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medhakeem/Desktop/DataBootCamp/kickstarter-analysis/"/>
    </mc:Choice>
  </mc:AlternateContent>
  <xr:revisionPtr revIDLastSave="0" documentId="13_ncr:1_{1A5B2C0E-29B1-1C43-9420-B1D9875AE7F1}" xr6:coauthVersionLast="47" xr6:coauthVersionMax="47" xr10:uidLastSave="{00000000-0000-0000-0000-000000000000}"/>
  <bookViews>
    <workbookView xWindow="0" yWindow="760" windowWidth="34560" windowHeight="21580" activeTab="4" xr2:uid="{00000000-000D-0000-FFFF-FFFF00000000}"/>
  </bookViews>
  <sheets>
    <sheet name="Theater Outcomes Based on Launc" sheetId="3" r:id="rId1"/>
    <sheet name="Outcomes Based on Goal" sheetId="4" r:id="rId2"/>
    <sheet name="Category Outcomes" sheetId="6" r:id="rId3"/>
    <sheet name="Subcategory Outcomes" sheetId="7" r:id="rId4"/>
    <sheet name="Number of Campaigns by Country" sheetId="9" r:id="rId5"/>
    <sheet name="Kickstarter" sheetId="1" r:id="rId6"/>
  </sheets>
  <definedNames>
    <definedName name="_xlnm._FilterDatabase" localSheetId="5" hidden="1">Kickstarter!$F$1:$F$4117</definedName>
  </definedNames>
  <calcPr calcId="191029"/>
  <pivotCaches>
    <pivotCache cacheId="135" r:id="rId7"/>
    <pivotCache cacheId="13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4" l="1"/>
  <c r="D11" i="4"/>
  <c r="D8" i="4"/>
  <c r="C4" i="4"/>
  <c r="C13" i="4"/>
  <c r="C11" i="4"/>
  <c r="B13" i="4"/>
  <c r="B8" i="4"/>
  <c r="B11" i="4"/>
  <c r="D12" i="4"/>
  <c r="C12" i="4"/>
  <c r="B12" i="4"/>
  <c r="D10" i="4"/>
  <c r="C10" i="4"/>
  <c r="B10" i="4"/>
  <c r="D9" i="4"/>
  <c r="C9" i="4"/>
  <c r="B9" i="4"/>
  <c r="C8" i="4"/>
  <c r="D7" i="4"/>
  <c r="C7" i="4"/>
  <c r="D6" i="4"/>
  <c r="C6" i="4"/>
  <c r="D5" i="4"/>
  <c r="C5" i="4"/>
  <c r="D3" i="4"/>
  <c r="B7" i="4"/>
  <c r="B6" i="4"/>
  <c r="B5" i="4"/>
  <c r="B4" i="4"/>
  <c r="D4" i="4"/>
  <c r="C3" i="4"/>
  <c r="B3" i="4"/>
  <c r="D2" i="4"/>
  <c r="C2" i="4"/>
  <c r="B2" i="4"/>
  <c r="E13" i="4" l="1"/>
  <c r="E12" i="4"/>
  <c r="E11" i="4"/>
  <c r="H11" i="4" s="1"/>
  <c r="E10" i="4"/>
  <c r="E9" i="4"/>
  <c r="E8" i="4"/>
  <c r="E3" i="4"/>
  <c r="E2" i="4"/>
  <c r="E7" i="4"/>
  <c r="F7" i="4" s="1"/>
  <c r="E6" i="4"/>
  <c r="E4" i="4"/>
  <c r="H4" i="4" s="1"/>
  <c r="E5" i="4"/>
  <c r="F5" i="4" s="1"/>
  <c r="H10" i="4"/>
  <c r="H9" i="4"/>
  <c r="F4" i="4"/>
  <c r="F3" i="4"/>
  <c r="F10" i="4"/>
  <c r="F9" i="4"/>
  <c r="F11" i="4" l="1"/>
  <c r="G11" i="4"/>
  <c r="G4" i="4"/>
  <c r="G5" i="4"/>
  <c r="G3" i="4"/>
  <c r="G10" i="4"/>
  <c r="G9" i="4"/>
  <c r="H5" i="4"/>
  <c r="H3" i="4"/>
  <c r="H6" i="4"/>
  <c r="G6" i="4"/>
  <c r="G7" i="4"/>
  <c r="H7" i="4"/>
  <c r="H8" i="4"/>
  <c r="G8" i="4"/>
  <c r="F6" i="4"/>
  <c r="F8" i="4"/>
  <c r="G12" i="4"/>
  <c r="H12" i="4"/>
  <c r="F12" i="4"/>
  <c r="G13" i="4"/>
  <c r="H13" i="4"/>
  <c r="F13" i="4"/>
  <c r="H2" i="4"/>
  <c r="G2" i="4"/>
  <c r="F2" i="4"/>
  <c r="R3" i="1" l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2" i="1"/>
  <c r="S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<sst xmlns="http://schemas.openxmlformats.org/spreadsheetml/2006/main" count="28961" uniqueCount="8357">
  <si>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</si>
  <si>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</si>
  <si>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</si>
  <si>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</si>
  <si>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</si>
  <si>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</si>
  <si>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</si>
  <si>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</si>
  <si>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</si>
  <si>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</si>
  <si>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</si>
  <si>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</si>
  <si>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</si>
  <si>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</si>
  <si>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</si>
  <si>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</si>
  <si>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</si>
  <si>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</si>
  <si>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</si>
  <si>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</si>
  <si>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</si>
  <si>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</si>
  <si>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</si>
  <si>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</si>
  <si>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</si>
  <si>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</si>
  <si>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</si>
  <si>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</si>
  <si>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</si>
  <si>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</si>
  <si>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</si>
  <si>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</si>
  <si>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</si>
  <si>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</si>
  <si>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</si>
  <si>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</si>
  <si>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</si>
  <si>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</si>
  <si>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</si>
  <si>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</si>
  <si>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</si>
  <si>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</si>
  <si>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</si>
  <si>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</si>
  <si>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</si>
  <si>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</si>
  <si>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</si>
  <si>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</si>
  <si>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</si>
  <si>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</si>
  <si>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</si>
  <si>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</si>
  <si>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</si>
  <si>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</si>
  <si>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</si>
  <si>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</si>
  <si>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</si>
  <si>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</si>
  <si>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</si>
  <si>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</si>
  <si>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</si>
  <si>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</si>
  <si>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</si>
  <si>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</si>
  <si>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</si>
  <si>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</si>
  <si>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</si>
  <si>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</si>
  <si>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</si>
  <si>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</si>
  <si>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</si>
  <si>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</si>
  <si>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</si>
  <si>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</si>
  <si>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</si>
  <si>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</si>
  <si>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</si>
  <si>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</si>
  <si>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</si>
  <si>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</si>
  <si>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</si>
  <si>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</si>
  <si>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</si>
  <si>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</si>
  <si>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</si>
  <si>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</si>
  <si>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</si>
  <si>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</si>
  <si>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</si>
  <si>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</si>
  <si>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</si>
  <si>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</si>
  <si>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</si>
  <si>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</si>
  <si>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</si>
  <si>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</si>
  <si>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</si>
  <si>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</si>
  <si>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</si>
  <si>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</si>
  <si>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</si>
  <si>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</si>
  <si>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</si>
  <si>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</si>
  <si>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</si>
  <si>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</si>
  <si>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</si>
  <si>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</si>
  <si>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</si>
  <si>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</si>
  <si>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</si>
  <si>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</si>
  <si>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</si>
  <si>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</si>
  <si>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</si>
  <si>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</si>
  <si>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</si>
  <si>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</si>
  <si>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</si>
  <si>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</si>
  <si>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</si>
  <si>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</si>
  <si>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</si>
  <si>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</si>
  <si>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</si>
  <si>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</si>
  <si>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</si>
  <si>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</si>
  <si>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</si>
  <si>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</si>
  <si>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</si>
  <si>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</si>
  <si>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</si>
  <si>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</si>
  <si>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</si>
  <si>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</si>
  <si>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</si>
  <si>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</si>
  <si>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</si>
  <si>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</si>
  <si>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</si>
  <si>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</si>
  <si>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</si>
  <si>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</si>
  <si>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</si>
  <si>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</si>
  <si>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</si>
  <si>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</si>
  <si>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</si>
  <si>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</si>
  <si>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</si>
  <si>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</si>
  <si>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</si>
  <si>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</si>
  <si>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</si>
  <si>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</si>
  <si>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</si>
  <si>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</si>
  <si>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</si>
  <si>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</si>
  <si>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</si>
  <si>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</si>
  <si>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</si>
  <si>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</si>
  <si>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</si>
  <si>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</si>
  <si>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</si>
  <si>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</si>
  <si>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</si>
  <si>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</si>
  <si>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</si>
  <si>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</si>
  <si>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</si>
  <si>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</si>
  <si>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</si>
  <si>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</si>
  <si>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</si>
  <si>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</si>
  <si>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</si>
  <si>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</si>
  <si>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</si>
  <si>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</si>
  <si>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</si>
  <si>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</si>
  <si>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</si>
  <si>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</si>
  <si>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</si>
  <si>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</si>
  <si>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</si>
  <si>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</si>
  <si>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</si>
  <si>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</si>
  <si>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</si>
  <si>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</si>
  <si>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</si>
  <si>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</si>
  <si>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</si>
  <si>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</si>
  <si>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</si>
  <si>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</si>
  <si>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</si>
  <si>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</si>
  <si>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</si>
  <si>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</si>
  <si>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</si>
  <si>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</si>
  <si>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</si>
  <si>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</si>
  <si>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</si>
  <si>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</si>
  <si>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</si>
  <si>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</si>
  <si>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</si>
  <si>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</si>
  <si>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</si>
  <si>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</si>
  <si>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</si>
  <si>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</si>
  <si>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</si>
  <si>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</si>
  <si>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</si>
  <si>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</si>
  <si>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</si>
  <si>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</si>
  <si>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</si>
  <si>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</si>
  <si>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</si>
  <si>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</si>
  <si>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</si>
  <si>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</si>
  <si>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</si>
  <si>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</si>
  <si>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</si>
  <si>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</si>
  <si>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</si>
  <si>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</si>
  <si>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</si>
  <si>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</si>
  <si>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</si>
  <si>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</si>
  <si>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</si>
  <si>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</si>
  <si>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</si>
  <si>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</si>
  <si>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</si>
  <si>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</si>
  <si>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</si>
  <si>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</si>
  <si>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</si>
  <si>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</si>
  <si>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</si>
  <si>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</si>
  <si>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</si>
  <si>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</si>
  <si>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</si>
  <si>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</si>
  <si>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</si>
  <si>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</si>
  <si>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</si>
  <si>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</si>
  <si>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</si>
  <si>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</si>
  <si>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</si>
  <si>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</si>
  <si>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</si>
  <si>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</si>
  <si>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</si>
  <si>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</si>
  <si>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</si>
  <si>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</si>
  <si>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</si>
  <si>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</si>
  <si>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</si>
  <si>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</si>
  <si>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</si>
  <si>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</si>
  <si>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</si>
  <si>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</si>
  <si>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</si>
  <si>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</si>
  <si>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</si>
  <si>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</si>
  <si>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</si>
  <si>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</si>
  <si>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</si>
  <si>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</si>
  <si>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</si>
  <si>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</si>
  <si>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</si>
  <si>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</si>
  <si>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</si>
  <si>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</si>
  <si>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</si>
  <si>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</si>
  <si>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</si>
  <si>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</si>
  <si>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</si>
  <si>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</si>
  <si>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</si>
  <si>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</si>
  <si>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</si>
  <si>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</si>
  <si>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</si>
  <si>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</si>
  <si>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</si>
  <si>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</si>
  <si>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</si>
  <si>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</si>
  <si>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</si>
  <si>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</si>
  <si>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</si>
  <si>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</si>
  <si>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</si>
  <si>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</si>
  <si>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</si>
  <si>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</si>
  <si>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</si>
  <si>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</si>
  <si>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</si>
  <si>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</si>
  <si>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</si>
  <si>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</si>
  <si>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</si>
  <si>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</si>
  <si>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</si>
  <si>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</si>
  <si>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</si>
  <si>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</si>
  <si>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</si>
  <si>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</si>
  <si>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</si>
  <si>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</si>
  <si>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</si>
  <si>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</si>
  <si>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</si>
  <si>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</si>
  <si>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</si>
  <si>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</si>
  <si>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</si>
  <si>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</si>
  <si>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</si>
  <si>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</si>
  <si>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</si>
  <si>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</si>
  <si>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</si>
  <si>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</si>
  <si>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</si>
  <si>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</si>
  <si>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</si>
  <si>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</si>
  <si>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</si>
  <si>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</si>
  <si>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</si>
  <si>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</si>
  <si>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</si>
  <si>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</si>
  <si>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</si>
  <si>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</si>
  <si>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</si>
  <si>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</si>
  <si>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</si>
  <si>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</si>
  <si>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</si>
  <si>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</si>
  <si>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</si>
  <si>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</si>
  <si>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</si>
  <si>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</si>
  <si>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</si>
  <si>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</si>
  <si>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</si>
  <si>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</si>
  <si>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</si>
  <si>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</si>
  <si>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</si>
  <si>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</si>
  <si>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</si>
  <si>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</si>
  <si>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</si>
  <si>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</si>
  <si>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</si>
  <si>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</si>
  <si>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</si>
  <si>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</si>
  <si>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</si>
  <si>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</si>
  <si>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</si>
  <si>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</si>
  <si>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</si>
  <si>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</si>
  <si>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</si>
  <si>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</si>
  <si>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</si>
  <si>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</si>
  <si>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</si>
  <si>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</si>
  <si>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</si>
  <si>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</si>
  <si>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</si>
  <si>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</si>
  <si>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</si>
  <si>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</si>
  <si>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</si>
  <si>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</si>
  <si>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</si>
  <si>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</si>
  <si>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</si>
  <si>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</si>
  <si>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</si>
  <si>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</si>
  <si>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</si>
  <si>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</si>
  <si>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</si>
  <si>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</si>
  <si>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</si>
  <si>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</si>
  <si>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</si>
  <si>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</si>
  <si>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</si>
  <si>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</si>
  <si>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</si>
  <si>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</si>
  <si>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</si>
  <si>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</si>
  <si>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</si>
  <si>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</si>
  <si>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</si>
  <si>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</si>
  <si>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</si>
  <si>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</si>
  <si>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</si>
  <si>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</si>
  <si>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</si>
  <si>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</si>
  <si>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</si>
  <si>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</si>
  <si>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</si>
  <si>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</si>
  <si>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</si>
  <si>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</si>
  <si>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</si>
  <si>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</si>
  <si>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</si>
  <si>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</si>
  <si>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</si>
  <si>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</si>
  <si>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</si>
  <si>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</si>
  <si>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</si>
  <si>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</si>
  <si>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</si>
  <si>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</si>
  <si>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</si>
  <si>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</si>
  <si>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</si>
  <si>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</si>
  <si>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</si>
  <si>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</si>
  <si>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</si>
  <si>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</si>
  <si>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</si>
  <si>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</si>
  <si>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</si>
  <si>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</si>
  <si>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</si>
  <si>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</si>
  <si>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</si>
  <si>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</si>
  <si>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</si>
  <si>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</si>
  <si>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</si>
  <si>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</si>
  <si>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</si>
  <si>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</si>
  <si>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</si>
  <si>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</si>
  <si>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</si>
  <si>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</si>
  <si>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</si>
  <si>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</si>
  <si>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</si>
  <si>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</si>
  <si>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</si>
  <si>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</si>
  <si>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</si>
  <si>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</si>
  <si>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</si>
  <si>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</si>
  <si>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</si>
  <si>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</si>
  <si>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</si>
  <si>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</si>
  <si>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</si>
  <si>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</si>
  <si>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</si>
  <si>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</si>
  <si>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</si>
  <si>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</si>
  <si>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</si>
  <si>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</si>
  <si>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</si>
  <si>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</si>
  <si>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</si>
  <si>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</si>
  <si>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</si>
  <si>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</si>
  <si>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</si>
  <si>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</si>
  <si>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</si>
  <si>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</si>
  <si>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</si>
  <si>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</si>
  <si>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</si>
  <si>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</si>
  <si>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</si>
  <si>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</si>
  <si>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</si>
  <si>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</si>
  <si>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</si>
  <si>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</si>
  <si>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</si>
  <si>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</si>
  <si>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</si>
  <si>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</si>
  <si>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</si>
  <si>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</si>
  <si>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</si>
  <si>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</si>
  <si>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</si>
  <si>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</si>
  <si>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</si>
  <si>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</si>
  <si>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</si>
  <si>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</si>
  <si>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</si>
  <si>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</si>
  <si>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</si>
  <si>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</si>
  <si>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</si>
  <si>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</si>
  <si>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</si>
  <si>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</si>
  <si>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</si>
  <si>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</si>
  <si>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</si>
  <si>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</si>
  <si>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</si>
  <si>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</si>
  <si>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</si>
  <si>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</si>
  <si>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</si>
  <si>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</si>
  <si>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</si>
  <si>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</si>
  <si>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</si>
  <si>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</si>
  <si>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</si>
  <si>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</si>
  <si>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</si>
  <si>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</si>
  <si>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</si>
  <si>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</si>
  <si>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</si>
  <si>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</si>
  <si>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</si>
  <si>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</si>
  <si>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</si>
  <si>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</si>
  <si>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</si>
  <si>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</si>
  <si>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</si>
  <si>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</si>
  <si>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</si>
  <si>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</si>
  <si>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</si>
  <si>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</si>
  <si>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</si>
  <si>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</si>
  <si>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</si>
  <si>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</si>
  <si>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</si>
  <si>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</si>
  <si>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</si>
  <si>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</si>
  <si>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</si>
  <si>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</si>
  <si>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</si>
  <si>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</si>
  <si>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</si>
  <si>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</si>
  <si>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</si>
  <si>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</si>
  <si>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</si>
  <si>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</si>
  <si>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</si>
  <si>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</si>
  <si>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</si>
  <si>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</si>
  <si>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</si>
  <si>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</si>
  <si>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</si>
  <si>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</si>
  <si>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</si>
  <si>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</si>
  <si>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</si>
  <si>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</si>
  <si>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</si>
  <si>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</si>
  <si>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</si>
  <si>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</si>
  <si>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</si>
  <si>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</si>
  <si>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</si>
  <si>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</si>
  <si>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</si>
  <si>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</si>
  <si>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</si>
  <si>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</si>
  <si>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</si>
  <si>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</si>
  <si>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</si>
  <si>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</si>
  <si>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</si>
  <si>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</si>
  <si>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</si>
  <si>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</si>
  <si>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</si>
  <si>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</si>
  <si>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</si>
  <si>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</si>
  <si>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</si>
  <si>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</si>
  <si>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</si>
  <si>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</si>
  <si>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</si>
  <si>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</si>
  <si>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</si>
  <si>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</si>
  <si>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</si>
  <si>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</si>
  <si>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</si>
  <si>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</si>
  <si>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</si>
  <si>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</si>
  <si>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</si>
  <si>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</si>
  <si>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</si>
  <si>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</si>
  <si>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</si>
  <si>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</si>
  <si>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</si>
  <si>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</si>
  <si>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</si>
  <si>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</si>
  <si>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</si>
  <si>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</si>
  <si>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</si>
  <si>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</si>
  <si>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</si>
  <si>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</si>
  <si>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</si>
  <si>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</si>
  <si>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</si>
  <si>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</si>
  <si>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</si>
  <si>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</si>
  <si>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</si>
  <si>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</si>
  <si>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</si>
  <si>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</si>
  <si>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</si>
  <si>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</si>
  <si>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</si>
  <si>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</si>
  <si>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</si>
  <si>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</si>
  <si>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</si>
  <si>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</si>
  <si>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</si>
  <si>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</si>
  <si>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</si>
  <si>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</si>
  <si>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</si>
  <si>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</si>
  <si>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</si>
  <si>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</si>
  <si>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</si>
  <si>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</si>
  <si>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</si>
  <si>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</si>
  <si>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</si>
  <si>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</si>
  <si>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</si>
  <si>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</si>
  <si>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</si>
  <si>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</si>
  <si>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</si>
  <si>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</si>
  <si>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</si>
  <si>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</si>
  <si>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</si>
  <si>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</si>
  <si>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</si>
  <si>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</si>
  <si>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</si>
  <si>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</si>
  <si>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</si>
  <si>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</si>
  <si>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</si>
  <si>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</si>
  <si>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</si>
  <si>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</si>
  <si>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</si>
  <si>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</si>
  <si>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</si>
  <si>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</si>
  <si>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</si>
  <si>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</si>
  <si>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</si>
  <si>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</si>
  <si>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</si>
  <si>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</si>
  <si>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</si>
  <si>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</si>
  <si>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</si>
  <si>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</si>
  <si>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</si>
  <si>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</si>
  <si>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</si>
  <si>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</si>
  <si>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</si>
  <si>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</si>
  <si>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</si>
  <si>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</si>
  <si>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</si>
  <si>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</si>
  <si>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</si>
  <si>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</si>
  <si>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</si>
  <si>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</si>
  <si>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</si>
  <si>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</si>
  <si>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</si>
  <si>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</si>
  <si>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</si>
  <si>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</si>
  <si>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</si>
  <si>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</si>
  <si>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</si>
  <si>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</si>
  <si>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</si>
  <si>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</si>
  <si>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</si>
  <si>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</si>
  <si>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</si>
  <si>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</si>
  <si>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</si>
  <si>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</si>
  <si>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</si>
  <si>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</si>
  <si>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</si>
  <si>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</si>
  <si>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</si>
  <si>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</si>
  <si>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</si>
  <si>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</si>
  <si>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</si>
  <si>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</si>
  <si>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</si>
  <si>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</si>
  <si>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</si>
  <si>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</si>
  <si>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</si>
  <si>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</si>
  <si>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</si>
  <si>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</si>
  <si>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</si>
  <si>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</si>
  <si>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</si>
  <si>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</si>
  <si>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</si>
  <si>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</si>
  <si>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</si>
  <si>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</si>
  <si>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</si>
  <si>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</si>
  <si>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</si>
  <si>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</si>
  <si>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</si>
  <si>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</si>
  <si>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</si>
  <si>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</si>
  <si>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</si>
  <si>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</si>
  <si>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</si>
  <si>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</si>
  <si>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</si>
  <si>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</si>
  <si>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</si>
  <si>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</si>
  <si>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</si>
  <si>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</si>
  <si>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</si>
  <si>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</si>
  <si>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</si>
  <si>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</si>
  <si>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</si>
  <si>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</si>
  <si>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</si>
  <si>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</si>
  <si>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</si>
  <si>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</si>
  <si>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</si>
  <si>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</si>
  <si>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</si>
  <si>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</si>
  <si>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</si>
  <si>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</si>
  <si>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</si>
  <si>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</si>
  <si>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</si>
  <si>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</si>
  <si>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</si>
  <si>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</si>
  <si>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</si>
  <si>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</si>
  <si>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</si>
  <si>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</si>
  <si>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</si>
  <si>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</si>
  <si>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</si>
  <si>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</si>
  <si>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</si>
  <si>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</si>
  <si>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</si>
  <si>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</si>
  <si>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</si>
  <si>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</si>
  <si>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</si>
  <si>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</si>
  <si>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</si>
  <si>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</si>
  <si>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</si>
  <si>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</si>
  <si>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</si>
  <si>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</si>
  <si>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</si>
  <si>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</si>
  <si>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</si>
  <si>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</si>
  <si>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</si>
  <si>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</si>
  <si>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</si>
  <si>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</si>
  <si>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</si>
  <si>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</si>
  <si>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</si>
  <si>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</si>
  <si>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</si>
  <si>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</si>
  <si>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</si>
  <si>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</si>
  <si>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</si>
  <si>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</si>
  <si>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</si>
  <si>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</si>
  <si>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</si>
  <si>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</si>
  <si>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</si>
  <si>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</si>
  <si>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</si>
  <si>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</si>
  <si>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</si>
  <si>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</si>
  <si>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</si>
  <si>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</si>
  <si>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</si>
  <si>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</si>
  <si>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</si>
  <si>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</si>
  <si>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</si>
  <si>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</si>
  <si>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</si>
  <si>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</si>
  <si>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</si>
  <si>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</si>
  <si>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</si>
  <si>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</si>
  <si>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</si>
  <si>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</si>
  <si>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</si>
  <si>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</si>
  <si>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</si>
  <si>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</si>
  <si>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</si>
  <si>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</si>
  <si>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</si>
  <si>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</si>
  <si>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</si>
  <si>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</si>
  <si>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</si>
  <si>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</si>
  <si>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</si>
  <si>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</si>
  <si>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</si>
  <si>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</si>
  <si>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</si>
  <si>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</si>
  <si>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</si>
  <si>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</si>
  <si>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</si>
  <si>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</si>
  <si>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</si>
  <si>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</si>
  <si>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</si>
  <si>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</si>
  <si>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</si>
  <si>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</si>
  <si>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</si>
  <si>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</si>
  <si>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</si>
  <si>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</si>
  <si>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</si>
  <si>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</si>
  <si>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</si>
  <si>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</si>
  <si>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</si>
  <si>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</si>
  <si>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</si>
  <si>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</si>
  <si>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</si>
  <si>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</si>
  <si>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</si>
  <si>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</si>
  <si>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</si>
  <si>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</si>
  <si>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</si>
  <si>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</si>
  <si>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</si>
  <si>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</si>
  <si>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</si>
  <si>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</si>
  <si>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</si>
  <si>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</si>
  <si>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</si>
  <si>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</si>
  <si>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</si>
  <si>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</si>
  <si>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</si>
  <si>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</si>
  <si>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</si>
  <si>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</si>
  <si>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</si>
  <si>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</si>
  <si>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</si>
  <si>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</si>
  <si>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</si>
  <si>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</si>
  <si>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</si>
  <si>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</si>
  <si>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</si>
  <si>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</si>
  <si>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</si>
  <si>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</si>
  <si>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</si>
  <si>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</si>
  <si>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</si>
  <si>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</si>
  <si>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</si>
  <si>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</si>
  <si>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</si>
  <si>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</si>
  <si>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</si>
  <si>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</si>
  <si>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</si>
  <si>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</si>
  <si>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</si>
  <si>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</si>
  <si>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</si>
  <si>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</si>
  <si>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</si>
  <si>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</si>
  <si>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</si>
  <si>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</si>
  <si>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</si>
  <si>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</si>
  <si>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</si>
  <si>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</si>
  <si>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</si>
  <si>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</si>
  <si>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</si>
  <si>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</si>
  <si>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</si>
  <si>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</si>
  <si>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</si>
  <si>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</si>
  <si>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</si>
  <si>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</si>
  <si>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</si>
  <si>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</si>
  <si>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</si>
  <si>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</si>
  <si>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</si>
  <si>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</si>
  <si>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</si>
  <si>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</si>
  <si>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</si>
  <si>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</si>
  <si>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</si>
  <si>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</si>
  <si>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</si>
  <si>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</si>
  <si>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</si>
  <si>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</si>
  <si>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</si>
  <si>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</si>
  <si>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</si>
  <si>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</si>
  <si>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</si>
  <si>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</si>
  <si>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</si>
  <si>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</si>
  <si>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</si>
  <si>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</si>
  <si>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</si>
  <si>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</si>
  <si>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</si>
  <si>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</si>
  <si>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</si>
  <si>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</si>
  <si>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</si>
  <si>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</si>
  <si>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</si>
  <si>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</si>
  <si>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</si>
  <si>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</si>
  <si>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</si>
  <si>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</si>
  <si>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</si>
  <si>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</si>
  <si>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</si>
  <si>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</si>
  <si>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</si>
  <si>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</si>
  <si>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</si>
  <si>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</si>
  <si>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</si>
  <si>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</si>
  <si>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</si>
  <si>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</si>
  <si>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</si>
  <si>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</si>
  <si>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</si>
  <si>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</si>
  <si>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</si>
  <si>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</si>
  <si>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</si>
  <si>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</si>
  <si>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</si>
  <si>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</si>
  <si>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</si>
  <si>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</si>
  <si>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</si>
  <si>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</si>
  <si>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</si>
  <si>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</si>
  <si>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</si>
  <si>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</si>
  <si>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</si>
  <si>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</si>
  <si>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</si>
  <si>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</si>
  <si>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</si>
  <si>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</si>
  <si>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</si>
  <si>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</si>
  <si>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</si>
  <si>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</si>
  <si>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</si>
  <si>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</si>
  <si>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</si>
  <si>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</si>
  <si>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</si>
  <si>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</si>
  <si>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</si>
  <si>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</si>
  <si>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</si>
  <si>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</si>
  <si>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</si>
  <si>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</si>
  <si>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</si>
  <si>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</si>
  <si>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</si>
  <si>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</si>
  <si>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</si>
  <si>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</si>
  <si>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</si>
  <si>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</si>
  <si>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</si>
  <si>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</si>
  <si>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</si>
  <si>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</si>
  <si>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</si>
  <si>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</si>
  <si>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</si>
  <si>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</si>
  <si>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</si>
  <si>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</si>
  <si>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</si>
  <si>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</si>
  <si>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</si>
  <si>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</si>
  <si>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</si>
  <si>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</si>
  <si>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</si>
  <si>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</si>
  <si>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</si>
  <si>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</si>
  <si>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</si>
  <si>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</si>
  <si>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</si>
  <si>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</si>
  <si>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</si>
  <si>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</si>
  <si>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</si>
  <si>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</si>
  <si>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</si>
  <si>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</si>
  <si>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</si>
  <si>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</si>
  <si>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</si>
  <si>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</si>
  <si>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</si>
  <si>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</si>
  <si>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</si>
  <si>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</si>
  <si>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</si>
  <si>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</si>
  <si>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</si>
  <si>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</si>
  <si>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</si>
  <si>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</si>
  <si>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</si>
  <si>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</si>
  <si>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</si>
  <si>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</si>
  <si>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</si>
  <si>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</si>
  <si>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</si>
  <si>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</si>
  <si>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</si>
  <si>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</si>
  <si>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</si>
  <si>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</si>
  <si>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</si>
  <si>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</si>
  <si>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</si>
  <si>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</si>
  <si>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</si>
  <si>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</si>
  <si>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</si>
  <si>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</si>
  <si>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</si>
  <si>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</si>
  <si>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</si>
  <si>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</si>
  <si>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</si>
  <si>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</si>
  <si>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</si>
  <si>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</si>
  <si>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</si>
  <si>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</si>
  <si>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</si>
  <si>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</si>
  <si>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</si>
  <si>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</si>
  <si>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</si>
  <si>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</si>
  <si>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</si>
  <si>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</si>
  <si>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</si>
  <si>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</si>
  <si>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</si>
  <si>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</si>
  <si>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</si>
  <si>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</si>
  <si>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</si>
  <si>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</si>
  <si>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</si>
  <si>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</si>
  <si>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</si>
  <si>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</si>
  <si>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</si>
  <si>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</si>
  <si>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</si>
  <si>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</si>
  <si>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</si>
  <si>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</si>
  <si>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</si>
  <si>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</si>
  <si>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</si>
  <si>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</si>
  <si>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</si>
  <si>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</si>
  <si>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</si>
  <si>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</si>
  <si>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</si>
  <si>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</si>
  <si>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</si>
  <si>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</si>
  <si>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</si>
  <si>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</si>
  <si>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</si>
  <si>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</si>
  <si>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</si>
  <si>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</si>
  <si>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</si>
  <si>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</si>
  <si>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</si>
  <si>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</si>
  <si>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</si>
  <si>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</si>
  <si>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</si>
  <si>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</si>
  <si>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</si>
  <si>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</si>
  <si>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</si>
  <si>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</si>
  <si>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</si>
  <si>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</si>
  <si>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</si>
  <si>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</si>
  <si>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</si>
  <si>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</si>
  <si>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</si>
  <si>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</si>
  <si>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</si>
  <si>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</si>
  <si>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</si>
  <si>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</si>
  <si>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</si>
  <si>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</si>
  <si>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</si>
  <si>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</si>
  <si>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</si>
  <si>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</si>
  <si>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</si>
  <si>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</si>
  <si>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</si>
  <si>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</si>
  <si>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</si>
  <si>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</si>
  <si>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</si>
  <si>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</si>
  <si>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</si>
  <si>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</si>
  <si>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</si>
  <si>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</si>
  <si>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</si>
  <si>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</si>
  <si>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</si>
  <si>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</si>
  <si>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</si>
  <si>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</si>
  <si>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</si>
  <si>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</si>
  <si>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</si>
  <si>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</si>
  <si>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</si>
  <si>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</si>
  <si>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</si>
  <si>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</si>
  <si>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</si>
  <si>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</si>
  <si>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</si>
  <si>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</si>
  <si>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</si>
  <si>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</si>
  <si>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</si>
  <si>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</si>
  <si>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</si>
  <si>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</si>
  <si>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</si>
  <si>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</si>
  <si>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</si>
  <si>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</si>
  <si>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</si>
  <si>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</si>
  <si>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</si>
  <si>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</si>
  <si>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</si>
  <si>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</si>
  <si>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</si>
  <si>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</si>
  <si>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</si>
  <si>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</si>
  <si>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</si>
  <si>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</si>
  <si>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</si>
  <si>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</si>
  <si>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</si>
  <si>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</si>
  <si>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</si>
  <si>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</si>
  <si>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</si>
  <si>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</si>
  <si>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</si>
  <si>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</si>
  <si>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</si>
  <si>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</si>
  <si>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</si>
  <si>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</si>
  <si>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</si>
  <si>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</si>
  <si>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</si>
  <si>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</si>
  <si>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</si>
  <si>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</si>
  <si>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</si>
  <si>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</si>
  <si>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</si>
  <si>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</si>
  <si>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</si>
  <si>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</si>
  <si>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</si>
  <si>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</si>
  <si>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</si>
  <si>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</si>
  <si>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</si>
  <si>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</si>
  <si>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</si>
  <si>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</si>
  <si>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</si>
  <si>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</si>
  <si>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</si>
  <si>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</si>
  <si>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</si>
  <si>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</si>
  <si>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</si>
  <si>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</si>
  <si>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</si>
  <si>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</si>
  <si>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</si>
  <si>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</si>
  <si>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</si>
  <si>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</si>
  <si>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</si>
  <si>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</si>
  <si>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</si>
  <si>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</si>
  <si>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</si>
  <si>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</si>
  <si>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</si>
  <si>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</si>
  <si>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</si>
  <si>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</si>
  <si>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</si>
  <si>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</si>
  <si>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</si>
  <si>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</si>
  <si>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</si>
  <si>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</si>
  <si>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</si>
  <si>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</si>
  <si>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</si>
  <si>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</si>
  <si>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</si>
  <si>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</si>
  <si>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</si>
  <si>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</si>
  <si>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</si>
  <si>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</si>
  <si>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</si>
  <si>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</si>
  <si>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</si>
  <si>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</si>
  <si>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</si>
  <si>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</si>
  <si>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</si>
  <si>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</si>
  <si>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</si>
  <si>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</si>
  <si>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</si>
  <si>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</si>
  <si>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</si>
  <si>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</si>
  <si>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</si>
  <si>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</si>
  <si>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</si>
  <si>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</si>
  <si>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</si>
  <si>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</si>
  <si>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</si>
  <si>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</si>
  <si>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</si>
  <si>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</si>
  <si>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</si>
  <si>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</si>
  <si>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</si>
  <si>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</si>
  <si>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</si>
  <si>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</si>
  <si>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</si>
  <si>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</si>
  <si>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</si>
  <si>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</si>
  <si>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</si>
  <si>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</si>
  <si>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</si>
  <si>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</si>
  <si>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</si>
  <si>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</si>
  <si>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</si>
  <si>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</si>
  <si>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</si>
  <si>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</si>
  <si>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</si>
  <si>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</si>
  <si>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</si>
  <si>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</si>
  <si>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</si>
  <si>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</si>
  <si>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</si>
  <si>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</si>
  <si>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</si>
  <si>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</si>
  <si>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</si>
  <si>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</si>
  <si>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</si>
  <si>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</si>
  <si>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</si>
  <si>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</si>
  <si>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</si>
  <si>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</si>
  <si>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</si>
  <si>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</si>
  <si>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</si>
  <si>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</si>
  <si>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</si>
  <si>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</si>
  <si>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</si>
  <si>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</si>
  <si>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</si>
  <si>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</si>
  <si>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</si>
  <si>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</si>
  <si>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</si>
  <si>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</si>
  <si>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</si>
  <si>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</si>
  <si>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</si>
  <si>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</si>
  <si>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</si>
  <si>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</si>
  <si>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</si>
  <si>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</si>
  <si>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</si>
  <si>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</si>
  <si>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</si>
  <si>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</si>
  <si>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</si>
  <si>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</si>
  <si>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</si>
  <si>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</si>
  <si>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</si>
  <si>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</si>
  <si>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</si>
  <si>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</si>
  <si>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</si>
  <si>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</si>
  <si>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</si>
  <si>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</si>
  <si>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</si>
  <si>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</si>
  <si>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</si>
  <si>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</si>
  <si>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</si>
  <si>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</si>
  <si>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</si>
  <si>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</si>
  <si>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</si>
  <si>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</si>
  <si>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</si>
  <si>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</si>
  <si>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</si>
  <si>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</si>
  <si>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</si>
  <si>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</si>
  <si>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</si>
  <si>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</si>
  <si>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</si>
  <si>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</si>
  <si>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</si>
  <si>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</si>
  <si>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</si>
  <si>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</si>
  <si>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</si>
  <si>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</si>
  <si>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</si>
  <si>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</si>
  <si>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</si>
  <si>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</si>
  <si>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</si>
  <si>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</si>
  <si>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</si>
  <si>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</si>
  <si>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</si>
  <si>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</si>
  <si>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</si>
  <si>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</si>
  <si>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</si>
  <si>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</si>
  <si>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</si>
  <si>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</si>
  <si>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</si>
  <si>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</si>
  <si>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</si>
  <si>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</si>
  <si>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</si>
  <si>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</si>
  <si>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</si>
  <si>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</si>
  <si>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</si>
  <si>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</si>
  <si>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</si>
  <si>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</si>
  <si>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</si>
  <si>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</si>
  <si>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</si>
  <si>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</si>
  <si>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</si>
  <si>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</si>
  <si>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</si>
  <si>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</si>
  <si>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</si>
  <si>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</si>
  <si>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</si>
  <si>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</si>
  <si>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</si>
  <si>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</si>
  <si>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</si>
  <si>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</si>
  <si>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</si>
  <si>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</si>
  <si>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</si>
  <si>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</si>
  <si>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</si>
  <si>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</si>
  <si>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</si>
  <si>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</si>
  <si>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</si>
  <si>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</si>
  <si>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</si>
  <si>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</si>
  <si>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</si>
  <si>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</si>
  <si>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</si>
  <si>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</si>
  <si>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</si>
  <si>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</si>
  <si>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</si>
  <si>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</si>
  <si>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</si>
  <si>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</si>
  <si>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</si>
  <si>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</si>
  <si>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</si>
  <si>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</si>
  <si>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</si>
  <si>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</si>
  <si>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</si>
  <si>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</si>
  <si>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</si>
  <si>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</si>
  <si>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</si>
  <si>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</si>
  <si>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</si>
  <si>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</si>
  <si>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</si>
  <si>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</si>
  <si>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</si>
  <si>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</si>
  <si>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</si>
  <si>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</si>
  <si>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</si>
  <si>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</si>
  <si>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</si>
  <si>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</si>
  <si>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</si>
  <si>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</si>
  <si>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</si>
  <si>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</si>
  <si>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</si>
  <si>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</si>
  <si>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</si>
  <si>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</si>
  <si>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</si>
  <si>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</si>
  <si>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</si>
  <si>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</si>
  <si>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</si>
  <si>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</si>
  <si>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</si>
  <si>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</si>
  <si>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</si>
  <si>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</si>
  <si>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</si>
  <si>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</si>
  <si>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</si>
  <si>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</si>
  <si>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</si>
  <si>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</si>
  <si>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</si>
  <si>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</si>
  <si>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</si>
  <si>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</si>
  <si>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</si>
  <si>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</si>
  <si>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</si>
  <si>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</si>
  <si>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</si>
  <si>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</si>
  <si>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</si>
  <si>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</si>
  <si>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</si>
  <si>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</si>
  <si>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</si>
  <si>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</si>
  <si>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</si>
  <si>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</si>
  <si>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</si>
  <si>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</si>
  <si>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</si>
  <si>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</si>
  <si>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</si>
  <si>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</si>
  <si>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</si>
  <si>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</si>
  <si>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</si>
  <si>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</si>
  <si>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</si>
  <si>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</si>
  <si>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</si>
  <si>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</si>
  <si>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</si>
  <si>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</si>
  <si>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</si>
  <si>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</si>
  <si>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</si>
  <si>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</si>
  <si>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</si>
  <si>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</si>
  <si>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</si>
  <si>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</si>
  <si>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</si>
  <si>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</si>
  <si>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</si>
  <si>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</si>
  <si>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</si>
  <si>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</si>
  <si>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</si>
  <si>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</si>
  <si>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</si>
  <si>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</si>
  <si>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</si>
  <si>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</si>
  <si>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</si>
  <si>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</si>
  <si>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</si>
  <si>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</si>
  <si>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</si>
  <si>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</si>
  <si>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</si>
  <si>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</si>
  <si>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</si>
  <si>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</si>
  <si>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</si>
  <si>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</si>
  <si>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</si>
  <si>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</si>
  <si>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</si>
  <si>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</si>
  <si>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</si>
  <si>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</si>
  <si>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</si>
  <si>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</si>
  <si>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</si>
  <si>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</si>
  <si>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</si>
  <si>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</si>
  <si>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</si>
  <si>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</si>
  <si>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</si>
  <si>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</si>
  <si>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</si>
  <si>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</si>
  <si>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</si>
  <si>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</si>
  <si>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</si>
  <si>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</si>
  <si>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</si>
  <si>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</si>
  <si>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</si>
  <si>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</si>
  <si>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</si>
  <si>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</si>
  <si>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</si>
  <si>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</si>
  <si>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</si>
  <si>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</si>
  <si>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</si>
  <si>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</si>
  <si>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</si>
  <si>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</si>
  <si>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</si>
  <si>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</si>
  <si>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</si>
  <si>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</si>
  <si>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</si>
  <si>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</si>
  <si>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</si>
  <si>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</si>
  <si>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</si>
  <si>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</si>
  <si>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</si>
  <si>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</si>
  <si>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</si>
  <si>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</si>
  <si>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</si>
  <si>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</si>
  <si>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</si>
  <si>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</si>
  <si>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</si>
  <si>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</si>
  <si>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</si>
  <si>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</si>
  <si>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</si>
  <si>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</si>
  <si>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</si>
  <si>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</si>
  <si>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</si>
  <si>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</si>
  <si>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</si>
  <si>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</si>
  <si>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</si>
  <si>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</si>
  <si>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</si>
  <si>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</si>
  <si>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</si>
  <si>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</si>
  <si>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</si>
  <si>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</si>
  <si>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</si>
  <si>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</si>
  <si>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</si>
  <si>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</si>
  <si>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</si>
  <si>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</si>
  <si>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</si>
  <si>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</si>
  <si>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</si>
  <si>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</si>
  <si>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</si>
  <si>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</si>
  <si>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</si>
  <si>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</si>
  <si>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</si>
  <si>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</si>
  <si>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</si>
  <si>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</si>
  <si>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</si>
  <si>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</si>
  <si>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</si>
  <si>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</si>
  <si>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</si>
  <si>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</si>
  <si>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</si>
  <si>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</si>
  <si>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</si>
  <si>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</si>
  <si>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</si>
  <si>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</si>
  <si>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</si>
  <si>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</si>
  <si>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</si>
  <si>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</si>
  <si>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</si>
  <si>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</si>
  <si>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</si>
  <si>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</si>
  <si>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</si>
  <si>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</si>
  <si>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</si>
  <si>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</si>
  <si>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</si>
  <si>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</si>
  <si>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</si>
  <si>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</si>
  <si>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</si>
  <si>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</si>
  <si>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</si>
  <si>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</si>
  <si>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</si>
  <si>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</si>
  <si>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</si>
  <si>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</si>
  <si>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</si>
  <si>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</si>
  <si>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</si>
  <si>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</si>
  <si>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</si>
  <si>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</si>
  <si>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</si>
  <si>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</si>
  <si>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</si>
  <si>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</si>
  <si>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</si>
  <si>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</si>
  <si>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</si>
  <si>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</si>
  <si>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</si>
  <si>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</si>
  <si>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</si>
  <si>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</si>
  <si>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</si>
  <si>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</si>
  <si>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</si>
  <si>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</si>
  <si>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</si>
  <si>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</si>
  <si>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</si>
  <si>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</si>
  <si>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</si>
  <si>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</si>
  <si>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</si>
  <si>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</si>
  <si>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</si>
  <si>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</si>
  <si>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</si>
  <si>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</si>
  <si>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</si>
  <si>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</si>
  <si>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</si>
  <si>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</si>
  <si>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</si>
  <si>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</si>
  <si>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</si>
  <si>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</si>
  <si>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</si>
  <si>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</si>
  <si>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</si>
  <si>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</si>
  <si>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</si>
  <si>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</si>
  <si>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</si>
  <si>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</si>
  <si>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</si>
  <si>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</si>
  <si>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</si>
  <si>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</si>
  <si>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</si>
  <si>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</si>
  <si>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</si>
  <si>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</si>
  <si>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</si>
  <si>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</si>
  <si>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</si>
  <si>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</si>
  <si>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</si>
  <si>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</si>
  <si>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</si>
  <si>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</si>
  <si>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</si>
  <si>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</si>
  <si>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</si>
  <si>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</si>
  <si>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</si>
  <si>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</si>
  <si>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</si>
  <si>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</si>
  <si>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</si>
  <si>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</si>
  <si>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</si>
  <si>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</si>
  <si>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</si>
  <si>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</si>
  <si>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</si>
  <si>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</si>
  <si>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</si>
  <si>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</si>
  <si>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</si>
  <si>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</si>
  <si>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</si>
  <si>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</si>
  <si>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</si>
  <si>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</si>
  <si>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</si>
  <si>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</si>
  <si>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</si>
  <si>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</si>
  <si>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</si>
  <si>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</si>
  <si>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</si>
  <si>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</si>
  <si>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</si>
  <si>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</si>
  <si>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</si>
  <si>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</si>
  <si>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</si>
  <si>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</si>
  <si>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</si>
  <si>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</si>
  <si>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</si>
  <si>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</si>
  <si>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</si>
  <si>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</si>
  <si>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</si>
  <si>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</si>
  <si>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</si>
  <si>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</si>
  <si>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</si>
  <si>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</si>
  <si>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</si>
  <si>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</si>
  <si>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</si>
  <si>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</si>
  <si>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</si>
  <si>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</si>
  <si>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</si>
  <si>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</si>
  <si>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</si>
  <si>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</si>
  <si>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</si>
  <si>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</si>
  <si>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</si>
  <si>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</si>
  <si>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</si>
  <si>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</si>
  <si>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</si>
  <si>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</si>
  <si>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</si>
  <si>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</si>
  <si>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</si>
  <si>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</si>
  <si>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</si>
  <si>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</si>
  <si>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</si>
  <si>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</si>
  <si>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</si>
  <si>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</si>
  <si>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</si>
  <si>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</si>
  <si>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</si>
  <si>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</si>
  <si>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</si>
  <si>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</si>
  <si>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</si>
  <si>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</si>
  <si>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</si>
  <si>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</si>
  <si>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</si>
  <si>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</si>
  <si>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</si>
  <si>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</si>
  <si>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</si>
  <si>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</si>
  <si>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</si>
  <si>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</si>
  <si>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</si>
  <si>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</si>
  <si>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</si>
  <si>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</si>
  <si>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</si>
  <si>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</si>
  <si>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</si>
  <si>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</si>
  <si>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</si>
  <si>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</si>
  <si>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</si>
  <si>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</si>
  <si>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</si>
  <si>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</si>
  <si>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</si>
  <si>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</si>
  <si>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</si>
  <si>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</si>
  <si>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</si>
  <si>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</si>
  <si>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</si>
  <si>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</si>
  <si>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</si>
  <si>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</si>
  <si>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</si>
  <si>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</si>
  <si>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</si>
  <si>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</si>
  <si>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</si>
  <si>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</si>
  <si>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</si>
  <si>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</si>
  <si>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</si>
  <si>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</si>
  <si>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</si>
  <si>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</si>
  <si>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</si>
  <si>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</si>
  <si>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</si>
  <si>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</si>
  <si>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</si>
  <si>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</si>
  <si>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</si>
  <si>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</si>
  <si>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</si>
  <si>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</si>
  <si>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</si>
  <si>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</si>
  <si>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</si>
  <si>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</si>
  <si>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</si>
  <si>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</si>
  <si>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</si>
  <si>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</si>
  <si>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</si>
  <si>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</si>
  <si>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</si>
  <si>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</si>
  <si>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</si>
  <si>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</si>
  <si>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</si>
  <si>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</si>
  <si>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</si>
  <si>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</si>
  <si>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</si>
  <si>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</si>
  <si>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</si>
  <si>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</si>
  <si>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</si>
  <si>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</si>
  <si>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</si>
  <si>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</si>
  <si>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</si>
  <si>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</si>
  <si>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</si>
  <si>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</si>
  <si>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</si>
  <si>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</si>
  <si>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</si>
  <si>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</si>
  <si>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</si>
  <si>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</si>
  <si>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</si>
  <si>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</si>
  <si>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</si>
  <si>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</si>
  <si>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</si>
  <si>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</si>
  <si>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</si>
  <si>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</si>
  <si>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</si>
  <si>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</si>
  <si>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</si>
  <si>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</si>
  <si>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</si>
  <si>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</si>
  <si>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</si>
  <si>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</si>
  <si>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</si>
  <si>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</si>
  <si>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</si>
  <si>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</si>
  <si>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</si>
  <si>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</si>
  <si>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</si>
  <si>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</si>
  <si>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</si>
  <si>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</si>
  <si>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</si>
  <si>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</si>
  <si>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</si>
  <si>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</si>
  <si>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</si>
  <si>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</si>
  <si>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</si>
  <si>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</si>
  <si>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</si>
  <si>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</si>
  <si>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</si>
  <si>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</si>
  <si>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</si>
  <si>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</si>
  <si>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</si>
  <si>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</si>
  <si>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</si>
  <si>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</si>
  <si>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</si>
  <si>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</si>
  <si>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</si>
  <si>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</si>
  <si>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</si>
  <si>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</si>
  <si>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</si>
  <si>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</si>
  <si>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</si>
  <si>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</si>
  <si>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</si>
  <si>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</si>
  <si>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</si>
  <si>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</si>
  <si>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</si>
  <si>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</si>
  <si>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</si>
  <si>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</si>
  <si>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</si>
  <si>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</si>
  <si>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</si>
  <si>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</si>
  <si>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</si>
  <si>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</si>
  <si>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</si>
  <si>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</si>
  <si>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</si>
  <si>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</si>
  <si>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</si>
  <si>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</si>
  <si>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</si>
  <si>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</si>
  <si>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</si>
  <si>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</si>
  <si>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</si>
  <si>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</si>
  <si>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</si>
  <si>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</si>
  <si>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</si>
  <si>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</si>
  <si>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</si>
  <si>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</si>
  <si>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</si>
  <si>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</si>
  <si>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</si>
  <si>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</si>
  <si>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</si>
  <si>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</si>
  <si>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</si>
  <si>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</si>
  <si>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</si>
  <si>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</si>
  <si>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</si>
  <si>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</si>
  <si>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</si>
  <si>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</si>
  <si>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</si>
  <si>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</si>
  <si>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</si>
  <si>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</si>
  <si>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</si>
  <si>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</si>
  <si>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</si>
  <si>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</si>
  <si>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</si>
  <si>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</si>
  <si>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</si>
  <si>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</si>
  <si>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</si>
  <si>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</si>
  <si>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</si>
  <si>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</si>
  <si>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</si>
  <si>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</si>
  <si>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</si>
  <si>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</si>
  <si>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</si>
  <si>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</si>
  <si>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</si>
  <si>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</si>
  <si>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</si>
  <si>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</si>
  <si>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</si>
  <si>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</si>
  <si>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</si>
  <si>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</si>
  <si>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</si>
  <si>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</si>
  <si>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</si>
  <si>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</si>
  <si>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</si>
  <si>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</si>
  <si>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</si>
  <si>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</si>
  <si>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</si>
  <si>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</si>
  <si>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</si>
  <si>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</si>
  <si>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</si>
  <si>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</si>
  <si>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</si>
  <si>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</si>
  <si>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</si>
  <si>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</si>
  <si>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</si>
  <si>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</si>
  <si>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</si>
  <si>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</si>
  <si>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</si>
  <si>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</si>
  <si>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</si>
  <si>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</si>
  <si>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</si>
  <si>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</si>
  <si>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</si>
  <si>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</si>
  <si>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</si>
  <si>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</si>
  <si>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</si>
  <si>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</si>
  <si>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</si>
  <si>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</si>
  <si>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</si>
  <si>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</si>
  <si>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</si>
  <si>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</si>
  <si>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</si>
  <si>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</si>
  <si>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</si>
  <si>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</si>
  <si>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</si>
  <si>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</si>
  <si>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</si>
  <si>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</si>
  <si>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</si>
  <si>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</si>
  <si>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</si>
  <si>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</si>
  <si>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</si>
  <si>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</si>
  <si>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</si>
  <si>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</si>
  <si>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</si>
  <si>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</si>
  <si>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</si>
  <si>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</si>
  <si>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</si>
  <si>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</si>
  <si>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</si>
  <si>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</si>
  <si>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</si>
  <si>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</si>
  <si>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</si>
  <si>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</si>
  <si>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</si>
  <si>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</si>
  <si>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</si>
  <si>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</si>
  <si>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</si>
  <si>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</si>
  <si>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</si>
  <si>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</si>
  <si>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</si>
  <si>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</si>
  <si>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</si>
  <si>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</si>
  <si>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</si>
  <si>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</si>
  <si>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</si>
  <si>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</si>
  <si>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</si>
  <si>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</si>
  <si>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</si>
  <si>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</si>
  <si>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</si>
  <si>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</si>
  <si>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</si>
  <si>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</si>
  <si>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</si>
  <si>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</si>
  <si>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</si>
  <si>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</si>
  <si>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</si>
  <si>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</si>
  <si>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</si>
  <si>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</si>
  <si>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</si>
  <si>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</si>
  <si>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</si>
  <si>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</si>
  <si>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</si>
  <si>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</si>
  <si>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</si>
  <si>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</si>
  <si>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</si>
  <si>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</si>
  <si>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</si>
  <si>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</si>
  <si>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</si>
  <si>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</si>
  <si>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</si>
  <si>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</si>
  <si>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</si>
  <si>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</si>
  <si>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</si>
  <si>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</si>
  <si>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</si>
  <si>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</si>
  <si>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</si>
  <si>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</si>
  <si>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</si>
  <si>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</si>
  <si>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</si>
  <si>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</si>
  <si>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</si>
  <si>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</si>
  <si>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</si>
  <si>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</si>
  <si>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</si>
  <si>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</si>
  <si>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</si>
  <si>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</si>
  <si>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</si>
  <si>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</si>
  <si>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</si>
  <si>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</si>
  <si>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</si>
  <si>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</si>
  <si>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</si>
  <si>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</si>
  <si>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</si>
  <si>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</si>
  <si>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</si>
  <si>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</si>
  <si>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</si>
  <si>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</si>
  <si>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</si>
  <si>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</si>
  <si>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</si>
  <si>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</si>
  <si>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</si>
  <si>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</si>
  <si>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</si>
  <si>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</si>
  <si>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</si>
  <si>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</si>
  <si>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</si>
  <si>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</si>
  <si>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</si>
  <si>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</si>
  <si>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</si>
  <si>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</si>
  <si>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</si>
  <si>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</si>
  <si>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</si>
  <si>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</si>
  <si>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</si>
  <si>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</si>
  <si>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</si>
  <si>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</si>
  <si>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</si>
  <si>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</si>
  <si>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</si>
  <si>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</si>
  <si>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</si>
  <si>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</si>
  <si>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</si>
  <si>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</si>
  <si>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</si>
  <si>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</si>
  <si>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</si>
  <si>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</si>
  <si>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</si>
  <si>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</si>
  <si>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</si>
  <si>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</si>
  <si>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</si>
  <si>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</si>
  <si>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</si>
  <si>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</si>
  <si>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</si>
  <si>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</si>
  <si>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</si>
  <si>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</si>
  <si>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</si>
  <si>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</si>
  <si>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</si>
  <si>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</si>
  <si>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</si>
  <si>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</si>
  <si>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</si>
  <si>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</si>
  <si>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</si>
  <si>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</si>
  <si>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</si>
  <si>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</si>
  <si>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</si>
  <si>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</si>
  <si>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</si>
  <si>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</si>
  <si>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</si>
  <si>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</si>
  <si>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</si>
  <si>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</si>
  <si>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</si>
  <si>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</si>
  <si>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</si>
  <si>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</si>
  <si>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</si>
  <si>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</si>
  <si>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</si>
  <si>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</si>
  <si>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</si>
  <si>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</si>
  <si>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</si>
  <si>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</si>
  <si>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</si>
  <si>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</si>
  <si>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</si>
  <si>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</si>
  <si>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</si>
  <si>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</si>
  <si>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</si>
  <si>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</si>
  <si>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</si>
  <si>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</si>
  <si>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</si>
  <si>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</si>
  <si>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</si>
  <si>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</si>
  <si>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</si>
  <si>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</si>
  <si>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</si>
  <si>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</si>
  <si>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</si>
  <si>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</si>
  <si>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</si>
  <si>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</si>
  <si>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</si>
  <si>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</si>
  <si>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</si>
  <si>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</si>
  <si>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</si>
  <si>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</si>
  <si>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</si>
  <si>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</si>
  <si>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</si>
  <si>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</si>
  <si>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</si>
  <si>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</si>
  <si>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</si>
  <si>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</si>
  <si>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</si>
  <si>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</si>
  <si>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</si>
  <si>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</si>
  <si>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</si>
  <si>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</si>
  <si>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</si>
  <si>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</si>
  <si>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</si>
  <si>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</si>
  <si>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</si>
  <si>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</si>
  <si>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</si>
  <si>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</si>
  <si>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</si>
  <si>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</si>
  <si>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</si>
  <si>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</si>
  <si>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</si>
  <si>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</si>
  <si>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</si>
  <si>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</si>
  <si>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</si>
  <si>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</si>
  <si>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</si>
  <si>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</si>
  <si>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</si>
  <si>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</si>
  <si>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</si>
  <si>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</si>
  <si>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</si>
  <si>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</si>
  <si>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</si>
  <si>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</si>
  <si>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</si>
  <si>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</si>
  <si>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</si>
  <si>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</si>
  <si>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</si>
  <si>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</si>
  <si>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</si>
  <si>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</si>
  <si>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</si>
  <si>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</si>
  <si>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</si>
  <si>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</si>
  <si>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</si>
  <si>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</si>
  <si>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</si>
  <si>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</si>
  <si>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</si>
  <si>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</si>
  <si>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</si>
  <si>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</si>
  <si>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</si>
  <si>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</si>
  <si>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</si>
  <si>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</si>
  <si>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</si>
  <si>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</si>
  <si>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</si>
  <si>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</si>
  <si>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</si>
  <si>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</si>
  <si>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</si>
  <si>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</si>
  <si>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</si>
  <si>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</si>
  <si>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</si>
  <si>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</si>
  <si>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</si>
  <si>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</si>
  <si>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</si>
  <si>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</si>
  <si>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</si>
  <si>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</si>
  <si>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</si>
  <si>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</si>
  <si>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</si>
  <si>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</si>
  <si>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</si>
  <si>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</si>
  <si>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</si>
  <si>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</si>
  <si>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</si>
  <si>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</si>
  <si>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</si>
  <si>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</si>
  <si>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</si>
  <si>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</si>
  <si>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</si>
  <si>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</si>
  <si>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</si>
  <si>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</si>
  <si>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</si>
  <si>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</si>
  <si>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</si>
  <si>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</si>
  <si>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</si>
  <si>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</si>
  <si>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</si>
  <si>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</si>
  <si>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</si>
  <si>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</si>
  <si>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</si>
  <si>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</si>
  <si>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</si>
  <si>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</si>
  <si>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</si>
  <si>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</si>
  <si>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</si>
  <si>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</si>
  <si>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</si>
  <si>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</si>
  <si>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</si>
  <si>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</si>
  <si>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</si>
  <si>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</si>
  <si>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</si>
  <si>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</si>
  <si>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</si>
  <si>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</si>
  <si>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</si>
  <si>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</si>
  <si>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</si>
  <si>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</si>
  <si>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</si>
  <si>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</si>
  <si>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</si>
  <si>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</si>
  <si>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</si>
  <si>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</si>
  <si>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</si>
  <si>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</si>
  <si>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</si>
  <si>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</si>
  <si>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</si>
  <si>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</si>
  <si>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</si>
  <si>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</si>
  <si>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</si>
  <si>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</si>
  <si>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</si>
  <si>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</si>
  <si>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</si>
  <si>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</si>
  <si>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</si>
  <si>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</si>
  <si>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</si>
  <si>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</si>
  <si>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</si>
  <si>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</si>
  <si>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</si>
  <si>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</si>
  <si>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</si>
  <si>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</si>
  <si>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</si>
  <si>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</si>
  <si>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</si>
  <si>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</si>
  <si>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</si>
  <si>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</si>
  <si>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</si>
  <si>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</si>
  <si>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</si>
  <si>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</si>
  <si>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</si>
  <si>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</si>
  <si>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</si>
  <si>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</si>
  <si>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</si>
  <si>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</si>
  <si>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</si>
  <si>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</si>
  <si>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</si>
  <si>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</si>
  <si>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</si>
  <si>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</si>
  <si>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</si>
  <si>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</si>
  <si>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</si>
  <si>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</si>
  <si>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</si>
  <si>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</si>
  <si>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</si>
  <si>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</si>
  <si>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</si>
  <si>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</si>
  <si>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</si>
  <si>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</si>
  <si>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</si>
  <si>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</si>
  <si>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</si>
  <si>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</si>
  <si>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</si>
  <si>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</si>
  <si>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</si>
  <si>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</si>
  <si>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</si>
  <si>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</si>
  <si>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</si>
  <si>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</si>
  <si>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</si>
  <si>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</si>
  <si>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</si>
  <si>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</si>
  <si>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</si>
  <si>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</si>
  <si>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</si>
  <si>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</si>
  <si>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</si>
  <si>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</si>
  <si>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</si>
  <si>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</si>
  <si>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</si>
  <si>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</si>
  <si>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</si>
  <si>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</si>
  <si>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</si>
  <si>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</si>
  <si>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</si>
  <si>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</si>
  <si>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</si>
  <si>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</si>
  <si>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</si>
  <si>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</si>
  <si>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</si>
  <si>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</si>
  <si>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</si>
  <si>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</si>
  <si>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</si>
  <si>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</si>
  <si>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</si>
  <si>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</si>
  <si>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</si>
  <si>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</si>
  <si>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</si>
  <si>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</si>
  <si>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</si>
  <si>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</si>
  <si>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</si>
  <si>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</si>
  <si>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</si>
  <si>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</si>
  <si>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</si>
  <si>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</si>
  <si>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</si>
  <si>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</si>
  <si>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</si>
  <si>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</si>
  <si>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</si>
  <si>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</si>
  <si>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</si>
  <si>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</si>
  <si>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</si>
  <si>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</si>
  <si>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</si>
  <si>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</si>
  <si>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</si>
  <si>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</si>
  <si>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</si>
  <si>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</si>
  <si>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</si>
  <si>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</si>
  <si>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</si>
  <si>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</si>
  <si>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</si>
  <si>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</si>
  <si>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</si>
  <si>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</si>
  <si>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</si>
  <si>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</si>
  <si>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</si>
  <si>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</si>
  <si>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</si>
  <si>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</si>
  <si>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</si>
  <si>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</si>
  <si>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</si>
  <si>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</si>
  <si>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</si>
  <si>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</si>
  <si>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</si>
  <si>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</si>
  <si>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</si>
  <si>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</si>
  <si>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</si>
  <si>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</si>
  <si>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</si>
  <si>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</si>
  <si>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</si>
  <si>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</si>
  <si>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</si>
  <si>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</si>
  <si>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</si>
  <si>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</si>
  <si>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</si>
  <si>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</si>
  <si>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</si>
  <si>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</si>
  <si>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</si>
  <si>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</si>
  <si>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</si>
  <si>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</si>
  <si>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</si>
  <si>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</si>
  <si>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</si>
  <si>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</si>
  <si>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</si>
  <si>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</si>
  <si>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</si>
  <si>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</si>
  <si>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</si>
  <si>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</si>
  <si>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</si>
  <si>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</si>
  <si>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</si>
  <si>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</si>
  <si>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</si>
  <si>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</si>
  <si>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</si>
  <si>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</si>
  <si>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</si>
  <si>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</si>
  <si>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</si>
  <si>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</si>
  <si>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</si>
  <si>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</si>
  <si>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</si>
  <si>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</si>
  <si>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</si>
  <si>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</si>
  <si>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</si>
  <si>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</si>
  <si>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</si>
  <si>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</si>
  <si>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</si>
  <si>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</si>
  <si>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</si>
  <si>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</si>
  <si>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</si>
  <si>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</si>
  <si>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</si>
  <si>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</si>
  <si>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</si>
  <si>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</si>
  <si>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</si>
  <si>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</si>
  <si>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</si>
  <si>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</si>
  <si>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</si>
  <si>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</si>
  <si>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</si>
  <si>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</si>
  <si>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</si>
  <si>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</si>
  <si>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</si>
  <si>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</si>
  <si>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</si>
  <si>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</si>
  <si>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</si>
  <si>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</si>
  <si>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</si>
  <si>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</si>
  <si>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</si>
  <si>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</si>
  <si>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</si>
  <si>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</si>
  <si>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</si>
  <si>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</si>
  <si>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</si>
  <si>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</si>
  <si>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</si>
  <si>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</si>
  <si>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</si>
  <si>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</si>
  <si>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</si>
  <si>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</si>
  <si>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</si>
  <si>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</si>
  <si>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</si>
  <si>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</si>
  <si>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</si>
  <si>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</si>
  <si>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</si>
  <si>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</si>
  <si>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</si>
  <si>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</si>
  <si>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</si>
  <si>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</si>
  <si>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</si>
  <si>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</si>
  <si>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</si>
  <si>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</si>
  <si>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</si>
  <si>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</si>
  <si>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</si>
  <si>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</si>
  <si>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</si>
  <si>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</si>
  <si>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</si>
  <si>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</si>
  <si>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</si>
  <si>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</si>
  <si>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</si>
  <si>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</si>
  <si>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</si>
  <si>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</si>
  <si>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</si>
  <si>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</si>
  <si>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</si>
  <si>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</si>
  <si>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</si>
  <si>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</si>
  <si>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</si>
  <si>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</si>
  <si>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</si>
  <si>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</si>
  <si>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</si>
  <si>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</si>
  <si>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</si>
  <si>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</si>
  <si>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</si>
  <si>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</si>
  <si>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</si>
  <si>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</si>
  <si>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</si>
  <si>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</si>
  <si>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</si>
  <si>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</si>
  <si>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</si>
  <si>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</si>
  <si>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</si>
  <si>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</si>
  <si>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</si>
  <si>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</si>
  <si>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</si>
  <si>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</si>
  <si>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</si>
  <si>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</si>
  <si>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</si>
  <si>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</si>
  <si>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</si>
  <si>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</si>
  <si>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</si>
  <si>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</si>
  <si>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</si>
  <si>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</si>
  <si>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</si>
  <si>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</si>
  <si>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</si>
  <si>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</si>
  <si>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</si>
  <si>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</si>
  <si>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</si>
  <si>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</si>
  <si>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</si>
  <si>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</si>
  <si>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</si>
  <si>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</si>
  <si>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</si>
  <si>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</si>
  <si>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</si>
  <si>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</si>
  <si>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</si>
  <si>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</si>
  <si>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</si>
  <si>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</si>
  <si>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</si>
  <si>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</si>
  <si>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</si>
  <si>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</si>
  <si>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</si>
  <si>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</si>
  <si>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</si>
  <si>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</si>
  <si>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</si>
  <si>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</si>
  <si>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</si>
  <si>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</si>
  <si>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</si>
  <si>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</si>
  <si>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</si>
  <si>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</si>
  <si>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</si>
  <si>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</si>
  <si>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</si>
  <si>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</si>
  <si>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</si>
  <si>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</si>
  <si>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</si>
  <si>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</si>
  <si>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</si>
  <si>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</si>
  <si>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</si>
  <si>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</si>
  <si>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</si>
  <si>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</si>
  <si>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</si>
  <si>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</si>
  <si>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</si>
  <si>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</si>
  <si>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</si>
  <si>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</si>
  <si>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</si>
  <si>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</si>
  <si>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</si>
  <si>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</si>
  <si>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</si>
  <si>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</si>
  <si>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</si>
  <si>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</si>
  <si>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</si>
  <si>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</si>
  <si>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</si>
  <si>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</si>
  <si>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</si>
  <si>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</si>
  <si>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</si>
  <si>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</si>
  <si>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</si>
  <si>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</si>
  <si>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</si>
  <si>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</si>
  <si>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</si>
  <si>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</si>
  <si>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</si>
  <si>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</si>
  <si>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</si>
  <si>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</si>
  <si>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</si>
  <si>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</si>
  <si>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</si>
  <si>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</si>
  <si>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</si>
  <si>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</si>
  <si>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</si>
  <si>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</si>
  <si>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</si>
  <si>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</si>
  <si>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</si>
  <si>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</si>
  <si>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</si>
  <si>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</si>
  <si>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</si>
  <si>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</si>
  <si>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</si>
  <si>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</si>
  <si>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</si>
  <si>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</si>
  <si>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</si>
  <si>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</si>
  <si>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</si>
  <si>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</si>
  <si>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</si>
  <si>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</si>
  <si>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</si>
  <si>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</si>
  <si>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</si>
  <si>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</si>
  <si>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</si>
  <si>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</si>
  <si>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</si>
  <si>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</si>
  <si>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</si>
  <si>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</si>
  <si>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</si>
  <si>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</si>
  <si>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</si>
  <si>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</si>
  <si>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</si>
  <si>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</si>
  <si>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</si>
  <si>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</si>
  <si>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</si>
  <si>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</si>
  <si>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</si>
  <si>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</si>
  <si>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</si>
  <si>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</si>
  <si>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</si>
  <si>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</si>
  <si>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</si>
  <si>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</si>
  <si>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</si>
  <si>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</si>
  <si>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</si>
  <si>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</si>
  <si>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</si>
  <si>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</si>
  <si>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</si>
  <si>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</si>
  <si>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</si>
  <si>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</si>
  <si>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</si>
  <si>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</si>
  <si>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</si>
  <si>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</si>
  <si>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</si>
  <si>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</si>
  <si>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</si>
  <si>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</si>
  <si>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</si>
  <si>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</si>
  <si>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</si>
  <si>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</si>
  <si>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</si>
  <si>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</si>
  <si>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</si>
  <si>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</si>
  <si>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</si>
  <si>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</si>
  <si>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</si>
  <si>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</si>
  <si>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</si>
  <si>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</si>
  <si>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</si>
  <si>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</si>
  <si>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</si>
  <si>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</si>
  <si>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</si>
  <si>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</si>
  <si>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</si>
  <si>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</si>
  <si>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</si>
  <si>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</si>
  <si>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</si>
  <si>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</si>
  <si>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</si>
  <si>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</si>
  <si>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</si>
  <si>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</si>
  <si>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</si>
  <si>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</si>
  <si>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</si>
  <si>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</si>
  <si>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</si>
  <si>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</si>
  <si>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</si>
  <si>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</si>
  <si>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</si>
  <si>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</si>
  <si>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</si>
  <si>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</si>
  <si>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</si>
  <si>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</si>
  <si>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</si>
  <si>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</si>
  <si>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</si>
  <si>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</si>
  <si>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</si>
  <si>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</si>
  <si>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</si>
  <si>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</si>
  <si>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</si>
  <si>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</si>
  <si>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</si>
  <si>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</si>
  <si>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</si>
  <si>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</si>
  <si>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</si>
  <si>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</si>
  <si>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</si>
  <si>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</si>
  <si>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</si>
  <si>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</si>
  <si>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</si>
  <si>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</si>
  <si>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</si>
  <si>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</si>
  <si>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</si>
  <si>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</si>
  <si>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</si>
  <si>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</si>
  <si>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</si>
  <si>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</si>
  <si>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</si>
  <si>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</si>
  <si>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</si>
  <si>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</si>
  <si>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</si>
  <si>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</si>
  <si>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</si>
  <si>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</si>
  <si>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</si>
  <si>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</si>
  <si>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</si>
  <si>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</si>
  <si>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</si>
  <si>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</si>
  <si>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</si>
  <si>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</si>
  <si>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</si>
  <si>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</si>
  <si>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</si>
  <si>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</si>
  <si>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</si>
  <si>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</si>
  <si>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</si>
  <si>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</si>
  <si>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</si>
  <si>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</si>
  <si>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</si>
  <si>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</si>
  <si>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</si>
  <si>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</si>
  <si>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</si>
  <si>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</si>
  <si>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</si>
  <si>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</si>
  <si>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</si>
  <si>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</si>
  <si>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</si>
  <si>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</si>
  <si>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</si>
  <si>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</si>
  <si>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</si>
  <si>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</si>
  <si>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</si>
  <si>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</si>
  <si>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</si>
  <si>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</si>
  <si>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</si>
  <si>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</si>
  <si>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</si>
  <si>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</si>
  <si>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</si>
  <si>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</si>
  <si>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</si>
  <si>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</si>
  <si>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</si>
  <si>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</si>
  <si>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</si>
  <si>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</si>
  <si>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</si>
  <si>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</si>
  <si>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</si>
  <si>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</si>
  <si>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</si>
  <si>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</si>
  <si>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</si>
  <si>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</si>
  <si>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</si>
  <si>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</si>
  <si>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</si>
  <si>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</si>
  <si>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</si>
  <si>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</si>
  <si>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</si>
  <si>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</si>
  <si>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</si>
  <si>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</si>
  <si>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</si>
  <si>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</si>
  <si>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</si>
  <si>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</si>
  <si>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</si>
  <si>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</si>
  <si>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</si>
  <si>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</si>
  <si>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</si>
  <si>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</si>
  <si>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</si>
  <si>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</si>
  <si>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</si>
  <si>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</si>
  <si>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</si>
  <si>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</si>
  <si>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</si>
  <si>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</si>
  <si>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</si>
  <si>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</si>
  <si>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</si>
  <si>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</si>
  <si>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</si>
  <si>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</si>
  <si>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</si>
  <si>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</si>
  <si>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</si>
  <si>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</si>
  <si>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</si>
  <si>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</si>
  <si>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</si>
  <si>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</si>
  <si>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</si>
  <si>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</si>
  <si>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</si>
  <si>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</si>
  <si>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</si>
  <si>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</si>
  <si>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</si>
  <si>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</si>
  <si>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</si>
  <si>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</si>
  <si>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</si>
  <si>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</si>
  <si>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</si>
  <si>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</si>
  <si>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</si>
  <si>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</si>
  <si>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</si>
  <si>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</si>
  <si>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</si>
  <si>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</si>
  <si>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</si>
  <si>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</si>
  <si>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</si>
  <si>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</si>
  <si>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</si>
  <si>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</si>
  <si>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</si>
  <si>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</si>
  <si>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</si>
  <si>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</si>
  <si>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</si>
  <si>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</si>
  <si>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</si>
  <si>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</si>
  <si>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</si>
  <si>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</si>
  <si>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</si>
  <si>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</si>
  <si>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</si>
  <si>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</si>
  <si>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</si>
  <si>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</si>
  <si>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</si>
  <si>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</si>
  <si>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</si>
  <si>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</si>
  <si>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</si>
  <si>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</si>
  <si>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</si>
  <si>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</si>
  <si>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</si>
  <si>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</si>
  <si>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</si>
  <si>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</si>
  <si>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</si>
  <si>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</si>
  <si>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</si>
  <si>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</si>
  <si>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</si>
  <si>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</si>
  <si>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</si>
  <si>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</si>
  <si>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</si>
  <si>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</si>
  <si>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</si>
  <si>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</si>
  <si>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</si>
  <si>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</si>
  <si>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</si>
  <si>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</si>
  <si>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</si>
  <si>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</si>
  <si>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</si>
  <si>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</si>
  <si>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</si>
  <si>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</si>
  <si>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</si>
  <si>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</si>
  <si>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</si>
  <si>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</si>
  <si>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</si>
  <si>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</si>
  <si>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</si>
  <si>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</si>
  <si>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</si>
  <si>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</si>
  <si>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</si>
  <si>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</si>
  <si>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</si>
  <si>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</si>
  <si>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</si>
  <si>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</si>
  <si>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</si>
  <si>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</si>
  <si>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</si>
  <si>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</si>
  <si>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</si>
  <si>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</si>
  <si>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</si>
  <si>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</si>
  <si>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</si>
  <si>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</si>
  <si>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</si>
  <si>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</si>
  <si>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</si>
  <si>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</si>
  <si>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</si>
  <si>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</si>
  <si>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</si>
  <si>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</si>
  <si>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</si>
  <si>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</si>
  <si>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</si>
  <si>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</si>
  <si>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</si>
  <si>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</si>
  <si>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</si>
  <si>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</si>
  <si>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</si>
  <si>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</si>
  <si>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</si>
  <si>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</si>
  <si>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</si>
  <si>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</si>
  <si>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</si>
  <si>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</si>
  <si>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</si>
  <si>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</si>
  <si>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</si>
  <si>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</si>
  <si>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</si>
  <si>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</si>
  <si>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</si>
  <si>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</si>
  <si>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</si>
  <si>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</si>
  <si>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</si>
  <si>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</si>
  <si>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</si>
  <si>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</si>
  <si>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</si>
  <si>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</si>
  <si>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</si>
  <si>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</si>
  <si>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</si>
  <si>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</si>
  <si>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</si>
  <si>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</si>
  <si>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</si>
  <si>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</si>
  <si>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</si>
  <si>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</si>
  <si>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</si>
  <si>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</si>
  <si>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</si>
  <si>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</si>
  <si>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</si>
  <si>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</si>
  <si>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</si>
  <si>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</si>
  <si>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</si>
  <si>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</si>
  <si>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</si>
  <si>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</si>
  <si>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</si>
  <si>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</si>
  <si>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</si>
  <si>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</si>
  <si>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</si>
  <si>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</si>
  <si>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</si>
  <si>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</si>
  <si>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</si>
  <si>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</si>
  <si>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</si>
  <si>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</si>
  <si>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</si>
  <si>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</si>
  <si>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</si>
  <si>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</si>
  <si>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</si>
  <si>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</si>
  <si>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</si>
  <si>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</si>
  <si>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</si>
  <si>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</si>
  <si>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</si>
  <si>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</si>
  <si>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</si>
  <si>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</si>
  <si>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</si>
  <si>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</si>
  <si>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</si>
  <si>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</si>
  <si>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</si>
  <si>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</si>
  <si>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</si>
  <si>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</si>
  <si>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</si>
  <si>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</si>
  <si>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</si>
  <si>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</si>
  <si>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</si>
  <si>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</si>
  <si>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</si>
  <si>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</si>
  <si>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</si>
  <si>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</si>
  <si>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</si>
  <si>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</si>
  <si>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</si>
  <si>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</si>
  <si>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</si>
  <si>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</si>
  <si>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</si>
  <si>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</si>
  <si>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</si>
  <si>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</si>
  <si>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</si>
  <si>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</si>
  <si>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</si>
  <si>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</si>
  <si>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</si>
  <si>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</si>
  <si>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</si>
  <si>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</si>
  <si>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</si>
  <si>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</si>
  <si>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</si>
  <si>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</si>
  <si>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</si>
  <si>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</si>
  <si>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</si>
  <si>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</si>
  <si>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</si>
  <si>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</si>
  <si>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</si>
  <si>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</si>
  <si>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</si>
  <si>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</si>
  <si>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</si>
  <si>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</si>
  <si>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</si>
  <si>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</si>
  <si>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</si>
  <si>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</si>
  <si>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</si>
  <si>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</si>
  <si>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</si>
  <si>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</si>
  <si>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</si>
  <si>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</si>
  <si>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</si>
  <si>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</si>
  <si>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</si>
  <si>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</si>
  <si>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</si>
  <si>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</si>
  <si>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</si>
  <si>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</si>
  <si>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</si>
  <si>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</si>
  <si>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</si>
  <si>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</si>
  <si>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</si>
  <si>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</si>
  <si>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</si>
  <si>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</si>
  <si>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</si>
  <si>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</si>
  <si>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</si>
  <si>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</si>
  <si>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</si>
  <si>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</si>
  <si>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</si>
  <si>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</si>
  <si>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</si>
  <si>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</si>
  <si>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</si>
  <si>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</si>
  <si>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</si>
  <si>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</si>
  <si>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</si>
  <si>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</si>
  <si>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</si>
  <si>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</si>
  <si>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</si>
  <si>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</si>
  <si>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</si>
  <si>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</si>
  <si>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</si>
  <si>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</si>
  <si>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</si>
  <si>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</si>
  <si>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</si>
  <si>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</si>
  <si>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</si>
  <si>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</si>
  <si>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</si>
  <si>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</si>
  <si>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</si>
  <si>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</si>
  <si>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</si>
  <si>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</si>
  <si>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</si>
  <si>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</si>
  <si>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</si>
  <si>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</si>
  <si>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</si>
  <si>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</si>
  <si>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</si>
  <si>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</si>
  <si>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</si>
  <si>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</si>
  <si>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</si>
  <si>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</si>
  <si>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</si>
  <si>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</si>
  <si>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</si>
  <si>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</si>
  <si>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</si>
  <si>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</si>
  <si>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</si>
  <si>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</si>
  <si>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</si>
  <si>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</si>
  <si>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</si>
  <si>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</si>
  <si>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</si>
  <si>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</si>
  <si>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</si>
  <si>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</si>
  <si>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</si>
  <si>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</si>
  <si>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</si>
  <si>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</si>
  <si>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</si>
  <si>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</si>
  <si>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</si>
  <si>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</si>
  <si>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</si>
  <si>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</si>
  <si>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</si>
  <si>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</si>
  <si>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</si>
  <si>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</si>
  <si>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</si>
  <si>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</si>
  <si>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</si>
  <si>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</si>
  <si>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</si>
  <si>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</si>
  <si>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</si>
  <si>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</si>
  <si>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</si>
  <si>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</si>
  <si>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</si>
  <si>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</si>
  <si>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</si>
  <si>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</si>
  <si>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</si>
  <si>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</si>
  <si>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</si>
  <si>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</si>
  <si>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</si>
  <si>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</si>
  <si>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</si>
  <si>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</si>
  <si>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</si>
  <si>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</si>
  <si>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</si>
  <si>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</si>
  <si>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</si>
  <si>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</si>
  <si>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</si>
  <si>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</si>
  <si>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</si>
  <si>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</si>
  <si>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</si>
  <si>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</si>
  <si>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</si>
  <si>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</si>
  <si>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</si>
  <si>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</si>
  <si>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</si>
  <si>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</si>
  <si>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</si>
  <si>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</si>
  <si>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</si>
  <si>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</si>
  <si>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</si>
  <si>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</si>
  <si>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</si>
  <si>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</si>
  <si>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</si>
  <si>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</si>
  <si>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</si>
  <si>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</si>
  <si>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</si>
  <si>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</si>
  <si>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</si>
  <si>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</si>
  <si>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</si>
  <si>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</si>
  <si>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</si>
  <si>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</si>
  <si>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</si>
  <si>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</si>
  <si>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</si>
  <si>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</si>
  <si>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</si>
  <si>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</si>
  <si>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</si>
  <si>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</si>
  <si>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</si>
  <si>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</si>
  <si>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</si>
  <si>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</si>
  <si>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</si>
  <si>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</si>
  <si>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</si>
  <si>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</si>
  <si>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</si>
  <si>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</si>
  <si>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</si>
  <si>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</si>
  <si>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</si>
  <si>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</si>
  <si>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</si>
  <si>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</si>
  <si>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</si>
  <si>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</si>
  <si>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</si>
  <si>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</si>
  <si>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</si>
  <si>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</si>
  <si>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</si>
  <si>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</si>
  <si>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</si>
  <si>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</si>
  <si>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</si>
  <si>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</si>
  <si>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</si>
  <si>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</si>
  <si>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</si>
  <si>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</si>
  <si>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</si>
  <si>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</si>
  <si>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</si>
  <si>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</si>
  <si>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</si>
  <si>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</si>
  <si>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</si>
  <si>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</si>
  <si>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</si>
  <si>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</si>
  <si>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</si>
  <si>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</si>
  <si>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</si>
  <si>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</si>
  <si>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</si>
  <si>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</si>
  <si>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</si>
  <si>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</si>
  <si>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</si>
  <si>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</si>
  <si>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</si>
  <si>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</si>
  <si>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</si>
  <si>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</si>
  <si>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</si>
  <si>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</si>
  <si>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</si>
  <si>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</si>
  <si>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</si>
  <si>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</si>
  <si>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</si>
  <si>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</si>
  <si>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</si>
  <si>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</si>
  <si>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</si>
  <si>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</si>
  <si>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</si>
  <si>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</si>
  <si>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</si>
  <si>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</si>
  <si>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</si>
  <si>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</si>
  <si>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</si>
  <si>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</si>
  <si>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</si>
  <si>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</si>
  <si>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</si>
  <si>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</si>
  <si>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</si>
  <si>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</si>
  <si>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</si>
  <si>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</si>
  <si>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</si>
  <si>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</si>
  <si>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</si>
  <si>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</si>
  <si>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</si>
  <si>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</si>
  <si>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</si>
  <si>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</si>
  <si>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</si>
  <si>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</si>
  <si>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</si>
  <si>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</si>
  <si>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</si>
  <si>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</si>
  <si>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</si>
  <si>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</si>
  <si>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</si>
  <si>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</si>
  <si>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</si>
  <si>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</si>
  <si>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</si>
  <si>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</si>
  <si>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</si>
  <si>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</si>
  <si>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</si>
  <si>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</si>
  <si>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</si>
  <si>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</si>
  <si>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</si>
  <si>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</si>
  <si>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</si>
  <si>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</si>
  <si>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</si>
  <si>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</si>
  <si>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</si>
  <si>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</si>
  <si>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</si>
  <si>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</si>
  <si>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</si>
  <si>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</si>
  <si>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</si>
  <si>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</si>
  <si>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</si>
  <si>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</si>
  <si>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</si>
  <si>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</si>
  <si>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</si>
  <si>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</si>
  <si>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</si>
  <si>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</si>
  <si>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</si>
  <si>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</si>
  <si>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</si>
  <si>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</si>
  <si>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</si>
  <si>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</si>
  <si>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</si>
  <si>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</si>
  <si>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</si>
  <si>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</si>
  <si>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</si>
  <si>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</si>
  <si>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</si>
  <si>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</si>
  <si>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</si>
  <si>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</si>
  <si>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</si>
  <si>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</si>
  <si>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</si>
  <si>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</si>
  <si>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</si>
  <si>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</si>
  <si>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</si>
  <si>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</si>
  <si>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</si>
  <si>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</si>
  <si>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</si>
  <si>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</si>
  <si>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</si>
  <si>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</si>
  <si>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</si>
  <si>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</si>
  <si>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</si>
  <si>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</si>
  <si>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</si>
  <si>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</si>
  <si>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</si>
  <si>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</si>
  <si>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</si>
  <si>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</si>
  <si>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</si>
  <si>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</si>
  <si>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</si>
  <si>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</si>
  <si>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</si>
  <si>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</si>
  <si>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</si>
  <si>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</si>
  <si>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</si>
  <si>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</si>
  <si>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</si>
  <si>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</si>
  <si>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</si>
  <si>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</si>
  <si>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</si>
  <si>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</si>
  <si>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</si>
  <si>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</si>
  <si>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</si>
  <si>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</si>
  <si>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</si>
  <si>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</si>
  <si>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</si>
  <si>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</si>
  <si>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</si>
  <si>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</si>
  <si>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</si>
  <si>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</si>
  <si>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</si>
  <si>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</si>
  <si>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</si>
  <si>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</si>
  <si>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</si>
  <si>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</si>
  <si>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</si>
  <si>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</si>
  <si>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</si>
  <si>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</si>
  <si>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</si>
  <si>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</si>
  <si>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</si>
  <si>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</si>
  <si>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</si>
  <si>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</si>
  <si>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</si>
  <si>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</si>
  <si>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</si>
  <si>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</si>
  <si>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</si>
  <si>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</si>
  <si>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</si>
  <si>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</si>
  <si>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</si>
  <si>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</si>
  <si>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</si>
  <si>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</si>
  <si>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</si>
  <si>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</si>
  <si>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</si>
  <si>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</si>
  <si>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</si>
  <si>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</si>
  <si>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</si>
  <si>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</si>
  <si>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</si>
  <si>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</si>
  <si>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</si>
  <si>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</si>
  <si>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</si>
  <si>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</si>
  <si>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</si>
  <si>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</si>
  <si>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</si>
  <si>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</si>
  <si>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</si>
  <si>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</si>
  <si>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</si>
  <si>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</si>
  <si>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</si>
  <si>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</si>
  <si>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</si>
  <si>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</si>
  <si>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</si>
  <si>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</si>
  <si>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</si>
  <si>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</si>
  <si>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</si>
  <si>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</si>
  <si>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</si>
  <si>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</si>
  <si>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</si>
  <si>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</si>
  <si>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</si>
  <si>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</si>
  <si>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</si>
  <si>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</si>
  <si>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</si>
  <si>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</si>
  <si>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</si>
  <si>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</si>
  <si>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</si>
  <si>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</si>
  <si>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</si>
  <si>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</si>
  <si>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</si>
  <si>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</si>
  <si>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</si>
  <si>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</si>
  <si>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</si>
  <si>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</si>
  <si>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</si>
  <si>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</si>
  <si>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</si>
  <si>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</si>
  <si>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</si>
  <si>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</si>
  <si>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</si>
  <si>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</si>
  <si>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</si>
  <si>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</si>
  <si>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</si>
  <si>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</si>
  <si>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</si>
  <si>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</si>
  <si>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</si>
  <si>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</si>
  <si>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</si>
  <si>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</si>
  <si>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</si>
  <si>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</si>
  <si>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</si>
  <si>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</si>
  <si>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</si>
  <si>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</si>
  <si>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</si>
  <si>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</si>
  <si>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</si>
  <si>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</si>
  <si>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</si>
  <si>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</si>
  <si>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</si>
  <si>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</si>
  <si>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</si>
  <si>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</si>
  <si>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</si>
  <si>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</si>
  <si>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</si>
  <si>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</si>
  <si>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</si>
  <si>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</si>
  <si>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</si>
  <si>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</si>
  <si>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</si>
  <si>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</si>
  <si>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</si>
  <si>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</si>
  <si>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</si>
  <si>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</si>
  <si>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</si>
  <si>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</si>
  <si>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</si>
  <si>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</si>
  <si>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</si>
  <si>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</si>
  <si>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</si>
  <si>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</si>
  <si>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</si>
  <si>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</si>
  <si>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</si>
  <si>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</si>
  <si>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</si>
  <si>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</si>
  <si>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</si>
  <si>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</si>
  <si>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</si>
  <si>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</si>
  <si>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</si>
  <si>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</si>
  <si>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</si>
  <si>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</si>
  <si>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</si>
  <si>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</si>
  <si>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</si>
  <si>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</si>
  <si>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</si>
  <si>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</si>
  <si>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</si>
  <si>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</si>
  <si>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</si>
  <si>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</si>
  <si>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</si>
  <si>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</si>
  <si>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</si>
  <si>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</si>
  <si>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</si>
  <si>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</si>
  <si>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</si>
  <si>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</si>
  <si>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</si>
  <si>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</si>
  <si>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</si>
  <si>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</si>
  <si>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</si>
  <si>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</si>
  <si>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</si>
  <si>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</si>
  <si>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</si>
  <si>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</si>
  <si>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</si>
  <si>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</si>
  <si>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</si>
  <si>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</si>
  <si>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</si>
  <si>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</si>
  <si>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</si>
  <si>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</si>
  <si>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</si>
  <si>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</si>
  <si>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</si>
  <si>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</si>
  <si>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</si>
  <si>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</si>
  <si>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</si>
  <si>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</si>
  <si>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</si>
  <si>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</si>
  <si>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</si>
  <si>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</si>
  <si>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</si>
  <si>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</si>
  <si>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</si>
  <si>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</si>
  <si>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</si>
  <si>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</si>
  <si>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</si>
  <si>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</si>
  <si>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</si>
  <si>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</si>
  <si>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</si>
  <si>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</si>
  <si>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</si>
  <si>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</si>
  <si>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</si>
  <si>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</si>
  <si>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</si>
  <si>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</si>
  <si>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</si>
  <si>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</si>
  <si>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</si>
  <si>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</si>
  <si>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</si>
  <si>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</si>
  <si>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</si>
  <si>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</si>
  <si>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</si>
  <si>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</si>
  <si>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</si>
  <si>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</si>
  <si>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</si>
  <si>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</si>
  <si>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</si>
  <si>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</si>
  <si>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</si>
  <si>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</si>
  <si>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</si>
  <si>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</si>
  <si>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</si>
  <si>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</si>
  <si>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</si>
  <si>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</si>
  <si>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</si>
  <si>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</si>
  <si>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</si>
  <si>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</si>
  <si>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</si>
  <si>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</si>
  <si>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</si>
  <si>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</si>
  <si>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</si>
  <si>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</si>
  <si>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</si>
  <si>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</si>
  <si>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</si>
  <si>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</si>
  <si>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</si>
  <si>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</si>
  <si>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</si>
  <si>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</si>
  <si>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</si>
  <si>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</si>
  <si>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</si>
  <si>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</si>
  <si>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</si>
  <si>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</si>
  <si>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</si>
  <si>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</si>
  <si>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</si>
  <si>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</si>
  <si>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</si>
  <si>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</si>
  <si>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</si>
  <si>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</si>
  <si>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</si>
  <si>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</si>
  <si>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</si>
  <si>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</si>
  <si>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</si>
  <si>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</si>
  <si>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</si>
  <si>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</si>
  <si>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</si>
  <si>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</si>
  <si>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</si>
  <si>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</si>
  <si>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</si>
  <si>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</si>
  <si>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</si>
  <si>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</si>
  <si>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</si>
  <si>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</si>
  <si>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</si>
  <si>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</si>
  <si>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</si>
  <si>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</si>
  <si>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</si>
  <si>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</si>
  <si>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</si>
  <si>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</si>
  <si>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</si>
  <si>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</si>
  <si>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</si>
  <si>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</si>
  <si>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</si>
  <si>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</si>
  <si>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</si>
  <si>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</si>
  <si>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</si>
  <si>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</si>
  <si>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</si>
  <si>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</si>
  <si>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</si>
  <si>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</si>
  <si>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</si>
  <si>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</si>
  <si>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</si>
  <si>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</si>
  <si>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</si>
  <si>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</si>
  <si>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</si>
  <si>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</si>
  <si>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</si>
  <si>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</si>
  <si>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</si>
  <si>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</si>
  <si>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</si>
  <si>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</si>
  <si>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</si>
  <si>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</si>
  <si>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</si>
  <si>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</si>
  <si>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</si>
  <si>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</si>
  <si>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</si>
  <si>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</si>
  <si>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</si>
  <si>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</si>
  <si>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</si>
  <si>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</si>
  <si>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</si>
  <si>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</si>
  <si>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</si>
  <si>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</si>
  <si>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</si>
  <si>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</si>
  <si>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</si>
  <si>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</si>
  <si>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</si>
  <si>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</si>
  <si>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</si>
  <si>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</si>
  <si>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</si>
  <si>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</si>
  <si>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</si>
  <si>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</si>
  <si>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</si>
  <si>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</si>
  <si>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</si>
  <si>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</si>
  <si>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</si>
  <si>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</si>
  <si>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</si>
  <si>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</si>
  <si>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</si>
  <si>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</si>
  <si>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</si>
  <si>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</si>
  <si>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</si>
  <si>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</si>
  <si>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</si>
  <si>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</si>
  <si>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</si>
  <si>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</si>
  <si>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</si>
  <si>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</si>
  <si>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</si>
  <si>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</si>
  <si>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</si>
  <si>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</si>
  <si>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</si>
  <si>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</si>
  <si>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</si>
  <si>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</si>
  <si>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</si>
  <si>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</si>
  <si>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</si>
  <si>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</si>
  <si>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</si>
  <si>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</si>
  <si>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</si>
  <si>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</si>
  <si>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</si>
  <si>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</si>
  <si>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</si>
  <si>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</si>
  <si>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</si>
  <si>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</si>
  <si>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</si>
  <si>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</si>
  <si>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</si>
  <si>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</si>
  <si>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</si>
  <si>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</si>
  <si>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</si>
  <si>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</si>
  <si>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</si>
  <si>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</si>
  <si>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</si>
  <si>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</si>
  <si>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</si>
  <si>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</si>
  <si>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</si>
  <si>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</si>
  <si>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</si>
  <si>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</si>
  <si>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</si>
  <si>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</si>
  <si>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</si>
  <si>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</si>
  <si>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</si>
  <si>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</si>
  <si>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</si>
  <si>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</si>
  <si>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</si>
  <si>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</si>
  <si>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</si>
  <si>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</si>
  <si>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</si>
  <si>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</si>
  <si>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</si>
  <si>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</si>
  <si>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</si>
  <si>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</si>
  <si>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</si>
  <si>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</si>
  <si>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</si>
  <si>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</si>
  <si>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</si>
  <si>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</si>
  <si>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</si>
  <si>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</si>
  <si>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</si>
  <si>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</si>
  <si>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</si>
  <si>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</si>
  <si>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</si>
  <si>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</si>
  <si>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</si>
  <si>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</si>
  <si>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</si>
  <si>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</si>
  <si>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</si>
  <si>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</si>
  <si>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</si>
  <si>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</si>
  <si>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</si>
  <si>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</si>
  <si>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</si>
  <si>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</si>
  <si>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</si>
  <si>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</si>
  <si>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</si>
  <si>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</si>
  <si>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</si>
  <si>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</si>
  <si>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</si>
  <si>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</si>
  <si>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</si>
  <si>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</si>
  <si>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</si>
  <si>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</si>
  <si>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</si>
  <si>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</si>
  <si>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</si>
  <si>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</si>
  <si>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</si>
  <si>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</si>
  <si>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</si>
  <si>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</si>
  <si>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</si>
  <si>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</si>
  <si>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</si>
  <si>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</si>
  <si>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</si>
  <si>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</si>
  <si>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</si>
  <si>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</si>
  <si>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</si>
  <si>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</si>
  <si>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</si>
  <si>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</si>
  <si>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</si>
  <si>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</si>
  <si>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</si>
  <si>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</si>
  <si>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</si>
  <si>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</si>
  <si>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</si>
  <si>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</si>
  <si>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</si>
  <si>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</si>
  <si>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</si>
  <si>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</si>
  <si>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</si>
  <si>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</si>
  <si>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</si>
  <si>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</si>
  <si>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</si>
  <si>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</si>
  <si>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</si>
  <si>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</si>
  <si>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</si>
  <si>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</si>
  <si>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</si>
  <si>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</si>
  <si>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</si>
  <si>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</si>
  <si>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</si>
  <si>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</si>
  <si>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</si>
  <si>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</si>
  <si>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</si>
  <si>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</si>
  <si>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</si>
  <si>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</si>
  <si>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</si>
  <si>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</si>
  <si>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</si>
  <si>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</si>
  <si>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</si>
  <si>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</si>
  <si>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</si>
  <si>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</si>
  <si>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</si>
  <si>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</si>
  <si>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</si>
  <si>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</si>
  <si>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</si>
  <si>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</si>
  <si>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</si>
  <si>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</si>
  <si>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</si>
  <si>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</si>
  <si>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</si>
  <si>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</si>
  <si>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</si>
  <si>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</si>
  <si>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</si>
  <si>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</si>
  <si>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</si>
  <si>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</si>
  <si>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</si>
  <si>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</si>
  <si>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</si>
  <si>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</si>
  <si>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</si>
  <si>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</si>
  <si>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</si>
  <si>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</si>
  <si>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</si>
  <si>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</si>
  <si>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</si>
  <si>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</si>
  <si>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</si>
  <si>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</si>
  <si>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</si>
  <si>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</si>
  <si>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</si>
  <si>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</si>
  <si>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</si>
  <si>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</si>
  <si>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</si>
  <si>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</si>
  <si>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</si>
  <si>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</si>
  <si>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</si>
  <si>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</si>
  <si>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</si>
  <si>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</si>
  <si>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</si>
  <si>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</si>
  <si>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</si>
  <si>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</si>
  <si>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</si>
  <si>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</si>
  <si>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</si>
  <si>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</si>
  <si>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</si>
  <si>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</si>
  <si>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</si>
  <si>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</si>
  <si>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</si>
  <si>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</si>
  <si>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</si>
  <si>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</si>
  <si>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</si>
  <si>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</si>
  <si>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</si>
  <si>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</si>
  <si>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</si>
  <si>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</si>
  <si>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</si>
  <si>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</si>
  <si>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</si>
  <si>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</si>
  <si>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</si>
  <si>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</si>
  <si>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</si>
  <si>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</si>
  <si>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</si>
  <si>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</si>
  <si>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</si>
  <si>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</si>
  <si>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</si>
  <si>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</si>
  <si>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</si>
  <si>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</si>
  <si>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</si>
  <si>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</si>
  <si>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</si>
  <si>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</si>
  <si>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</si>
  <si>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</si>
  <si>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</si>
  <si>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</si>
  <si>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</si>
  <si>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</si>
  <si>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</si>
  <si>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</si>
  <si>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</si>
  <si>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</si>
  <si>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</si>
  <si>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</si>
  <si>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</si>
  <si>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</si>
  <si>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</si>
  <si>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</si>
  <si>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</si>
  <si>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</si>
  <si>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</si>
  <si>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</si>
  <si>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</si>
  <si>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</si>
  <si>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</si>
  <si>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</si>
  <si>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</si>
  <si>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</si>
  <si>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</si>
  <si>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</si>
  <si>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</si>
  <si>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</si>
  <si>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</si>
  <si>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</si>
  <si>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</si>
  <si>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</si>
  <si>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</si>
  <si>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</si>
  <si>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</si>
  <si>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</si>
  <si>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</si>
  <si>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</si>
  <si>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</si>
  <si>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</si>
  <si>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</si>
  <si>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</si>
  <si>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</si>
  <si>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</si>
  <si>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</si>
  <si>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</si>
  <si>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</si>
  <si>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</si>
  <si>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</si>
  <si>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</si>
  <si>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</si>
  <si>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</si>
  <si>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</si>
  <si>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</si>
  <si>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</si>
  <si>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</si>
  <si>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</si>
  <si>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</si>
  <si>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</si>
  <si>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</si>
  <si>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</si>
  <si>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</si>
  <si>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</si>
  <si>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</si>
  <si>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</si>
  <si>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</si>
  <si>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</si>
  <si>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</si>
  <si>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</si>
  <si>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</si>
  <si>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</si>
  <si>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</si>
  <si>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</si>
  <si>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</si>
  <si>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</si>
  <si>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</si>
  <si>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</si>
  <si>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</si>
  <si>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</si>
  <si>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</si>
  <si>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</si>
  <si>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</si>
  <si>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</si>
  <si>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</si>
  <si>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</si>
  <si>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</si>
  <si>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</si>
  <si>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</si>
  <si>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</si>
  <si>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</si>
  <si>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</si>
  <si>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</si>
  <si>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</si>
  <si>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</si>
  <si>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</si>
  <si>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</si>
  <si>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</si>
  <si>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</si>
  <si>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</si>
  <si>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</si>
  <si>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</si>
  <si>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</si>
  <si>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</si>
  <si>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</si>
  <si>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</si>
  <si>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</si>
  <si>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</si>
  <si>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</si>
  <si>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</si>
  <si>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</si>
  <si>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</si>
  <si>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</si>
  <si>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</si>
  <si>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</si>
  <si>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</si>
  <si>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</si>
  <si>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</si>
  <si>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</si>
  <si>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</si>
  <si>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</si>
  <si>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</si>
  <si>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</si>
  <si>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</si>
  <si>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</si>
  <si>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</si>
  <si>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</si>
  <si>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</si>
  <si>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</si>
  <si>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</si>
  <si>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</si>
  <si>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</si>
  <si>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</si>
  <si>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</si>
  <si>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</si>
  <si>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</si>
  <si>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</si>
  <si>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</si>
  <si>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</si>
  <si>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</si>
  <si>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</si>
  <si>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</si>
  <si>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</si>
  <si>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</si>
  <si>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</si>
  <si>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</si>
  <si>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</si>
  <si>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</si>
  <si>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</si>
  <si>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</si>
  <si>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</si>
  <si>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</si>
  <si>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</si>
  <si>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</si>
  <si>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</si>
  <si>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</si>
  <si>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</si>
  <si>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</si>
  <si>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</si>
  <si>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</si>
  <si>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</si>
  <si>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</si>
  <si>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</si>
  <si>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</si>
  <si>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</si>
  <si>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</si>
  <si>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</si>
  <si>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</si>
  <si>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</si>
  <si>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</si>
  <si>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</si>
  <si>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</si>
  <si>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</si>
  <si>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</si>
  <si>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</si>
  <si>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</si>
  <si>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</si>
  <si>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</si>
  <si>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</si>
  <si>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</si>
  <si>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</si>
  <si>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</si>
  <si>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</si>
  <si>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</si>
  <si>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</si>
  <si>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</si>
  <si>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</si>
  <si>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</si>
  <si>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</si>
  <si>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</si>
  <si>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</si>
  <si>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</si>
  <si>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</si>
  <si>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</si>
  <si>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</si>
  <si>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</si>
  <si>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</si>
  <si>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</si>
  <si>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</si>
  <si>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</si>
  <si>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</si>
  <si>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</si>
  <si>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</si>
  <si>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</si>
  <si>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</si>
  <si>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</si>
  <si>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</si>
  <si>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</si>
  <si>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</si>
  <si>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</si>
  <si>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</si>
  <si>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</si>
  <si>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</si>
  <si>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</si>
  <si>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</si>
  <si>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</si>
  <si>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</si>
  <si>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</si>
  <si>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</si>
  <si>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</si>
  <si>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</si>
  <si>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</si>
  <si>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</si>
  <si>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</si>
  <si>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</si>
  <si>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</si>
  <si>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</si>
  <si>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</si>
  <si>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</si>
  <si>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</si>
  <si>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</si>
  <si>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</si>
  <si>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</si>
  <si>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</si>
  <si>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</si>
  <si>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</si>
  <si>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</si>
  <si>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</si>
  <si>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</si>
  <si>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</si>
  <si>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</si>
  <si>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</si>
  <si>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</si>
  <si>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</si>
  <si>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</si>
  <si>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</si>
  <si>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</si>
  <si>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</si>
  <si>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</si>
  <si>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</si>
  <si>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</si>
  <si>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</si>
  <si>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</si>
  <si>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</si>
  <si>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</si>
  <si>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</si>
  <si>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</si>
  <si>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</si>
  <si>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</si>
  <si>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</si>
  <si>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</si>
  <si>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</si>
  <si>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</si>
  <si>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</si>
  <si>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</si>
  <si>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</si>
  <si>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</si>
  <si>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</si>
  <si>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</si>
  <si>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</si>
  <si>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</si>
  <si>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</si>
  <si>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</si>
  <si>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</si>
  <si>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</si>
  <si>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</si>
  <si>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</si>
  <si>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</si>
  <si>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</si>
  <si>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</si>
  <si>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</si>
  <si>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</si>
  <si>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</si>
  <si>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</si>
  <si>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</si>
  <si>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</si>
  <si>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</si>
  <si>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</si>
  <si>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</si>
  <si>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</si>
  <si>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</si>
  <si>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</si>
  <si>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</si>
  <si>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</si>
  <si>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</si>
  <si>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</si>
  <si>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</si>
  <si>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</si>
  <si>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</si>
  <si>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</si>
  <si>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</si>
  <si>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</si>
  <si>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</si>
  <si>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</si>
  <si>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</si>
  <si>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</si>
  <si>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</si>
  <si>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</si>
  <si>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</si>
  <si>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</si>
  <si>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</si>
  <si>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</si>
  <si>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</si>
  <si>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</si>
  <si>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</si>
  <si>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</si>
  <si>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</si>
  <si>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</si>
  <si>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</si>
  <si>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</si>
  <si>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</si>
  <si>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</si>
  <si>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</si>
  <si>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</si>
  <si>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</si>
  <si>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</si>
  <si>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</si>
  <si>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</si>
  <si>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</si>
  <si>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</si>
  <si>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</si>
  <si>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</si>
  <si>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</si>
  <si>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</si>
  <si>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</si>
  <si>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</si>
  <si>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</si>
  <si>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</si>
  <si>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</si>
  <si>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</si>
  <si>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</si>
  <si>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</si>
  <si>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</si>
  <si>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</si>
  <si>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</si>
  <si>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</si>
  <si>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</si>
  <si>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</si>
  <si>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</si>
  <si>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</si>
  <si>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</si>
  <si>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</si>
  <si>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</si>
  <si>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</si>
  <si>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</si>
  <si>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</si>
  <si>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</si>
  <si>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</si>
  <si>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</si>
  <si>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</si>
  <si>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</si>
  <si>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</si>
  <si>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</si>
  <si>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</si>
  <si>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</si>
  <si>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</si>
  <si>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</si>
  <si>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</si>
  <si>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</si>
  <si>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</si>
  <si>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</si>
  <si>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</si>
  <si>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</si>
  <si>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</si>
  <si>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</si>
  <si>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</si>
  <si>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</si>
  <si>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</si>
  <si>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</si>
  <si>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</si>
  <si>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</si>
  <si>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</si>
  <si>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</si>
  <si>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</si>
  <si>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</si>
  <si>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</si>
  <si>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</si>
  <si>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</si>
  <si>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</si>
  <si>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</si>
  <si>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</si>
  <si>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</si>
  <si>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</si>
  <si>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</si>
  <si>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</si>
  <si>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</si>
  <si>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</si>
  <si>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</si>
  <si>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</si>
  <si>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</si>
  <si>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</si>
  <si>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</si>
  <si>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</si>
  <si>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</si>
  <si>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</si>
  <si>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</si>
  <si>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</si>
  <si>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</si>
  <si>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</si>
  <si>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</si>
  <si>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</si>
  <si>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</si>
  <si>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</si>
  <si>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</si>
  <si>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</si>
  <si>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</si>
  <si>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</si>
  <si>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</si>
  <si>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</si>
  <si>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</si>
  <si>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</si>
  <si>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</si>
  <si>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</si>
  <si>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</si>
  <si>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</si>
  <si>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</si>
  <si>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</si>
  <si>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</si>
  <si>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</si>
  <si>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</si>
  <si>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</si>
  <si>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</si>
  <si>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</si>
  <si>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</si>
  <si>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</si>
  <si>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</si>
  <si>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</si>
  <si>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</si>
  <si>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</si>
  <si>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</si>
  <si>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</si>
  <si>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</si>
  <si>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</si>
  <si>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</si>
  <si>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</si>
  <si>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</si>
  <si>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</si>
  <si>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</si>
  <si>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</si>
  <si>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</si>
  <si>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</si>
  <si>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</si>
  <si>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</si>
  <si>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</si>
  <si>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</si>
  <si>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</si>
  <si>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</si>
  <si>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</si>
  <si>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</si>
  <si>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</si>
  <si>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</si>
  <si>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</si>
  <si>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</si>
  <si>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</si>
  <si>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</si>
  <si>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</si>
  <si>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</si>
  <si>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</si>
  <si>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</si>
  <si>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</si>
  <si>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</si>
  <si>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</si>
  <si>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</si>
  <si>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</si>
  <si>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</si>
  <si>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</si>
  <si>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</si>
  <si>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</si>
  <si>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</si>
  <si>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</si>
  <si>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</si>
  <si>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</si>
  <si>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</si>
  <si>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</si>
  <si>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</si>
  <si>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</si>
  <si>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</si>
  <si>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</si>
  <si>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</si>
  <si>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</si>
  <si>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</si>
  <si>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</si>
  <si>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</si>
  <si>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</si>
  <si>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</si>
  <si>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</si>
  <si>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</si>
  <si>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</si>
  <si>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</si>
  <si>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</si>
  <si>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</si>
  <si>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</si>
  <si>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</si>
  <si>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</si>
  <si>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</si>
  <si>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</si>
  <si>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</si>
  <si>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</si>
  <si>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</si>
  <si>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</si>
  <si>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</si>
  <si>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</si>
  <si>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</si>
  <si>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</si>
  <si>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</si>
  <si>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</si>
  <si>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</si>
  <si>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</si>
  <si>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</si>
  <si>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</si>
  <si>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</si>
  <si>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</si>
  <si>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</si>
  <si>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</si>
  <si>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</si>
  <si>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</si>
  <si>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</si>
  <si>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</si>
  <si>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</si>
  <si>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</si>
  <si>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</si>
  <si>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</si>
  <si>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</si>
  <si>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</si>
  <si>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</si>
  <si>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</si>
  <si>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</si>
  <si>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</si>
  <si>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</si>
  <si>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</si>
  <si>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</si>
  <si>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</si>
  <si>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</si>
  <si>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</si>
  <si>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</si>
  <si>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</si>
  <si>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</si>
  <si>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</si>
  <si>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</si>
  <si>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</si>
  <si>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</si>
  <si>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</si>
  <si>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</si>
  <si>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</si>
  <si>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</si>
  <si>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</si>
  <si>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</si>
  <si>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</si>
  <si>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</si>
  <si>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</si>
  <si>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</si>
  <si>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</si>
  <si>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</si>
  <si>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</si>
  <si>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</si>
  <si>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</si>
  <si>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</si>
  <si>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</si>
  <si>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</si>
  <si>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</si>
  <si>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</si>
  <si>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</si>
  <si>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</si>
  <si>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</si>
  <si>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</si>
  <si>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</si>
  <si>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</si>
  <si>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</si>
  <si>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</si>
  <si>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</si>
  <si>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</si>
  <si>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</si>
  <si>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</si>
  <si>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</si>
  <si>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</si>
  <si>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</si>
  <si>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</si>
  <si>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</si>
  <si>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</si>
  <si>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</si>
  <si>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</si>
  <si>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</si>
  <si>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</si>
  <si>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</si>
  <si>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</si>
  <si>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</si>
  <si>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</si>
  <si>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</si>
  <si>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</si>
  <si>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</si>
  <si>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</si>
  <si>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</si>
  <si>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</si>
  <si>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</si>
  <si>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</si>
  <si>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</si>
  <si>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</si>
  <si>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</si>
  <si>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</si>
  <si>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</si>
  <si>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</si>
  <si>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</si>
  <si>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</si>
  <si>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</si>
  <si>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</si>
  <si>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</si>
  <si>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</si>
  <si>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</si>
  <si>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</si>
  <si>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</si>
  <si>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</si>
  <si>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</si>
  <si>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</si>
  <si>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</si>
  <si>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</si>
  <si>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</si>
  <si>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</si>
  <si>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</si>
  <si>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</si>
  <si>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</si>
  <si>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</si>
  <si>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</si>
  <si>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</si>
  <si>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</si>
  <si>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</si>
  <si>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</si>
  <si>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</si>
  <si>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</si>
  <si>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</si>
  <si>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</si>
  <si>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</si>
  <si>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</si>
  <si>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</si>
  <si>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</si>
  <si>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</si>
  <si>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</si>
  <si>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</si>
  <si>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</si>
  <si>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</si>
  <si>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</si>
  <si>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</si>
  <si>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</si>
  <si>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</si>
  <si>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</si>
  <si>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</si>
  <si>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</si>
  <si>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</si>
  <si>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</si>
  <si>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</si>
  <si>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</si>
  <si>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</si>
  <si>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</si>
  <si>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</si>
  <si>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</si>
  <si>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</si>
  <si>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</si>
  <si>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</si>
  <si>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</si>
  <si>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</si>
  <si>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</si>
  <si>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</si>
  <si>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</si>
  <si>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</si>
  <si>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</si>
  <si>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</si>
  <si>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</si>
  <si>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</si>
  <si>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</si>
  <si>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</si>
  <si>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</si>
  <si>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</si>
  <si>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</si>
  <si>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</si>
  <si>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</si>
  <si>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</si>
  <si>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</si>
  <si>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</si>
  <si>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</si>
  <si>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</si>
  <si>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</si>
  <si>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</si>
  <si>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</si>
  <si>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</si>
  <si>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</si>
  <si>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</si>
  <si>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</si>
  <si>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</si>
  <si>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</si>
  <si>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</si>
  <si>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</si>
  <si>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</si>
  <si>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</si>
  <si>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</si>
  <si>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</si>
  <si>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</si>
  <si>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</si>
  <si>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</si>
  <si>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</si>
  <si>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</si>
  <si>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</si>
  <si>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</si>
  <si>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</si>
  <si>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</si>
  <si>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</si>
  <si>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</si>
  <si>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</si>
  <si>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</si>
  <si>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</si>
  <si>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</si>
  <si>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</si>
  <si>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</si>
  <si>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</si>
  <si>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</si>
  <si>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</si>
  <si>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</si>
  <si>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</si>
  <si>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</si>
  <si>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</si>
  <si>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</si>
  <si>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</si>
  <si>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</si>
  <si>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</si>
  <si>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</si>
  <si>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</si>
  <si>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</si>
  <si>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</si>
  <si>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</si>
  <si>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</si>
  <si>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</si>
  <si>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</si>
  <si>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</si>
  <si>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</si>
  <si>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</si>
  <si>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</si>
  <si>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</si>
  <si>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</si>
  <si>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</si>
  <si>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</si>
  <si>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</si>
  <si>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</si>
  <si>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</si>
  <si>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</si>
  <si>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</si>
  <si>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</si>
  <si>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</si>
  <si>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</si>
  <si>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</si>
  <si>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</si>
  <si>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</si>
  <si>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</si>
  <si>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</si>
  <si>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</si>
  <si>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</si>
  <si>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</si>
  <si>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</si>
  <si>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</si>
  <si>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</si>
  <si>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</si>
  <si>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</si>
  <si>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</si>
  <si>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</si>
  <si>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</si>
  <si>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</si>
  <si>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</si>
  <si>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</si>
  <si>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</si>
  <si>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</si>
  <si>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</si>
  <si>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</si>
  <si>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</si>
  <si>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</si>
  <si>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</si>
  <si>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</si>
  <si>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</si>
  <si>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</si>
  <si>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</si>
  <si>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</si>
  <si>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</si>
  <si>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</si>
  <si>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</si>
  <si>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</si>
  <si>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</si>
  <si>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</si>
  <si>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</si>
  <si>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</si>
  <si>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</si>
  <si>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</si>
  <si>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</si>
  <si>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</si>
  <si>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</si>
  <si>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</si>
  <si>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</si>
  <si>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</si>
  <si>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</si>
  <si>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</si>
  <si>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</si>
  <si>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</si>
  <si>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</si>
  <si>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</si>
  <si>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</si>
  <si>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</si>
  <si>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</si>
  <si>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</si>
  <si>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</si>
  <si>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</si>
  <si>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</si>
  <si>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</si>
  <si>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</si>
  <si>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</si>
  <si>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</si>
  <si>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</si>
  <si>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</si>
  <si>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</si>
  <si>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</si>
  <si>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</si>
  <si>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</si>
  <si>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</si>
  <si>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</si>
  <si>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</si>
  <si>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</si>
  <si>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</si>
  <si>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</si>
  <si>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</si>
  <si>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</si>
  <si>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</si>
  <si>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</si>
  <si>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</si>
  <si>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</si>
  <si>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</si>
  <si>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</si>
  <si>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</si>
  <si>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</si>
  <si>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</si>
  <si>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</si>
  <si>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</si>
  <si>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</si>
  <si>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</si>
  <si>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</si>
  <si>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</si>
  <si>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</si>
  <si>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</si>
  <si>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</si>
  <si>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</si>
  <si>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</si>
  <si>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</si>
  <si>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</si>
  <si>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</si>
  <si>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</si>
  <si>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</si>
  <si>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</si>
  <si>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</si>
  <si>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</si>
  <si>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</si>
  <si>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</si>
  <si>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</si>
  <si>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</si>
  <si>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</si>
  <si>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</si>
  <si>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</si>
  <si>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</si>
  <si>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</si>
  <si>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</si>
  <si>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</si>
  <si>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</si>
  <si>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</si>
  <si>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</si>
  <si>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</si>
  <si>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</si>
  <si>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</si>
  <si>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</si>
  <si>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</si>
  <si>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</si>
  <si>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</si>
  <si>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</si>
  <si>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</si>
  <si>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</si>
  <si>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</si>
  <si>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</si>
  <si>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</si>
  <si>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</si>
  <si>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</si>
  <si>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</si>
  <si>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</si>
  <si>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</si>
  <si>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</si>
  <si>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</si>
  <si>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</si>
  <si>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</si>
  <si>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</si>
  <si>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</si>
  <si>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</si>
  <si>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</si>
  <si>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</si>
  <si>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</si>
  <si>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</si>
  <si>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</si>
  <si>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</si>
  <si>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</si>
  <si>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</si>
  <si>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</si>
  <si>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</si>
  <si>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</si>
  <si>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</si>
  <si>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</si>
  <si>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</si>
  <si>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</si>
  <si>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</si>
  <si>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</si>
  <si>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</si>
  <si>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</si>
  <si>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</si>
  <si>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</si>
  <si>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</si>
  <si>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</si>
  <si>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</si>
  <si>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</si>
  <si>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</si>
  <si>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</si>
  <si>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</si>
  <si>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</si>
  <si>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</si>
  <si>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</si>
  <si>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</si>
  <si>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</si>
  <si>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</si>
  <si>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</si>
  <si>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</si>
  <si>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</si>
  <si>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</si>
  <si>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</si>
  <si>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</si>
  <si>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</si>
  <si>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</si>
  <si>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</si>
  <si>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</si>
  <si>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</si>
  <si>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</si>
  <si>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</si>
  <si>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</si>
  <si>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</si>
  <si>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</si>
  <si>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</si>
  <si>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</si>
  <si>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</si>
  <si>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</si>
  <si>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</si>
  <si>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</si>
  <si>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</si>
  <si>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</si>
  <si>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</si>
  <si>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</si>
  <si>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</si>
  <si>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</si>
  <si>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</si>
  <si>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</si>
  <si>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</si>
  <si>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</si>
  <si>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</si>
  <si>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</si>
  <si>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</si>
  <si>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</si>
  <si>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</si>
  <si>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</si>
  <si>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</si>
  <si>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</si>
  <si>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</si>
  <si>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</si>
  <si>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</si>
  <si>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</si>
  <si>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</si>
  <si>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</si>
  <si>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</si>
  <si>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</si>
  <si>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</si>
  <si>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</si>
  <si>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</si>
  <si>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</si>
  <si>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</si>
  <si>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</si>
  <si>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</si>
  <si>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</si>
  <si>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</si>
  <si>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</si>
  <si>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</si>
  <si>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</si>
  <si>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</si>
  <si>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</si>
  <si>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</si>
  <si>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</si>
  <si>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</si>
  <si>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</si>
  <si>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</si>
  <si>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</si>
  <si>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</si>
  <si>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</si>
  <si>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</si>
  <si>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</si>
  <si>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</si>
  <si>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</si>
  <si>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</si>
  <si>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</si>
  <si>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</si>
  <si>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</si>
  <si>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</si>
  <si>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</si>
  <si>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</si>
  <si>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</si>
  <si>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</si>
  <si>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</si>
  <si>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</si>
  <si>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</si>
  <si>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</si>
  <si>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</si>
  <si>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</si>
  <si>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</si>
  <si>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</si>
  <si>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</si>
  <si>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</si>
  <si>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</si>
  <si>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</si>
  <si>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</si>
  <si>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</si>
  <si>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</si>
  <si>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</si>
  <si>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</si>
  <si>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</si>
  <si>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</si>
  <si>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</si>
  <si>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</si>
  <si>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</si>
  <si>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</si>
  <si>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</si>
  <si>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</si>
  <si>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</si>
  <si>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</si>
  <si>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</si>
  <si>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</si>
  <si>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</si>
  <si>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</si>
  <si>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</si>
  <si>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</si>
  <si>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</si>
  <si>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</si>
  <si>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</si>
  <si>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</si>
  <si>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</si>
  <si>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</si>
  <si>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</si>
  <si>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</si>
  <si>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</si>
  <si>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</si>
  <si>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</si>
  <si>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</si>
  <si>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</si>
  <si>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</si>
  <si>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</si>
  <si>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</si>
  <si>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</si>
  <si>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</si>
  <si>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</si>
  <si>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</si>
  <si>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</si>
  <si>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</si>
  <si>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</si>
  <si>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</si>
  <si>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</si>
  <si>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</si>
  <si>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</si>
  <si>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</si>
  <si>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</si>
  <si>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</si>
  <si>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</si>
  <si>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</si>
  <si>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</si>
  <si>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</si>
  <si>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</si>
  <si>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</si>
  <si>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</si>
  <si>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</si>
  <si>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</si>
  <si>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</si>
  <si>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</si>
  <si>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</si>
  <si>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</si>
  <si>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</si>
  <si>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</si>
  <si>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</si>
  <si>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</si>
  <si>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</si>
  <si>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</si>
  <si>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</si>
  <si>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</si>
  <si>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</si>
  <si>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</si>
  <si>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</si>
  <si>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</si>
  <si>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</si>
  <si>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</si>
  <si>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</si>
  <si>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</si>
  <si>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</si>
  <si>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</si>
  <si>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</si>
  <si>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</si>
  <si>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</si>
  <si>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</si>
  <si>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</si>
  <si>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</si>
  <si>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</si>
  <si>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</si>
  <si>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</si>
  <si>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</si>
  <si>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</si>
  <si>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</si>
  <si>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</si>
  <si>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</si>
  <si>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</si>
  <si>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</si>
  <si>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</si>
  <si>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</si>
  <si>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</si>
  <si>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</si>
  <si>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</si>
  <si>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</si>
  <si>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</si>
  <si>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</si>
  <si>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</si>
  <si>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</si>
  <si>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</si>
  <si>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</si>
  <si>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</si>
  <si>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</si>
  <si>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</si>
  <si>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</si>
  <si>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</si>
  <si>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</si>
  <si>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</si>
  <si>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</si>
  <si>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</si>
  <si>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</si>
  <si>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</si>
  <si>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</si>
  <si>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</si>
  <si>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</si>
  <si>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</si>
  <si>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</si>
  <si>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</si>
  <si>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</si>
  <si>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</si>
  <si>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</si>
  <si>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</si>
  <si>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</si>
  <si>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</si>
  <si>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</si>
  <si>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</si>
  <si>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</si>
  <si>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</si>
  <si>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</si>
  <si>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</si>
  <si>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</si>
  <si>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</si>
  <si>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</si>
  <si>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</si>
  <si>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</si>
  <si>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</si>
  <si>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</si>
  <si>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</si>
  <si>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</si>
  <si>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</si>
  <si>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</si>
  <si>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</si>
  <si>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</si>
  <si>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</si>
  <si>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</si>
  <si>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</si>
  <si>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</si>
  <si>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</si>
  <si>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</si>
  <si>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</si>
  <si>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</si>
  <si>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</si>
  <si>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</si>
  <si>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</si>
  <si>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</si>
  <si>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</si>
  <si>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</si>
  <si>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</si>
  <si>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</si>
  <si>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</si>
  <si>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</si>
  <si>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</si>
  <si>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</si>
  <si>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</si>
  <si>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</si>
  <si>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</si>
  <si>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</si>
  <si>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</si>
  <si>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</si>
  <si>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</si>
  <si>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</si>
  <si>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</si>
  <si>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</si>
  <si>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</si>
  <si>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</si>
  <si>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</si>
  <si>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</si>
  <si>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</si>
  <si>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</si>
  <si>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</si>
  <si>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</si>
  <si>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</si>
  <si>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</si>
  <si>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</si>
  <si>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</si>
  <si>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</si>
  <si>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</si>
  <si>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</si>
  <si>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</si>
  <si>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</si>
  <si>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</si>
  <si>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</si>
  <si>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</si>
  <si>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</si>
  <si>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</si>
  <si>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</si>
  <si>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</si>
  <si>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</si>
  <si>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</si>
  <si>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</si>
  <si>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</si>
  <si>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</si>
  <si>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</si>
  <si>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</si>
  <si>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</si>
  <si>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</si>
  <si>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</si>
  <si>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</si>
  <si>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</si>
  <si>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</si>
  <si>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</si>
  <si>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</si>
  <si>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</si>
  <si>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</si>
  <si>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</si>
  <si>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</si>
  <si>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</si>
  <si>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</si>
  <si>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</si>
  <si>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</si>
  <si>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</si>
  <si>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</si>
  <si>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</si>
  <si>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</si>
  <si>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</si>
  <si>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</si>
  <si>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</si>
  <si>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</si>
  <si>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</si>
  <si>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</si>
  <si>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</si>
  <si>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</si>
  <si>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</si>
  <si>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</si>
  <si>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</si>
  <si>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</si>
  <si>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</si>
  <si>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</si>
  <si>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</si>
  <si>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</si>
  <si>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</si>
  <si>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</si>
  <si>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</si>
  <si>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</si>
  <si>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</si>
  <si>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</si>
  <si>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</si>
  <si>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</si>
  <si>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</si>
  <si>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</si>
  <si>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</si>
  <si>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</si>
  <si>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</si>
  <si>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</si>
  <si>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</si>
  <si>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</si>
  <si>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</si>
  <si>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</si>
  <si>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</si>
  <si>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</si>
  <si>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</si>
  <si>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</si>
  <si>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</si>
  <si>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</si>
  <si>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</si>
  <si>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</si>
  <si>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</si>
  <si>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</si>
  <si>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</si>
  <si>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</si>
  <si>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</si>
  <si>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</si>
  <si>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</si>
  <si>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</si>
  <si>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</si>
  <si>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</si>
  <si>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</si>
  <si>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</si>
  <si>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</si>
  <si>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</si>
  <si>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</si>
  <si>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</si>
  <si>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</si>
  <si>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</si>
  <si>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</si>
  <si>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</si>
  <si>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</si>
  <si>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</si>
  <si>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</si>
  <si>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</si>
  <si>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</si>
  <si>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</si>
  <si>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</si>
  <si>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</si>
  <si>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</si>
  <si>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</si>
  <si>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</si>
  <si>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</si>
  <si>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</si>
  <si>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</si>
  <si>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</si>
  <si>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</si>
  <si>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</si>
  <si>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</si>
  <si>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</si>
  <si>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</si>
  <si>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</si>
  <si>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</si>
  <si>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</si>
  <si>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</si>
  <si>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</si>
  <si>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</si>
  <si>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</si>
  <si>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</si>
  <si>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</si>
  <si>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</si>
  <si>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</si>
  <si>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</si>
  <si>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</si>
  <si>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</si>
  <si>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</si>
  <si>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</si>
  <si>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</si>
  <si>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</si>
  <si>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</si>
  <si>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</si>
  <si>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</si>
  <si>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</si>
  <si>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</si>
  <si>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</si>
  <si>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</si>
  <si>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</si>
  <si>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</si>
  <si>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</si>
  <si>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</si>
  <si>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</si>
  <si>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</si>
  <si>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</si>
  <si>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</si>
  <si>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</si>
  <si>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</si>
  <si>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</si>
  <si>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</si>
  <si>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</si>
  <si>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</si>
  <si>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</si>
  <si>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</si>
  <si>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</si>
  <si>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</si>
  <si>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</si>
  <si>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</si>
  <si>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</si>
  <si>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</si>
  <si>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</si>
  <si>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</si>
  <si>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</si>
  <si>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</si>
  <si>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</si>
  <si>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</si>
  <si>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</si>
  <si>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</si>
  <si>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</si>
  <si>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</si>
  <si>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</si>
  <si>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</si>
  <si>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</si>
  <si>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</si>
  <si>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</si>
  <si>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</si>
  <si>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</si>
  <si>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</si>
  <si>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</si>
  <si>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</si>
  <si>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</si>
  <si>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</si>
  <si>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</si>
  <si>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</si>
  <si>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</si>
  <si>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</si>
  <si>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</si>
  <si>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</si>
  <si>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</si>
  <si>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</si>
  <si>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</si>
  <si>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</si>
  <si>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</si>
  <si>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</si>
  <si>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</si>
  <si>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</si>
  <si>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</si>
  <si>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</si>
  <si>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</si>
  <si>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</si>
  <si>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</si>
  <si>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</si>
  <si>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</si>
  <si>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</si>
  <si>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</si>
  <si>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</si>
  <si>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</si>
  <si>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</si>
  <si>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</si>
  <si>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</si>
  <si>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</si>
  <si>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</si>
  <si>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</si>
  <si>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</si>
  <si>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</si>
  <si>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</si>
  <si>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</si>
  <si>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</si>
  <si>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</si>
  <si>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</si>
  <si>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</si>
  <si>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</si>
  <si>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</si>
  <si>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</si>
  <si>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</si>
  <si>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</si>
  <si>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</si>
  <si>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</si>
  <si>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</si>
  <si>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</si>
  <si>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</si>
  <si>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</si>
  <si>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</si>
  <si>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</si>
  <si>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</si>
  <si>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</si>
  <si>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</si>
  <si>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</si>
  <si>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</si>
  <si>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</si>
  <si>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</si>
  <si>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</si>
  <si>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</si>
  <si>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</si>
  <si>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</si>
  <si>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</si>
  <si>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</si>
  <si>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</si>
  <si>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</si>
  <si>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</si>
  <si>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</si>
  <si>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</si>
  <si>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</si>
  <si>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</si>
  <si>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</si>
  <si>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</si>
  <si>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</si>
  <si>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</si>
  <si>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</si>
  <si>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</si>
  <si>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</si>
  <si>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</si>
  <si>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</si>
  <si>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</si>
  <si>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</si>
  <si>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</si>
  <si>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</si>
  <si>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</si>
  <si>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</si>
  <si>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</si>
  <si>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</si>
  <si>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</si>
  <si>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</si>
  <si>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</si>
  <si>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</si>
  <si>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</si>
  <si>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</si>
  <si>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</si>
  <si>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</si>
  <si>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</si>
  <si>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</si>
  <si>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</si>
  <si>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</si>
  <si>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</si>
  <si>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</si>
  <si>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</si>
  <si>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</si>
  <si>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</si>
  <si>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</si>
  <si>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</si>
  <si>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</si>
  <si>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</si>
  <si>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</si>
  <si>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</si>
  <si>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</si>
  <si>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</si>
  <si>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</si>
  <si>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</si>
  <si>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</si>
  <si>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</si>
  <si>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</si>
  <si>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</si>
  <si>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</si>
  <si>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</si>
  <si>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</si>
  <si>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</si>
  <si>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</si>
  <si>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</si>
  <si>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</si>
  <si>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</si>
  <si>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</si>
  <si>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</si>
  <si>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</si>
  <si>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</si>
  <si>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</si>
  <si>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</si>
  <si>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</si>
  <si>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</si>
  <si>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</si>
  <si>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</si>
  <si>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</si>
  <si>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</si>
  <si>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</si>
  <si>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</si>
  <si>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</si>
  <si>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</si>
  <si>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</si>
  <si>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</si>
  <si>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</si>
  <si>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</si>
  <si>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</si>
  <si>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</si>
  <si>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</si>
  <si>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</si>
  <si>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</si>
  <si>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</si>
  <si>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</si>
  <si>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</si>
  <si>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</si>
  <si>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</si>
  <si>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</si>
  <si>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</si>
  <si>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</si>
  <si>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</si>
  <si>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</si>
  <si>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</si>
  <si>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</si>
  <si>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</si>
  <si>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</si>
  <si>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</si>
  <si>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</si>
  <si>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</si>
  <si>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</si>
  <si>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</si>
  <si>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</si>
  <si>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</si>
  <si>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</si>
  <si>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</si>
  <si>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</si>
  <si>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</si>
  <si>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</si>
  <si>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</si>
  <si>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</si>
  <si>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</si>
  <si>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</si>
  <si>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</si>
  <si>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</si>
  <si>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</si>
  <si>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</si>
  <si>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</si>
  <si>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</si>
  <si>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</si>
  <si>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</si>
  <si>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</si>
  <si>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</si>
  <si>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</si>
  <si>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</si>
  <si>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</si>
  <si>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</si>
  <si>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</si>
  <si>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</si>
  <si>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</si>
  <si>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</si>
  <si>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</si>
  <si>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</si>
  <si>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</si>
  <si>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</si>
  <si>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</si>
  <si>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</si>
  <si>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</si>
  <si>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</si>
  <si>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</si>
  <si>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</si>
  <si>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</si>
  <si>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</si>
  <si>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</si>
  <si>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</si>
  <si>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</si>
  <si>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</si>
  <si>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</si>
  <si>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</si>
  <si>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</si>
  <si>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</si>
  <si>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</si>
  <si>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</si>
  <si>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</si>
  <si>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</si>
  <si>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</si>
  <si>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</si>
  <si>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</si>
  <si>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</si>
  <si>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</si>
  <si>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</si>
  <si>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</si>
  <si>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</si>
  <si>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</si>
  <si>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</si>
  <si>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</si>
  <si>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</si>
  <si>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</si>
  <si>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</si>
  <si>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</si>
  <si>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</si>
  <si>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</si>
  <si>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</si>
  <si>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</si>
  <si>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</si>
  <si>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</si>
  <si>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</si>
  <si>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</si>
  <si>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</si>
  <si>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</si>
  <si>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</si>
  <si>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</si>
  <si>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</si>
  <si>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</si>
  <si>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</si>
  <si>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</si>
  <si>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</si>
  <si>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</si>
  <si>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</si>
  <si>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</si>
  <si>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</si>
  <si>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</si>
  <si>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</si>
  <si>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</si>
  <si>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</si>
  <si>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</si>
  <si>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</si>
  <si>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</si>
  <si>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</si>
  <si>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</si>
  <si>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</si>
  <si>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</si>
  <si>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</si>
  <si>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</si>
  <si>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</si>
  <si>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</si>
  <si>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</si>
  <si>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</si>
  <si>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</si>
  <si>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</si>
  <si>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</si>
  <si>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</si>
  <si>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</si>
  <si>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</si>
  <si>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</si>
  <si>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</si>
  <si>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</si>
  <si>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</si>
  <si>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</si>
  <si>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</si>
  <si>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</si>
  <si>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</si>
  <si>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</si>
  <si>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</si>
  <si>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</si>
  <si>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</si>
  <si>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</si>
  <si>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</si>
  <si>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</si>
  <si>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</si>
  <si>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</si>
  <si>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</si>
  <si>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</si>
  <si>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</si>
  <si>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</si>
  <si>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</si>
  <si>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</si>
  <si>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</si>
  <si>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</si>
  <si>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</si>
  <si>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</si>
  <si>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</si>
  <si>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</si>
  <si>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</si>
  <si>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</si>
  <si>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</si>
  <si>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</si>
  <si>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</si>
  <si>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</si>
  <si>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</si>
  <si>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</si>
  <si>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</si>
  <si>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</si>
  <si>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</si>
  <si>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</si>
  <si>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</si>
  <si>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</si>
  <si>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</si>
  <si>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</si>
  <si>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</si>
  <si>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</si>
  <si>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</si>
  <si>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</si>
  <si>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</si>
  <si>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</si>
  <si>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</si>
  <si>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</si>
  <si>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</si>
  <si>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</si>
  <si>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</si>
  <si>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</si>
  <si>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</si>
  <si>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</si>
  <si>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</si>
  <si>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</si>
  <si>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</si>
  <si>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</si>
  <si>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</si>
  <si>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</si>
  <si>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</si>
  <si>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</si>
  <si>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</si>
  <si>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</si>
  <si>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</si>
  <si>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</si>
  <si>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</si>
  <si>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</si>
  <si>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</si>
  <si>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</si>
  <si>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</si>
  <si>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</si>
  <si>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</si>
  <si>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</si>
  <si>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</si>
  <si>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</si>
  <si>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</si>
  <si>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</si>
  <si>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</si>
  <si>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</si>
  <si>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</si>
  <si>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</si>
  <si>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</si>
  <si>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</si>
  <si>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</si>
  <si>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</si>
  <si>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</si>
  <si>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</si>
  <si>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</si>
  <si>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</si>
  <si>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</si>
  <si>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</si>
  <si>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</si>
  <si>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</si>
  <si>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</si>
  <si>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</si>
  <si>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</si>
  <si>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</si>
  <si>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</si>
  <si>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</si>
  <si>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</si>
  <si>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</si>
  <si>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</si>
  <si>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</si>
  <si>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</si>
  <si>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</si>
  <si>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</si>
  <si>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</si>
  <si>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</si>
  <si>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</si>
  <si>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</si>
  <si>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</si>
  <si>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</si>
  <si>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</si>
  <si>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</si>
  <si>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</si>
  <si>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</si>
  <si>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</si>
  <si>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</si>
  <si>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</si>
  <si>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</si>
  <si>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</si>
  <si>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</si>
  <si>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</si>
  <si>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</si>
  <si>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</si>
  <si>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</si>
  <si>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</si>
  <si>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</si>
  <si>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</si>
  <si>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</si>
  <si>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</si>
  <si>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</si>
  <si>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</si>
  <si>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</si>
  <si>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</si>
  <si>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</si>
  <si>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</si>
  <si>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</si>
  <si>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</si>
  <si>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</si>
  <si>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</si>
  <si>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</si>
  <si>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</si>
  <si>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</si>
  <si>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</si>
  <si>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</si>
  <si>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</si>
  <si>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</si>
  <si>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</si>
  <si>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</si>
  <si>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</si>
  <si>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</si>
  <si>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</si>
  <si>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</si>
  <si>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</si>
  <si>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</si>
  <si>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</si>
  <si>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</si>
  <si>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</si>
  <si>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</si>
  <si>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</si>
  <si>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</si>
  <si>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</si>
  <si>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</si>
  <si>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</si>
  <si>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</si>
  <si>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</si>
  <si>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</si>
  <si>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</si>
  <si>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</si>
  <si>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</si>
  <si>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</si>
  <si>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</si>
  <si>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</si>
  <si>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</si>
  <si>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</si>
  <si>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</si>
  <si>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</si>
  <si>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</si>
  <si>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</si>
  <si>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</si>
  <si>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</si>
  <si>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</si>
  <si>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</si>
  <si>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</si>
  <si>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</si>
  <si>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</si>
  <si>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</si>
  <si>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</si>
  <si>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</si>
  <si>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</si>
  <si>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</si>
  <si>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</si>
  <si>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</si>
  <si>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</si>
  <si>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</si>
  <si>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</si>
  <si>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</si>
  <si>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</si>
  <si>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</si>
  <si>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</si>
  <si>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</si>
  <si>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</si>
  <si>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</si>
  <si>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</si>
  <si>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</si>
  <si>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</si>
  <si>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</si>
  <si>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</si>
  <si>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</si>
  <si>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</si>
  <si>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</si>
  <si>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</si>
  <si>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</si>
  <si>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</si>
  <si>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</si>
  <si>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</si>
  <si>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</si>
  <si>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</si>
  <si>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</si>
  <si>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</si>
  <si>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</si>
  <si>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</si>
  <si>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</si>
  <si>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</si>
  <si>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</si>
  <si>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</si>
  <si>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</si>
  <si>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</si>
  <si>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</si>
  <si>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</si>
  <si>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</si>
  <si>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</si>
  <si>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</si>
  <si>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</si>
  <si>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</si>
  <si>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</si>
  <si>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</si>
  <si>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</si>
  <si>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</si>
  <si>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</si>
  <si>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</si>
  <si>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</si>
  <si>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</si>
  <si>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</si>
  <si>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</si>
  <si>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</si>
  <si>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</si>
  <si>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</si>
  <si>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</si>
  <si>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</si>
  <si>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</si>
  <si>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</si>
  <si>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</si>
  <si>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</si>
  <si>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</si>
  <si>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</si>
  <si>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</si>
  <si>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</si>
  <si>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</si>
  <si>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</si>
  <si>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</si>
  <si>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</si>
  <si>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</si>
  <si>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</si>
  <si>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</si>
  <si>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</si>
  <si>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</si>
  <si>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</si>
  <si>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</si>
  <si>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</si>
  <si>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</si>
  <si>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</si>
  <si>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</si>
  <si>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</si>
  <si>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</si>
  <si>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</si>
  <si>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</si>
  <si>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</si>
  <si>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</si>
  <si>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</si>
  <si>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</si>
  <si>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</si>
  <si>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</si>
  <si>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</si>
  <si>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</si>
  <si>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</si>
  <si>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</si>
  <si>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</si>
  <si>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</si>
  <si>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</si>
  <si>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</si>
  <si>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</si>
  <si>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</si>
  <si>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</si>
  <si>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</si>
  <si>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</si>
  <si>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</si>
  <si>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</si>
  <si>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</si>
  <si>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</si>
  <si>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</si>
  <si>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</si>
  <si>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</si>
  <si>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</si>
  <si>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</si>
  <si>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</si>
  <si>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</si>
  <si>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</si>
  <si>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</si>
  <si>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</si>
  <si>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</si>
  <si>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</si>
  <si>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</si>
  <si>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</si>
  <si>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</si>
  <si>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</si>
  <si>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</si>
  <si>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</si>
  <si>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</si>
  <si>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</si>
  <si>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</si>
  <si>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</si>
  <si>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</si>
  <si>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</si>
  <si>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</si>
  <si>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</si>
  <si>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</si>
  <si>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</si>
  <si>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</si>
  <si>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</si>
  <si>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</si>
  <si>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</si>
  <si>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</si>
  <si>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</si>
  <si>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</si>
  <si>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</si>
  <si>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</si>
  <si>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</si>
  <si>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</si>
  <si>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</si>
  <si>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</si>
  <si>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</si>
  <si>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</si>
  <si>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</si>
  <si>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</si>
  <si>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</si>
  <si>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</si>
  <si>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</si>
  <si>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</si>
  <si>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</si>
  <si>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</si>
  <si>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</si>
  <si>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</si>
  <si>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</si>
  <si>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</si>
  <si>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</si>
  <si>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</si>
  <si>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</si>
  <si>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</si>
  <si>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</si>
  <si>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</si>
  <si>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</si>
  <si>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</si>
  <si>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</si>
  <si>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</si>
  <si>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</si>
  <si>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</si>
  <si>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</si>
  <si>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</si>
  <si>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</si>
  <si>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</si>
  <si>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</si>
  <si>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</si>
  <si>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</si>
  <si>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</si>
  <si>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</si>
  <si>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</si>
  <si>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</si>
  <si>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</si>
  <si>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</si>
  <si>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</si>
  <si>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</si>
  <si>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</si>
  <si>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</si>
  <si>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</si>
  <si>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</si>
  <si>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</si>
  <si>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</si>
  <si>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</si>
  <si>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</si>
  <si>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</si>
  <si>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</si>
  <si>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</si>
  <si>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</si>
  <si>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</si>
  <si>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</si>
  <si>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</si>
  <si>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</si>
  <si>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</si>
  <si>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</si>
  <si>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</si>
  <si>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</si>
  <si>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</si>
  <si>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</si>
  <si>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</si>
  <si>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</si>
  <si>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</si>
  <si>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</si>
  <si>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</si>
  <si>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</si>
  <si>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</si>
  <si>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</si>
  <si>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</si>
  <si>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</si>
  <si>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</si>
  <si>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</si>
  <si>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</si>
  <si>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</si>
  <si>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</si>
  <si>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</si>
  <si>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</si>
  <si>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</si>
  <si>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</si>
  <si>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</si>
  <si>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</si>
  <si>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</si>
  <si>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</si>
  <si>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</si>
  <si>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</si>
  <si>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</si>
  <si>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</si>
  <si>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</si>
  <si>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</si>
  <si>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</si>
  <si>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</si>
  <si>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</si>
  <si>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</si>
  <si>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</si>
  <si>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</si>
  <si>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</si>
  <si>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</si>
  <si>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</si>
  <si>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</si>
  <si>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</si>
  <si>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</si>
  <si>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</si>
  <si>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</si>
  <si>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</si>
  <si>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</si>
  <si>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</si>
  <si>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</si>
  <si>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</si>
  <si>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</si>
  <si>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</si>
  <si>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</si>
  <si>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</si>
  <si>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</si>
  <si>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</si>
  <si>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</si>
  <si>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</si>
  <si>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</si>
  <si>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</si>
  <si>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</si>
  <si>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</si>
  <si>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</si>
  <si>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</si>
  <si>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</si>
  <si>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</si>
  <si>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</si>
  <si>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</si>
  <si>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</si>
  <si>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</si>
  <si>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</si>
  <si>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</si>
  <si>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</si>
  <si>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</si>
  <si>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</si>
  <si>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</si>
  <si>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</si>
  <si>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</si>
  <si>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</si>
  <si>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</si>
  <si>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</si>
  <si>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</si>
  <si>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</si>
  <si>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</si>
  <si>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</si>
  <si>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</si>
  <si>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</si>
  <si>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</si>
  <si>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</si>
  <si>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</si>
  <si>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</si>
  <si>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</si>
  <si>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</si>
  <si>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</si>
  <si>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</si>
  <si>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</si>
  <si>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</si>
  <si>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</si>
  <si>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</si>
  <si>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</si>
  <si>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</si>
  <si>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</si>
  <si>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</si>
  <si>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</si>
  <si>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</si>
  <si>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</si>
  <si>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</si>
  <si>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</si>
  <si>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</si>
  <si>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</si>
  <si>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</si>
  <si>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</si>
  <si>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</si>
  <si>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</si>
  <si>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</si>
  <si>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</si>
  <si>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</si>
  <si>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</si>
  <si>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</si>
  <si>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</si>
  <si>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</si>
  <si>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</si>
  <si>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</si>
  <si>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</si>
  <si>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</si>
  <si>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</si>
  <si>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</si>
  <si>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</si>
  <si>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</si>
  <si>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</si>
  <si>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</si>
  <si>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</si>
  <si>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</si>
  <si>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</si>
  <si>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</si>
  <si>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</si>
  <si>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</si>
  <si>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</si>
  <si>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</si>
  <si>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</si>
  <si>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</si>
  <si>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</si>
  <si>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</si>
  <si>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</si>
  <si>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</si>
  <si>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</si>
  <si>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</si>
  <si>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</si>
  <si>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</si>
  <si>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</si>
  <si>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</si>
  <si>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</si>
  <si>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</si>
  <si>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</si>
  <si>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</si>
  <si>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</si>
  <si>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</si>
  <si>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</si>
  <si>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</si>
  <si>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</si>
  <si>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</si>
  <si>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</si>
  <si>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</si>
  <si>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</si>
  <si>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</si>
  <si>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</si>
  <si>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</si>
  <si>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</si>
  <si>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</si>
  <si>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</si>
  <si>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</si>
  <si>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</si>
  <si>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</si>
  <si>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</si>
  <si>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</si>
  <si>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</si>
  <si>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</si>
  <si>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</si>
  <si>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</si>
  <si>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</si>
  <si>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</si>
  <si>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</si>
  <si>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</si>
  <si>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</si>
  <si>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</si>
  <si>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</si>
  <si>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</si>
  <si>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</si>
  <si>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</si>
  <si>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</si>
  <si>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</si>
  <si>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</si>
  <si>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</si>
  <si>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</si>
  <si>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</si>
  <si>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</si>
  <si>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</si>
  <si>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</si>
  <si>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</si>
  <si>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</si>
  <si>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</si>
  <si>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</si>
  <si>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</si>
  <si>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</si>
  <si>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</si>
  <si>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</si>
  <si>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</si>
  <si>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</si>
  <si>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</si>
  <si>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</si>
  <si>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</si>
  <si>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</si>
  <si>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</si>
  <si>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</si>
  <si>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</si>
  <si>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</si>
  <si>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</si>
  <si>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</si>
  <si>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</si>
  <si>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</si>
  <si>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</si>
  <si>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</si>
  <si>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</si>
  <si>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</si>
  <si>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</si>
  <si>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</si>
  <si>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</si>
  <si>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</si>
  <si>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</si>
  <si>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</si>
  <si>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</si>
  <si>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</si>
  <si>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</si>
  <si>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</si>
  <si>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</si>
  <si>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</si>
  <si>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</si>
  <si>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</si>
  <si>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</si>
  <si>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</si>
  <si>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</si>
  <si>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</si>
  <si>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</si>
  <si>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</si>
  <si>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</si>
  <si>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</si>
  <si>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</si>
  <si>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</si>
  <si>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</si>
  <si>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</si>
  <si>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</si>
  <si>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</si>
  <si>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</si>
  <si>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</si>
  <si>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</si>
  <si>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</si>
  <si>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</si>
  <si>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</si>
  <si>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</si>
  <si>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</si>
  <si>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</si>
  <si>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</si>
  <si>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</si>
  <si>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</si>
  <si>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</si>
  <si>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</si>
  <si>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</si>
  <si>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</si>
  <si>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</si>
  <si>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</si>
  <si>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</si>
  <si>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</si>
  <si>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</si>
  <si>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</si>
  <si>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</si>
  <si>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</si>
  <si>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</si>
  <si>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</si>
  <si>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</si>
  <si>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</si>
  <si>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</si>
  <si>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</si>
  <si>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</si>
  <si>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</si>
  <si>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</si>
  <si>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</si>
  <si>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</si>
  <si>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</si>
  <si>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</si>
  <si>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</si>
  <si>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</si>
  <si>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</si>
  <si>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</si>
  <si>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</si>
  <si>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</si>
  <si>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</si>
  <si>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</si>
  <si>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</si>
  <si>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</si>
  <si>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</si>
  <si>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</si>
  <si>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</si>
  <si>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</si>
  <si>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</si>
  <si>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</si>
  <si>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</si>
  <si>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</si>
  <si>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</si>
  <si>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</si>
  <si>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</si>
  <si>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</si>
  <si>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</si>
  <si>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</si>
  <si>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</si>
  <si>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</si>
  <si>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</si>
  <si>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</si>
  <si>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</si>
  <si>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</si>
  <si>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</si>
  <si>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</si>
  <si>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</si>
  <si>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</si>
  <si>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</si>
  <si>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</si>
  <si>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</si>
  <si>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</si>
  <si>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</si>
  <si>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</si>
  <si>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</si>
  <si>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</si>
  <si>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</si>
  <si>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</si>
  <si>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</si>
  <si>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</si>
  <si>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</si>
  <si>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</si>
  <si>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</si>
  <si>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</si>
  <si>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</si>
  <si>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</si>
  <si>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</si>
  <si>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</si>
  <si>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</si>
  <si>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</si>
  <si>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</si>
  <si>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</si>
  <si>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</si>
  <si>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</si>
  <si>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</si>
  <si>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</si>
  <si>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</si>
  <si>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</si>
  <si>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</si>
  <si>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</si>
  <si>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</si>
  <si>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</si>
  <si>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</si>
  <si>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</si>
  <si>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</si>
  <si>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</si>
  <si>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</si>
  <si>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</si>
  <si>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</si>
  <si>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</si>
  <si>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</si>
  <si>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</si>
  <si>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</si>
  <si>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</si>
  <si>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</si>
  <si>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</si>
  <si>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</si>
  <si>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</si>
  <si>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</si>
  <si>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</si>
  <si>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</si>
  <si>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</si>
  <si>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</si>
  <si>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</si>
  <si>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</si>
  <si>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</si>
  <si>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</si>
  <si>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</si>
  <si>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</si>
  <si>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</si>
  <si>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</si>
  <si>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</si>
  <si>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</si>
  <si>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</si>
  <si>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</si>
  <si>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</si>
  <si>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</si>
  <si>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</si>
  <si>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</si>
  <si>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</si>
  <si>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</si>
  <si>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</si>
  <si>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</si>
  <si>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</si>
  <si>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</si>
  <si>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</si>
  <si>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</si>
  <si>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</si>
  <si>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</si>
  <si>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</si>
  <si>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</si>
  <si>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</si>
  <si>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</si>
  <si>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</si>
  <si>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</si>
  <si>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</si>
  <si>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</si>
  <si>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</si>
  <si>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</si>
  <si>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</si>
  <si>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</si>
  <si>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</si>
  <si>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</si>
  <si>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</si>
  <si>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</si>
  <si>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</si>
  <si>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</si>
  <si>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</si>
  <si>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</si>
  <si>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</si>
  <si>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</si>
  <si>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</si>
  <si>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</si>
  <si>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</si>
  <si>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</si>
  <si>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</si>
  <si>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</si>
  <si>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</si>
  <si>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</si>
  <si>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</si>
  <si>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</si>
  <si>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</si>
  <si>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</si>
  <si>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</si>
  <si>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</si>
  <si>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</si>
  <si>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</si>
  <si>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</si>
  <si>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</si>
  <si>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</si>
  <si>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</si>
  <si>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</si>
  <si>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</si>
  <si>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</si>
  <si>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</si>
  <si>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</si>
  <si>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</si>
  <si>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</si>
  <si>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</si>
  <si>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</si>
  <si>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</si>
  <si>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</si>
  <si>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</si>
  <si>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</si>
  <si>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</si>
  <si>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</si>
  <si>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</si>
  <si>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</si>
  <si>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</si>
  <si>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</si>
  <si>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</si>
  <si>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</si>
  <si>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</si>
  <si>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</si>
  <si>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</si>
  <si>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</si>
  <si>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</si>
  <si>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</si>
  <si>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</si>
  <si>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</si>
  <si>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</si>
  <si>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</si>
  <si>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</si>
  <si>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</si>
  <si>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</si>
  <si>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</si>
  <si>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</si>
  <si>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</si>
  <si>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</si>
  <si>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</si>
  <si>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</si>
  <si>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</si>
  <si>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</si>
  <si>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</si>
  <si>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</si>
  <si>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</si>
  <si>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</si>
  <si>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</si>
  <si>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</si>
  <si>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</si>
  <si>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</si>
  <si>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</si>
  <si>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</si>
  <si>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</si>
  <si>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</si>
  <si>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</si>
  <si>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</si>
  <si>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</si>
  <si>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</si>
  <si>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</si>
  <si>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</si>
  <si>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</si>
  <si>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</si>
  <si>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</si>
  <si>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</si>
  <si>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</si>
  <si>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</si>
  <si>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</si>
  <si>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</si>
  <si>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</si>
  <si>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</si>
  <si>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</si>
  <si>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</si>
  <si>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</si>
  <si>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</si>
  <si>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</si>
  <si>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</si>
  <si>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</si>
  <si>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</si>
  <si>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</si>
  <si>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</si>
  <si>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</si>
  <si>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</si>
  <si>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</si>
  <si>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</si>
  <si>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</si>
  <si>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</si>
  <si>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</si>
  <si>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</si>
  <si>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</si>
  <si>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</si>
  <si>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</si>
  <si>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</si>
  <si>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</si>
  <si>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</si>
  <si>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</si>
  <si>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</si>
  <si>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</si>
  <si>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</si>
  <si>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</si>
  <si>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</si>
  <si>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</si>
  <si>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</si>
  <si>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</si>
  <si>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</si>
  <si>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</si>
  <si>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</si>
  <si>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</si>
  <si>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</si>
  <si>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</si>
  <si>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</si>
  <si>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</si>
  <si>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</si>
  <si>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</si>
  <si>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</si>
  <si>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</si>
  <si>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</si>
  <si>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</si>
  <si>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</si>
  <si>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</si>
  <si>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</si>
  <si>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</si>
  <si>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</si>
  <si>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</si>
  <si>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</si>
  <si>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</si>
  <si>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</si>
  <si>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</si>
  <si>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</si>
  <si>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</si>
  <si>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</si>
  <si>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</si>
  <si>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</si>
  <si>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</si>
  <si>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</si>
  <si>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</si>
  <si>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</si>
  <si>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</si>
  <si>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</si>
  <si>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</si>
  <si>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</si>
  <si>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</si>
  <si>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</si>
  <si>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</si>
  <si>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</si>
  <si>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</si>
  <si>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</si>
  <si>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</si>
  <si>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</si>
  <si>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</si>
  <si>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</si>
  <si>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</si>
  <si>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</si>
  <si>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</si>
  <si>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</si>
  <si>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</si>
  <si>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</si>
  <si>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</si>
  <si>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</si>
  <si>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</si>
  <si>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</si>
  <si>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</si>
  <si>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</si>
  <si>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</si>
  <si>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</si>
  <si>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</si>
  <si>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</si>
  <si>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</si>
  <si>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</si>
  <si>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</si>
  <si>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</si>
  <si>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</si>
  <si>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</si>
  <si>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</si>
  <si>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</si>
  <si>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</si>
  <si>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</si>
  <si>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</si>
  <si>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</si>
  <si>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</si>
  <si>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</si>
  <si>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</si>
  <si>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</si>
  <si>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</si>
  <si>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</si>
  <si>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</si>
  <si>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</si>
  <si>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</si>
  <si>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</si>
  <si>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</si>
  <si>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</si>
  <si>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</si>
  <si>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</si>
  <si>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</si>
  <si>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</si>
  <si>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</si>
  <si>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</si>
  <si>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</si>
  <si>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</si>
  <si>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</si>
  <si>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</si>
  <si>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</si>
  <si>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</si>
  <si>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</si>
  <si>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</si>
  <si>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</si>
  <si>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</si>
  <si>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</si>
  <si>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</si>
  <si>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</si>
  <si>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</si>
  <si>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</si>
  <si>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</si>
  <si>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</si>
  <si>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</si>
  <si>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</si>
  <si>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</si>
  <si>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</si>
  <si>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</si>
  <si>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</si>
  <si>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</si>
  <si>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</si>
  <si>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</si>
  <si>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</si>
  <si>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</si>
  <si>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</si>
  <si>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</si>
  <si>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</si>
  <si>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</si>
  <si>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</si>
  <si>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</si>
  <si>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</si>
  <si>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</si>
  <si>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</si>
  <si>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</si>
  <si>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</si>
  <si>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</si>
  <si>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</si>
  <si>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</si>
  <si>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</si>
  <si>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</si>
  <si>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</si>
  <si>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</si>
  <si>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</si>
  <si>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</si>
  <si>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</si>
  <si>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</si>
  <si>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</si>
  <si>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</si>
  <si>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</si>
  <si>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</si>
  <si>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</si>
  <si>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</si>
  <si>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</si>
  <si>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</si>
  <si>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</si>
  <si>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</si>
  <si>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</si>
  <si>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</si>
  <si>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</si>
  <si>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</si>
  <si>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</si>
  <si>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</si>
  <si>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</si>
  <si>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</si>
  <si>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</si>
  <si>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</si>
  <si>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</si>
  <si>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</si>
  <si>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</si>
  <si>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</si>
  <si>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</si>
  <si>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</si>
  <si>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</si>
  <si>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</si>
  <si>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</si>
  <si>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</si>
  <si>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</si>
  <si>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</si>
  <si>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</si>
  <si>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</si>
  <si>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</si>
  <si>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</si>
  <si>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</si>
  <si>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</si>
  <si>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</si>
  <si>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</si>
  <si>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</si>
  <si>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</si>
  <si>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</si>
  <si>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</si>
  <si>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</si>
  <si>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</si>
  <si>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</si>
  <si>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</si>
  <si>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</si>
  <si>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</si>
  <si>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</si>
  <si>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</si>
  <si>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</si>
  <si>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</si>
  <si>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</si>
  <si>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</si>
  <si>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</si>
  <si>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</si>
  <si>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</si>
  <si>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</si>
  <si>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</si>
  <si>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</si>
  <si>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</si>
  <si>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</si>
  <si>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</si>
  <si>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</si>
  <si>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</si>
  <si>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</si>
  <si>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</si>
  <si>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</si>
  <si>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</si>
  <si>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</si>
  <si>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</si>
  <si>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</si>
  <si>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</si>
  <si>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</si>
  <si>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</si>
  <si>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</si>
  <si>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</si>
  <si>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</si>
  <si>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</si>
  <si>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</si>
  <si>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</si>
  <si>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</si>
  <si>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</si>
  <si>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</si>
  <si>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</si>
  <si>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</si>
  <si>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</si>
  <si>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</si>
  <si>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</si>
  <si>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</si>
  <si>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</si>
  <si>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</si>
  <si>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</si>
  <si>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</si>
  <si>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</si>
  <si>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</si>
  <si>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</si>
  <si>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</si>
  <si>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</si>
  <si>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</si>
  <si>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</si>
  <si>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</si>
  <si>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</si>
  <si>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</si>
  <si>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</si>
  <si>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</si>
  <si>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</si>
  <si>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</si>
  <si>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</si>
  <si>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</si>
  <si>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</si>
  <si>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</si>
  <si>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</si>
  <si>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</si>
  <si>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</si>
  <si>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</si>
  <si>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</si>
  <si>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</si>
  <si>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</si>
  <si>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</si>
  <si>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</si>
  <si>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</si>
  <si>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</si>
  <si>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</si>
  <si>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</si>
  <si>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</si>
  <si>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</si>
  <si>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</si>
  <si>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</si>
  <si>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</si>
  <si>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</si>
  <si>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</si>
  <si>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</si>
  <si>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</si>
  <si>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</si>
  <si>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</si>
  <si>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</si>
  <si>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</si>
  <si>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</si>
  <si>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</si>
  <si>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</si>
  <si>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</si>
  <si>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</si>
  <si>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</si>
  <si>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</si>
  <si>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</si>
  <si>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</si>
  <si>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</si>
  <si>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</si>
  <si>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</si>
  <si>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</si>
  <si>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</si>
  <si>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</si>
  <si>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</si>
  <si>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</si>
  <si>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</si>
  <si>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</si>
  <si>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</si>
  <si>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</si>
  <si>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</si>
  <si>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</si>
  <si>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</si>
  <si>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</si>
  <si>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</si>
  <si>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</si>
  <si>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</si>
  <si>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</si>
  <si>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</si>
  <si>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</si>
  <si>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</si>
  <si>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</si>
  <si>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</si>
  <si>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</si>
  <si>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</si>
  <si>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</si>
  <si>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</si>
  <si>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</si>
  <si>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</si>
  <si>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</si>
  <si>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</si>
  <si>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</si>
  <si>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</si>
  <si>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</si>
  <si>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</si>
  <si>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</si>
  <si>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</si>
  <si>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</si>
  <si>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</si>
  <si>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</si>
  <si>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</si>
  <si>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</si>
  <si>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</si>
  <si>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</si>
  <si>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</si>
  <si>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</si>
  <si>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</si>
  <si>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</si>
  <si>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</si>
  <si>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</si>
  <si>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</si>
  <si>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</si>
  <si>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</si>
  <si>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</si>
  <si>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</si>
  <si>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</si>
  <si>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</si>
  <si>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</si>
  <si>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</si>
  <si>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</si>
  <si>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</si>
  <si>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</si>
  <si>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</si>
  <si>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</si>
  <si>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</si>
  <si>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</si>
  <si>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</si>
  <si>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</si>
  <si>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</si>
  <si>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</si>
  <si>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</si>
  <si>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</si>
  <si>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</si>
  <si>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</si>
  <si>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</si>
  <si>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</si>
  <si>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</si>
  <si>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</si>
  <si>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</si>
  <si>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</si>
  <si>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</si>
  <si>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</si>
  <si>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</si>
  <si>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</si>
  <si>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</si>
  <si>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</si>
  <si>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</si>
  <si>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</si>
  <si>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</si>
  <si>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</si>
  <si>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</si>
  <si>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</si>
  <si>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</si>
  <si>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</si>
  <si>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</si>
  <si>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</si>
  <si>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</si>
  <si>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</si>
  <si>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</si>
  <si>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</si>
  <si>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</si>
  <si>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</si>
  <si>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</si>
  <si>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</si>
  <si>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</si>
  <si>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</si>
  <si>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</si>
  <si>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</si>
  <si>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</si>
  <si>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</si>
  <si>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</si>
  <si>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</si>
  <si>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</si>
  <si>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</si>
  <si>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</si>
  <si>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</si>
  <si>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</si>
  <si>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</si>
  <si>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</si>
  <si>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</si>
  <si>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</si>
  <si>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</si>
  <si>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</si>
  <si>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</si>
  <si>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</si>
  <si>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</si>
  <si>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</si>
  <si>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</si>
  <si>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</si>
  <si>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</si>
  <si>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</si>
  <si>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</si>
  <si>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</si>
  <si>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</si>
  <si>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</si>
  <si>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</si>
  <si>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</si>
  <si>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</si>
  <si>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</si>
  <si>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</si>
  <si>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</si>
  <si>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</si>
  <si>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</si>
  <si>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</si>
  <si>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</si>
  <si>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</si>
  <si>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</si>
  <si>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</si>
  <si>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</si>
  <si>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</si>
  <si>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</si>
  <si>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</si>
  <si>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</si>
  <si>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</si>
  <si>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</si>
  <si>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</si>
  <si>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</si>
  <si>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</si>
  <si>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</si>
  <si>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</si>
  <si>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</si>
  <si>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</si>
  <si>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</si>
  <si>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</si>
  <si>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</si>
  <si>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</si>
  <si>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</si>
  <si>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</si>
  <si>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</si>
  <si>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</si>
  <si>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</si>
  <si>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</si>
  <si>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</si>
  <si>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</si>
  <si>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</si>
  <si>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</si>
  <si>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</si>
  <si>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</si>
  <si>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</si>
  <si>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</si>
  <si>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</si>
  <si>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</si>
  <si>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</si>
  <si>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</si>
  <si>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</si>
  <si>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</si>
  <si>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</si>
  <si>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</si>
  <si>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</si>
  <si>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</si>
  <si>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</si>
  <si>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</si>
  <si>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</si>
  <si>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</si>
  <si>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</si>
  <si>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</si>
  <si>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</si>
  <si>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</si>
  <si>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</si>
  <si>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</si>
  <si>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</si>
  <si>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</si>
  <si>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</si>
  <si>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</si>
  <si>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</si>
  <si>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</si>
  <si>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</si>
  <si>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</si>
  <si>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</si>
  <si>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</si>
  <si>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</si>
  <si>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</si>
  <si>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</si>
  <si>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</si>
  <si>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</si>
  <si>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</si>
  <si>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</si>
  <si>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</si>
  <si>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</si>
  <si>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</si>
  <si>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</si>
  <si>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</si>
  <si>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</si>
  <si>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</si>
  <si>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</si>
  <si>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</si>
  <si>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</si>
  <si>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</si>
  <si>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</si>
  <si>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</si>
  <si>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</si>
  <si>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</si>
  <si>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</si>
  <si>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</si>
  <si>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</si>
  <si>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</si>
  <si>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</si>
  <si>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</si>
  <si>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</si>
  <si>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</si>
  <si>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</si>
  <si>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</si>
  <si>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</si>
  <si>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</si>
  <si>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</si>
  <si>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</si>
  <si>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</si>
  <si>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</si>
  <si>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</si>
  <si>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</si>
  <si>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</si>
  <si>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</si>
  <si>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</si>
  <si>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</si>
  <si>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</si>
  <si>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</si>
  <si>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</si>
  <si>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</si>
  <si>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</si>
  <si>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</si>
  <si>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</si>
  <si>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</si>
  <si>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</si>
  <si>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</si>
  <si>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</si>
  <si>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</si>
  <si>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</si>
  <si>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</si>
  <si>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</si>
  <si>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</si>
  <si>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</si>
  <si>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</si>
  <si>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</si>
  <si>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</si>
  <si>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</si>
  <si>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</si>
  <si>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</si>
  <si>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</si>
  <si>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</si>
  <si>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</si>
  <si>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</si>
  <si>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</si>
  <si>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</si>
  <si>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</si>
  <si>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</si>
  <si>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</si>
  <si>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</si>
  <si>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</si>
  <si>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</si>
  <si>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</si>
  <si>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</si>
  <si>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</si>
  <si>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</si>
  <si>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</si>
  <si>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</si>
  <si>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</si>
  <si>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</si>
  <si>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</si>
  <si>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</si>
  <si>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</si>
  <si>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</si>
  <si>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</si>
  <si>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</si>
  <si>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</si>
  <si>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</si>
  <si>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</si>
  <si>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</si>
  <si>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</si>
  <si>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</si>
  <si>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</si>
  <si>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</si>
  <si>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</si>
  <si>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</si>
  <si>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</si>
  <si>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</si>
  <si>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</si>
  <si>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</si>
  <si>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</si>
  <si>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</si>
  <si>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</si>
  <si>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</si>
  <si>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</si>
  <si>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</si>
  <si>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</si>
  <si>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</si>
  <si>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</si>
  <si>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</si>
  <si>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</si>
  <si>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</si>
  <si>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</si>
  <si>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</si>
  <si>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</si>
  <si>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</si>
  <si>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</si>
  <si>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</si>
  <si>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</si>
  <si>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</si>
  <si>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</si>
  <si>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</si>
  <si>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</si>
  <si>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</si>
  <si>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</si>
  <si>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</si>
  <si>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</si>
  <si>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</si>
  <si>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</si>
  <si>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</si>
  <si>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</si>
  <si>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</si>
  <si>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</si>
  <si>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</si>
  <si>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</si>
  <si>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</si>
  <si>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</si>
  <si>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</si>
  <si>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</si>
  <si>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</si>
  <si>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</si>
  <si>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</si>
  <si>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</si>
  <si>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</si>
  <si>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</si>
  <si>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</si>
  <si>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</si>
  <si>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</si>
  <si>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</si>
  <si>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</si>
  <si>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</si>
  <si>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</si>
  <si>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</si>
  <si>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</si>
  <si>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</si>
  <si>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</si>
  <si>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</si>
  <si>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</si>
  <si>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</si>
  <si>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</si>
  <si>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</si>
  <si>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</si>
  <si>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</si>
  <si>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</si>
  <si>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</si>
  <si>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</si>
  <si>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</si>
  <si>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</si>
  <si>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</si>
  <si>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</si>
  <si>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</si>
  <si>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</si>
  <si>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</si>
  <si>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</si>
  <si>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</si>
  <si>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</si>
  <si>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</si>
  <si>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</si>
  <si>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</si>
  <si>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</si>
  <si>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</si>
  <si>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</si>
  <si>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</si>
  <si>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</si>
  <si>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</si>
  <si>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</si>
  <si>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</si>
  <si>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</si>
  <si>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</si>
  <si>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</si>
  <si>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</si>
  <si>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</si>
  <si>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</si>
  <si>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</si>
  <si>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</si>
  <si>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</si>
  <si>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</si>
  <si>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</si>
  <si>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</si>
  <si>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</si>
  <si>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</si>
  <si>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</si>
  <si>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</si>
  <si>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</si>
  <si>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</si>
  <si>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</si>
  <si>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</si>
  <si>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</si>
  <si>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</si>
  <si>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</si>
  <si>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</si>
  <si>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</si>
  <si>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</si>
  <si>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</si>
  <si>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</si>
  <si>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</si>
  <si>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</si>
  <si>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</si>
  <si>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</si>
  <si>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</si>
  <si>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</si>
  <si>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</si>
  <si>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</si>
  <si>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</si>
  <si>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</si>
  <si>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</si>
  <si>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</si>
  <si>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</si>
  <si>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</si>
  <si>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</si>
  <si>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</si>
  <si>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</si>
  <si>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</si>
  <si>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</si>
  <si>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</si>
  <si>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</si>
  <si>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</si>
  <si>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</si>
  <si>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</si>
  <si>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</si>
  <si>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</si>
  <si>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</si>
  <si>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</si>
  <si>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</si>
  <si>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</si>
  <si>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</si>
  <si>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</si>
  <si>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</si>
  <si>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</si>
  <si>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</si>
  <si>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</si>
  <si>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</si>
  <si>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</si>
  <si>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</si>
  <si>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</si>
  <si>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</si>
  <si>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</si>
  <si>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</si>
  <si>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</si>
  <si>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</si>
  <si>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</si>
  <si>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</si>
  <si>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</si>
  <si>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</si>
  <si>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</si>
  <si>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</si>
  <si>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</si>
  <si>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</si>
  <si>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</si>
  <si>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</si>
  <si>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</si>
  <si>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</si>
  <si>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</si>
  <si>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</si>
  <si>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</si>
  <si>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</si>
  <si>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</si>
  <si>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</si>
  <si>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</si>
  <si>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</si>
  <si>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</si>
  <si>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</si>
  <si>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</si>
  <si>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</si>
  <si>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</si>
  <si>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</si>
  <si>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</si>
  <si>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</si>
  <si>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</si>
  <si>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</si>
  <si>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</si>
  <si>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</si>
  <si>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</si>
  <si>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</si>
  <si>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</si>
  <si>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</si>
  <si>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</si>
  <si>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</si>
  <si>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</si>
  <si>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</si>
  <si>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</si>
  <si>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</si>
  <si>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</si>
  <si>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</si>
  <si>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</si>
  <si>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</si>
  <si>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</si>
  <si>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</si>
  <si>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</si>
  <si>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</si>
  <si>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</si>
  <si>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</si>
  <si>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</si>
  <si>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</si>
  <si>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</si>
  <si>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</si>
  <si>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</si>
  <si>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</si>
  <si>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</si>
  <si>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</si>
  <si>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</si>
  <si>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</si>
  <si>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</si>
  <si>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</si>
  <si>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</si>
  <si>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</si>
  <si>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</si>
  <si>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</si>
  <si>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</si>
  <si>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</si>
  <si>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</si>
  <si>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</si>
  <si>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</si>
  <si>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</si>
  <si>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</si>
  <si>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</si>
  <si>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</si>
  <si>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</si>
  <si>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</si>
  <si>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</si>
  <si>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</si>
  <si>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</si>
  <si>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</si>
  <si>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</si>
  <si>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</si>
  <si>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</si>
  <si>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</si>
  <si>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</si>
  <si>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</si>
  <si>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</si>
  <si>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</si>
  <si>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</si>
  <si>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</si>
  <si>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</si>
  <si>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</si>
  <si>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</si>
  <si>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</si>
  <si>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</si>
  <si>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</si>
  <si>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</si>
  <si>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</si>
  <si>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</si>
  <si>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</si>
  <si>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</si>
  <si>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</si>
  <si>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</si>
  <si>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</si>
  <si>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</si>
  <si>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</si>
  <si>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</si>
  <si>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</si>
  <si>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</si>
  <si>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</si>
  <si>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</si>
  <si>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</si>
  <si>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</si>
  <si>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</si>
  <si>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</si>
  <si>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</si>
  <si>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</si>
  <si>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</si>
  <si>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</si>
  <si>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</si>
  <si>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</si>
  <si>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</si>
  <si>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</si>
  <si>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</si>
  <si>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</si>
  <si>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</si>
  <si>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</si>
  <si>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</si>
  <si>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</si>
  <si>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</si>
  <si>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</si>
  <si>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</si>
  <si>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</si>
  <si>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</si>
  <si>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</si>
  <si>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</si>
  <si>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</si>
  <si>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</si>
  <si>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</si>
  <si>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</si>
  <si>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</si>
  <si>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</si>
  <si>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</si>
  <si>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</si>
  <si>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</si>
  <si>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</si>
  <si>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</si>
  <si>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</si>
  <si>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</si>
  <si>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</si>
  <si>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</si>
  <si>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</si>
  <si>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</si>
  <si>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</si>
  <si>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</si>
  <si>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</si>
  <si>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</si>
  <si>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</si>
  <si>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</si>
  <si>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</si>
  <si>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</si>
  <si>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</si>
  <si>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</si>
  <si>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</si>
  <si>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</si>
  <si>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</si>
  <si>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</si>
  <si>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</si>
  <si>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</si>
  <si>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</si>
  <si>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</si>
  <si>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</si>
  <si>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</si>
  <si>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</si>
  <si>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</si>
  <si>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</si>
  <si>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</si>
  <si>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</si>
  <si>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</si>
  <si>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</si>
  <si>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</si>
  <si>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</si>
  <si>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</si>
  <si>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</si>
  <si>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</si>
  <si>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</si>
  <si>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</si>
  <si>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</si>
  <si>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</si>
  <si>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</si>
  <si>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</si>
  <si>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</si>
  <si>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</si>
  <si>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</si>
  <si>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</si>
  <si>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</si>
  <si>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</si>
  <si>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</si>
  <si>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</si>
  <si>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</si>
  <si>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</si>
  <si>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</si>
  <si>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</si>
  <si>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</si>
  <si>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</si>
  <si>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</si>
  <si>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</si>
  <si>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</si>
  <si>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</si>
  <si>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</si>
  <si>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</si>
  <si>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</si>
  <si>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</si>
  <si>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</si>
  <si>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</si>
  <si>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</si>
  <si>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</si>
  <si>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</si>
  <si>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</si>
  <si>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</si>
  <si>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</si>
  <si>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</si>
  <si>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</si>
  <si>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</si>
  <si>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</si>
  <si>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</si>
  <si>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</si>
  <si>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</si>
  <si>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</si>
  <si>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</si>
  <si>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</si>
  <si>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</si>
  <si>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</si>
  <si>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</si>
  <si>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</si>
  <si>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</si>
  <si>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</si>
  <si>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</si>
  <si>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</si>
  <si>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</si>
  <si>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</si>
  <si>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</si>
  <si>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</si>
  <si>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</si>
  <si>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</si>
  <si>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</si>
  <si>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</si>
  <si>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</si>
  <si>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</si>
  <si>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</si>
  <si>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</si>
  <si>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</si>
  <si>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</si>
  <si>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</si>
  <si>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</si>
  <si>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</si>
  <si>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</si>
  <si>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</si>
  <si>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</si>
  <si>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</si>
  <si>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</si>
  <si>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</si>
  <si>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</si>
  <si>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</si>
  <si>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</si>
  <si>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</si>
  <si>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</si>
  <si>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</si>
  <si>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</si>
  <si>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</si>
  <si>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</si>
  <si>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</si>
  <si>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</si>
  <si>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</si>
  <si>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</si>
  <si>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</si>
  <si>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</si>
  <si>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</si>
  <si>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</si>
  <si>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</si>
  <si>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</si>
  <si>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</si>
  <si>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</si>
  <si>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</si>
  <si>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</si>
  <si>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</si>
  <si>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</si>
  <si>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</si>
  <si>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</si>
  <si>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</si>
  <si>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</si>
  <si>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</si>
  <si>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</si>
  <si>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</si>
  <si>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</si>
  <si>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</si>
  <si>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</si>
  <si>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</si>
  <si>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</si>
  <si>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</si>
  <si>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</si>
  <si>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</si>
  <si>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</si>
  <si>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</si>
  <si>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</si>
  <si>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</si>
  <si>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</si>
  <si>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</si>
  <si>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</si>
  <si>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</si>
  <si>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</si>
  <si>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</si>
  <si>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</si>
  <si>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</si>
  <si>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</si>
  <si>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</si>
  <si>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</si>
  <si>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</si>
  <si>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</si>
  <si>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</si>
  <si>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</si>
  <si>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</si>
  <si>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</si>
  <si>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</si>
  <si>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</si>
  <si>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</si>
  <si>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</si>
  <si>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</si>
  <si>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</si>
  <si>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</si>
  <si>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</si>
  <si>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</si>
  <si>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</si>
  <si>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</si>
  <si>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</si>
  <si>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</si>
  <si>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</si>
  <si>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</si>
  <si>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</si>
  <si>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</si>
  <si>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</si>
  <si>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</si>
  <si>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</si>
  <si>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</si>
  <si>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</si>
  <si>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</si>
  <si>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</si>
  <si>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</si>
  <si>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</si>
  <si>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</si>
  <si>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</si>
  <si>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</si>
  <si>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</si>
  <si>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</si>
  <si>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</si>
  <si>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</si>
  <si>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</si>
  <si>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</si>
  <si>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</si>
  <si>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</si>
  <si>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</si>
  <si>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</si>
  <si>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</si>
  <si>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</si>
  <si>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</si>
  <si>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</si>
  <si>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</si>
  <si>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</si>
  <si>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</si>
  <si>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</si>
  <si>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</si>
  <si>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</si>
  <si>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</si>
  <si>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</si>
  <si>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</si>
  <si>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</si>
  <si>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</si>
  <si>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</si>
  <si>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</si>
  <si>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</si>
  <si>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</si>
  <si>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</si>
  <si>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</si>
  <si>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</si>
  <si>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</si>
  <si>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</si>
  <si>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</si>
  <si>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</si>
  <si>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</si>
  <si>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</si>
  <si>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</si>
  <si>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</si>
  <si>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</si>
  <si>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</si>
  <si>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</si>
  <si>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</si>
  <si>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</si>
  <si>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</si>
  <si>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</si>
  <si>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</si>
  <si>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</si>
  <si>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</si>
  <si>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</si>
  <si>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</si>
  <si>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</si>
  <si>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</si>
  <si>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</si>
  <si>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</si>
  <si>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</si>
  <si>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</si>
  <si>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</si>
  <si>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</si>
  <si>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</si>
  <si>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</si>
  <si>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</si>
  <si>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</si>
  <si>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</si>
  <si>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</si>
  <si>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</si>
  <si>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Date Created Coversion</t>
  </si>
  <si>
    <t>Years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</si>
  <si>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</si>
  <si>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</si>
  <si>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</si>
  <si>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</si>
  <si>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</si>
  <si>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</si>
  <si>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</si>
  <si>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</si>
  <si>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</si>
  <si>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</si>
  <si>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</si>
  <si>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</si>
  <si>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</si>
  <si>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</si>
  <si>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</si>
  <si>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</si>
  <si>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(All)</t>
  </si>
  <si>
    <t>Goal</t>
  </si>
  <si>
    <t>Less Then 1000</t>
  </si>
  <si>
    <t>1000 to 4999</t>
  </si>
  <si>
    <t>5000 to 9999</t>
  </si>
  <si>
    <t>10000 to 14999</t>
  </si>
  <si>
    <t>15000 to 19999</t>
  </si>
  <si>
    <t>20000 to 24999</t>
  </si>
  <si>
    <t>35000 to 39999</t>
  </si>
  <si>
    <t>25000 to 29999</t>
  </si>
  <si>
    <t>30000 to 34999</t>
  </si>
  <si>
    <t>40000 to 44999</t>
  </si>
  <si>
    <t>45000 to 49999</t>
  </si>
  <si>
    <t>50000 or More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</si>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</sst>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9" fontId="4" fillId="0" borderId="0" xfId="1" applyFont="1"/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99310744797127E-2"/>
          <c:y val="2.0761245674740483E-2"/>
          <c:w val="0.83859873748076108"/>
          <c:h val="0.9211112624762735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B-204F-BF6C-CFAD21720C33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4B-204F-BF6C-CFAD21720C33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4B-204F-BF6C-CFAD21720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691664"/>
        <c:axId val="418201472"/>
      </c:lineChart>
      <c:catAx>
        <c:axId val="102669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418201472"/>
        <c:crosses val="autoZero"/>
        <c:auto val="1"/>
        <c:lblAlgn val="ctr"/>
        <c:lblOffset val="100"/>
        <c:noMultiLvlLbl val="0"/>
      </c:catAx>
      <c:valAx>
        <c:axId val="41820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02669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0.67961165048543692</c:v>
                </c:pt>
                <c:pt idx="1">
                  <c:v>0.71306818181818177</c:v>
                </c:pt>
                <c:pt idx="2">
                  <c:v>0.48148148148148145</c:v>
                </c:pt>
                <c:pt idx="3">
                  <c:v>0.46341463414634149</c:v>
                </c:pt>
                <c:pt idx="4">
                  <c:v>0.42857142857142855</c:v>
                </c:pt>
                <c:pt idx="5">
                  <c:v>0.41666666666666669</c:v>
                </c:pt>
                <c:pt idx="6">
                  <c:v>0.2</c:v>
                </c:pt>
                <c:pt idx="7">
                  <c:v>0.33333333333333331</c:v>
                </c:pt>
                <c:pt idx="8">
                  <c:v>0.6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7-354B-8D3A-64BB56BCEB1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0.32038834951456313</c:v>
                </c:pt>
                <c:pt idx="1">
                  <c:v>0.28693181818181818</c:v>
                </c:pt>
                <c:pt idx="2">
                  <c:v>0.51851851851851849</c:v>
                </c:pt>
                <c:pt idx="3">
                  <c:v>0.53658536585365857</c:v>
                </c:pt>
                <c:pt idx="4">
                  <c:v>0.5714285714285714</c:v>
                </c:pt>
                <c:pt idx="5">
                  <c:v>0.58333333333333337</c:v>
                </c:pt>
                <c:pt idx="6">
                  <c:v>0.8</c:v>
                </c:pt>
                <c:pt idx="7">
                  <c:v>0.66666666666666663</c:v>
                </c:pt>
                <c:pt idx="8">
                  <c:v>0.4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7-354B-8D3A-64BB56BCEB1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E-744E-8C5C-B20CCCD71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306544"/>
        <c:axId val="96693424"/>
      </c:lineChart>
      <c:catAx>
        <c:axId val="11203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6693424"/>
        <c:crosses val="autoZero"/>
        <c:auto val="1"/>
        <c:lblAlgn val="ctr"/>
        <c:lblOffset val="100"/>
        <c:noMultiLvlLbl val="0"/>
      </c:catAx>
      <c:valAx>
        <c:axId val="9669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1203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Outcomes!PivotTable15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6-6647-BF3C-368F3D777A78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6-6647-BF3C-368F3D777A78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96-6647-BF3C-368F3D777A78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96-6647-BF3C-368F3D777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6801664"/>
        <c:axId val="1171158352"/>
      </c:barChart>
      <c:catAx>
        <c:axId val="5968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171158352"/>
        <c:crosses val="autoZero"/>
        <c:auto val="1"/>
        <c:lblAlgn val="ctr"/>
        <c:lblOffset val="100"/>
        <c:noMultiLvlLbl val="0"/>
      </c:catAx>
      <c:valAx>
        <c:axId val="1171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9680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3-D847-A6E6-C788D2EB87CF}"/>
            </c:ext>
          </c:extLst>
        </c:ser>
        <c:ser>
          <c:idx val="1"/>
          <c:order val="1"/>
          <c:tx>
            <c:strRef>
              <c:f>'Subcategory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3-D847-A6E6-C788D2EB87CF}"/>
            </c:ext>
          </c:extLst>
        </c:ser>
        <c:ser>
          <c:idx val="2"/>
          <c:order val="2"/>
          <c:tx>
            <c:strRef>
              <c:f>'Subcategory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3-D847-A6E6-C788D2EB87CF}"/>
            </c:ext>
          </c:extLst>
        </c:ser>
        <c:ser>
          <c:idx val="3"/>
          <c:order val="3"/>
          <c:tx>
            <c:strRef>
              <c:f>'Subcategory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A3-D847-A6E6-C788D2EB8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9431216"/>
        <c:axId val="991974576"/>
      </c:barChart>
      <c:catAx>
        <c:axId val="176943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91974576"/>
        <c:crosses val="autoZero"/>
        <c:auto val="1"/>
        <c:lblAlgn val="ctr"/>
        <c:lblOffset val="100"/>
        <c:noMultiLvlLbl val="0"/>
      </c:catAx>
      <c:valAx>
        <c:axId val="9919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76943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[kickstarter_challenge.xlsx]Number of Campaigns by Country!PivotTable17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by Country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34338054681942"/>
          <c:y val="4.5824425534078429E-2"/>
          <c:w val="0.66777450012625972"/>
          <c:h val="0.95417557446592161"/>
        </c:manualLayout>
      </c:layout>
      <c:pieChart>
        <c:varyColors val="1"/>
        <c:ser>
          <c:idx val="0"/>
          <c:order val="0"/>
          <c:tx>
            <c:strRef>
              <c:f>'Number of Campaigns by Country'!$B$3:$B$4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AD5-0F42-B31E-00F5BD00483D}"/>
              </c:ext>
            </c:extLst>
          </c:dPt>
          <c:cat>
            <c:strRef>
              <c:f>'Number of Campaigns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'Number of Campaigns by Country'!$B$5:$B$26</c:f>
              <c:numCache>
                <c:formatCode>General</c:formatCode>
                <c:ptCount val="21"/>
                <c:pt idx="1">
                  <c:v>12</c:v>
                </c:pt>
                <c:pt idx="3">
                  <c:v>20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26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5</c:v>
                </c:pt>
                <c:pt idx="17">
                  <c:v>4</c:v>
                </c:pt>
                <c:pt idx="18">
                  <c:v>4</c:v>
                </c:pt>
                <c:pt idx="20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5-0F42-B31E-00F5BD00483D}"/>
            </c:ext>
          </c:extLst>
        </c:ser>
        <c:ser>
          <c:idx val="1"/>
          <c:order val="1"/>
          <c:tx>
            <c:strRef>
              <c:f>'Number of Campaigns by Country'!$C$3:$C$4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cat>
            <c:strRef>
              <c:f>'Number of Campaigns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'Number of Campaigns by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3">
                  <c:v>60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209</c:v>
                </c:pt>
                <c:pt idx="10">
                  <c:v>2</c:v>
                </c:pt>
                <c:pt idx="11">
                  <c:v>3</c:v>
                </c:pt>
                <c:pt idx="12">
                  <c:v>18</c:v>
                </c:pt>
                <c:pt idx="14">
                  <c:v>8</c:v>
                </c:pt>
                <c:pt idx="15">
                  <c:v>13</c:v>
                </c:pt>
                <c:pt idx="16">
                  <c:v>5</c:v>
                </c:pt>
                <c:pt idx="17">
                  <c:v>5</c:v>
                </c:pt>
                <c:pt idx="18">
                  <c:v>10</c:v>
                </c:pt>
                <c:pt idx="20">
                  <c:v>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D5-0F42-B31E-00F5BD00483D}"/>
            </c:ext>
          </c:extLst>
        </c:ser>
        <c:ser>
          <c:idx val="2"/>
          <c:order val="2"/>
          <c:tx>
            <c:strRef>
              <c:f>'Number of Campaigns by Country'!$D$3:$D$4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cat>
            <c:strRef>
              <c:f>'Number of Campaigns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'Number of Campaigns by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2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2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D5-0F42-B31E-00F5BD00483D}"/>
            </c:ext>
          </c:extLst>
        </c:ser>
        <c:ser>
          <c:idx val="3"/>
          <c:order val="3"/>
          <c:tx>
            <c:strRef>
              <c:f>'Number of Campaigns by Country'!$E$3:$E$4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cat>
            <c:strRef>
              <c:f>'Number of Campaigns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'Number of Campaigns by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21</c:v>
                </c:pt>
                <c:pt idx="2">
                  <c:v>2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5</c:v>
                </c:pt>
                <c:pt idx="7">
                  <c:v>12</c:v>
                </c:pt>
                <c:pt idx="8">
                  <c:v>10</c:v>
                </c:pt>
                <c:pt idx="9">
                  <c:v>361</c:v>
                </c:pt>
                <c:pt idx="11">
                  <c:v>8</c:v>
                </c:pt>
                <c:pt idx="12">
                  <c:v>8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D5-0F42-B31E-00F5BD004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0</xdr:row>
      <xdr:rowOff>95250</xdr:rowOff>
    </xdr:from>
    <xdr:to>
      <xdr:col>19</xdr:col>
      <xdr:colOff>50800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48696-9C04-0842-7D8F-725BFDC93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</xdr:row>
      <xdr:rowOff>28574</xdr:rowOff>
    </xdr:from>
    <xdr:to>
      <xdr:col>7</xdr:col>
      <xdr:colOff>1320799</xdr:colOff>
      <xdr:row>35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11C66C-E83B-8AF4-83D1-B499A7048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171450</xdr:rowOff>
    </xdr:from>
    <xdr:to>
      <xdr:col>12</xdr:col>
      <xdr:colOff>50800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6DDEB-1A8D-EC9A-552A-16DB20522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6350</xdr:rowOff>
    </xdr:from>
    <xdr:to>
      <xdr:col>21</xdr:col>
      <xdr:colOff>800100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F8E33-A398-4AF7-F565-A65D64BC7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1</xdr:row>
      <xdr:rowOff>190499</xdr:rowOff>
    </xdr:from>
    <xdr:to>
      <xdr:col>18</xdr:col>
      <xdr:colOff>711200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33234-BE58-E400-F87B-9AFBF88B0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4.906684027781" createdVersion="8" refreshedVersion="8" minRefreshableVersion="3" recordCount="4116" xr:uid="{A8BB5B95-B3FE-2F43-9A95-72EB01A2BD82}">
  <cacheSource type="worksheet">
    <worksheetSource ref="B1:S4117" sheet="Kickstarter"/>
  </cacheSource>
  <cacheFields count="20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94.968419675926" createdVersion="8" refreshedVersion="8" minRefreshableVersion="3" recordCount="4117" xr:uid="{33F4D5C5-B146-6B4F-84CE-1E4BA5AE17A8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m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s v="Party Monsters"/>
    <s v="19th centuryâ€™s most notorious literary characters, out of step with the times, find comradery as roommates in modern day Los Angeles."/>
    <n v="44000"/>
    <n v="54116.28"/>
    <x v="0"/>
    <m/>
    <m/>
    <m/>
    <m/>
    <m/>
    <n v="284"/>
    <b v="1"/>
    <x v="0"/>
    <s v="television"/>
    <n v="123"/>
    <n v="190.55"/>
    <x v="4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m/>
    <m/>
    <m/>
    <m/>
    <n v="47"/>
    <b v="1"/>
    <x v="0"/>
    <s v="television"/>
    <n v="110"/>
    <n v="93.4"/>
    <x v="5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50555279"/>
    <n v="1447963279"/>
    <b v="0"/>
    <n v="58"/>
    <b v="1"/>
    <x v="0"/>
    <s v="television"/>
    <n v="106"/>
    <n v="146.88"/>
    <x v="6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9770500"/>
    <n v="1468362207"/>
    <b v="0"/>
    <n v="57"/>
    <b v="1"/>
    <x v="0"/>
    <s v="television"/>
    <n v="101"/>
    <n v="159.82"/>
    <x v="7"/>
    <x v="2"/>
  </r>
  <r>
    <s v="Sizzling in the Kitchen Flynn Style"/>
    <s v="Help us raise the funds to film our pilot episode!"/>
    <n v="3500"/>
    <n v="3501.52"/>
    <x v="0"/>
    <s v="US"/>
    <s v="USD"/>
    <n v="1402710250"/>
    <n v="1401846250"/>
    <b v="0"/>
    <n v="12"/>
    <b v="1"/>
    <x v="0"/>
    <s v="television"/>
    <n v="100"/>
    <n v="291.79000000000002"/>
    <x v="8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7680867"/>
    <n v="1464224867"/>
    <b v="0"/>
    <n v="20"/>
    <b v="1"/>
    <x v="0"/>
    <s v="television"/>
    <n v="126"/>
    <n v="31.5"/>
    <x v="9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60754000"/>
    <n v="1460155212"/>
    <b v="0"/>
    <n v="19"/>
    <b v="1"/>
    <x v="0"/>
    <s v="television"/>
    <n v="101"/>
    <n v="158.68"/>
    <x v="10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60860144"/>
    <n v="1458268144"/>
    <b v="0"/>
    <n v="75"/>
    <b v="1"/>
    <x v="0"/>
    <s v="television"/>
    <n v="121"/>
    <n v="80.33"/>
    <x v="11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3660279"/>
    <n v="1400636279"/>
    <b v="0"/>
    <n v="827"/>
    <b v="1"/>
    <x v="0"/>
    <s v="television"/>
    <n v="165"/>
    <n v="59.96"/>
    <x v="12"/>
    <x v="3"/>
  </r>
  <r>
    <s v="Can't Go Home"/>
    <s v="A travel series hosted by touring musicians that profiles a different American city in each episode."/>
    <n v="3500"/>
    <n v="5599"/>
    <x v="0"/>
    <s v="US"/>
    <s v="USD"/>
    <n v="1471834800"/>
    <n v="1469126462"/>
    <b v="0"/>
    <n v="51"/>
    <b v="1"/>
    <x v="0"/>
    <s v="television"/>
    <n v="160"/>
    <n v="109.78"/>
    <x v="13"/>
    <x v="2"/>
  </r>
  <r>
    <s v="3010 | Sci-fi Series"/>
    <s v="A highly charged post apocalyptic sci fi series that pulls no punches!"/>
    <n v="6000"/>
    <n v="6056"/>
    <x v="0"/>
    <s v="US"/>
    <s v="USD"/>
    <n v="1405479600"/>
    <n v="1401642425"/>
    <b v="0"/>
    <n v="41"/>
    <b v="1"/>
    <x v="0"/>
    <s v="television"/>
    <n v="101"/>
    <n v="147.71"/>
    <x v="14"/>
    <x v="3"/>
  </r>
  <r>
    <s v="Cien&amp;Cia"/>
    <s v="Cien&amp;Cia es un proyecto transmedia para televisiÃ³n; la finalidad de la venta de camisetas es financiar el reality (Factual)."/>
    <n v="2000"/>
    <n v="2132"/>
    <x v="0"/>
    <s v="US"/>
    <s v="USD"/>
    <n v="1466713620"/>
    <n v="1463588109"/>
    <b v="0"/>
    <n v="98"/>
    <b v="1"/>
    <x v="0"/>
    <s v="television"/>
    <n v="107"/>
    <n v="21.76"/>
    <x v="15"/>
    <x v="0"/>
  </r>
  <r>
    <s v="ArtMoose TV Series"/>
    <s v="We want to create a Sizzle Reel to pitch a Reality TV Series to TV Executive starring artists Art Moose will use new artists each week."/>
    <n v="12000"/>
    <n v="12029"/>
    <x v="0"/>
    <s v="AU"/>
    <s v="AUD"/>
    <n v="1405259940"/>
    <n v="1403051888"/>
    <b v="0"/>
    <n v="70"/>
    <b v="1"/>
    <x v="0"/>
    <s v="television"/>
    <n v="100"/>
    <n v="171.84"/>
    <x v="16"/>
    <x v="3"/>
  </r>
  <r>
    <s v="Humble Pie"/>
    <s v="Uplifting English sitcom, a love letter to youthful exuberance that proves once and for all that none of us are ready for real life."/>
    <n v="1500"/>
    <n v="1510"/>
    <x v="0"/>
    <s v="ES"/>
    <s v="EUR"/>
    <n v="1443384840"/>
    <n v="1441790658"/>
    <b v="0"/>
    <n v="36"/>
    <b v="1"/>
    <x v="0"/>
    <s v="television"/>
    <n v="101"/>
    <n v="41.94"/>
    <x v="17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02896600"/>
    <n v="1398971211"/>
    <b v="0"/>
    <n v="342"/>
    <b v="1"/>
    <x v="0"/>
    <s v="television"/>
    <n v="106"/>
    <n v="93.26"/>
    <x v="18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GB"/>
    <s v="GBP"/>
    <n v="1415126022"/>
    <n v="1412530422"/>
    <b v="0"/>
    <n v="22"/>
    <b v="1"/>
    <x v="0"/>
    <s v="television"/>
    <n v="145"/>
    <n v="56.14"/>
    <x v="19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10958856"/>
    <n v="1408366856"/>
    <b v="0"/>
    <n v="25"/>
    <b v="1"/>
    <x v="0"/>
    <s v="television"/>
    <n v="100"/>
    <n v="80.16"/>
    <x v="2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37420934"/>
    <n v="1434828934"/>
    <b v="0"/>
    <n v="101"/>
    <b v="1"/>
    <x v="0"/>
    <s v="television"/>
    <n v="109"/>
    <n v="199.9"/>
    <x v="21"/>
    <x v="3"/>
  </r>
  <r>
    <s v="CREATURES OF HABIT!"/>
    <s v="Meet Gary, and Troy: Two unlikely friends that investigate &quot;strange phenomenon&quot;."/>
    <n v="350"/>
    <n v="410"/>
    <x v="0"/>
    <s v="US"/>
    <s v="USD"/>
    <n v="1442167912"/>
    <n v="1436983912"/>
    <b v="0"/>
    <n v="8"/>
    <b v="1"/>
    <x v="0"/>
    <s v="television"/>
    <n v="117"/>
    <n v="51.25"/>
    <x v="22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11743789"/>
    <n v="1409151789"/>
    <b v="0"/>
    <n v="23"/>
    <b v="1"/>
    <x v="0"/>
    <s v="television"/>
    <n v="119"/>
    <n v="103.04"/>
    <x v="23"/>
    <x v="0"/>
  </r>
  <r>
    <s v="Bring STL Up Late to TV"/>
    <s v="STL Up Late is a weekly late night comedy talk show for St. Louis television."/>
    <n v="35000"/>
    <n v="38082.69"/>
    <x v="0"/>
    <s v="US"/>
    <s v="USD"/>
    <n v="1420099140"/>
    <n v="1418766740"/>
    <b v="0"/>
    <n v="574"/>
    <b v="1"/>
    <x v="0"/>
    <s v="television"/>
    <n v="109"/>
    <n v="66.349999999999994"/>
    <x v="24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30407200"/>
    <n v="1428086501"/>
    <b v="0"/>
    <n v="14"/>
    <b v="1"/>
    <x v="0"/>
    <s v="television"/>
    <n v="133"/>
    <n v="57.14"/>
    <x v="25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42345940"/>
    <n v="1439494863"/>
    <b v="0"/>
    <n v="19"/>
    <b v="1"/>
    <x v="0"/>
    <s v="television"/>
    <n v="155"/>
    <n v="102.11"/>
    <x v="26"/>
    <x v="3"/>
  </r>
  <r>
    <s v="B-Rabbit TV Comedy Pilot"/>
    <s v="B-Rabbit is a hilarious depiction of immigrating to New Zealand and the life you desperately tried to leave behind."/>
    <n v="20000"/>
    <n v="22345"/>
    <x v="0"/>
    <s v="US"/>
    <s v="USD"/>
    <n v="1452299761"/>
    <n v="1447115761"/>
    <b v="0"/>
    <n v="150"/>
    <b v="1"/>
    <x v="0"/>
    <s v="television"/>
    <n v="112"/>
    <n v="148.97"/>
    <x v="27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08278144"/>
    <n v="1404822144"/>
    <b v="0"/>
    <n v="71"/>
    <b v="1"/>
    <x v="0"/>
    <s v="television"/>
    <n v="100"/>
    <n v="169.61"/>
    <x v="28"/>
    <x v="0"/>
  </r>
  <r>
    <s v="The JOB Prelude."/>
    <s v="Genuine, no cliche Cop dramedy. Stories based on Adam's time as a Constable. What really goes on? Think you know the Police? Find out."/>
    <n v="3000"/>
    <n v="3700"/>
    <x v="0"/>
    <s v="NZ"/>
    <s v="NZD"/>
    <n v="1416113833"/>
    <n v="1413518233"/>
    <b v="0"/>
    <n v="117"/>
    <b v="1"/>
    <x v="0"/>
    <s v="television"/>
    <n v="123"/>
    <n v="31.62"/>
    <x v="29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50307284"/>
    <n v="1447715284"/>
    <b v="0"/>
    <n v="53"/>
    <b v="1"/>
    <x v="0"/>
    <s v="television"/>
    <n v="101"/>
    <n v="76.45"/>
    <x v="30"/>
    <x v="3"/>
  </r>
  <r>
    <s v="The Alan Katz Show"/>
    <s v="After a two-year hiatus, The Alan Katz Show is coming back! But it can't unless we can get a 16gb flash drive valued at $12.71!"/>
    <n v="13"/>
    <n v="13"/>
    <x v="0"/>
    <s v="GB"/>
    <s v="GBP"/>
    <n v="1406045368"/>
    <n v="1403453368"/>
    <b v="0"/>
    <n v="1"/>
    <b v="1"/>
    <x v="0"/>
    <s v="television"/>
    <n v="100"/>
    <n v="13"/>
    <x v="31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08604515"/>
    <n v="1406012515"/>
    <b v="0"/>
    <n v="89"/>
    <b v="1"/>
    <x v="0"/>
    <s v="television"/>
    <n v="100"/>
    <n v="320.45"/>
    <x v="32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53748434"/>
    <n v="1452193234"/>
    <b v="0"/>
    <n v="64"/>
    <b v="1"/>
    <x v="0"/>
    <s v="television"/>
    <n v="102"/>
    <n v="83.75"/>
    <x v="33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63111940"/>
    <n v="1459523017"/>
    <b v="0"/>
    <n v="68"/>
    <b v="1"/>
    <x v="0"/>
    <s v="television"/>
    <n v="130"/>
    <n v="49.88"/>
    <x v="34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47001501"/>
    <n v="1444405901"/>
    <b v="0"/>
    <n v="28"/>
    <b v="1"/>
    <x v="0"/>
    <s v="television"/>
    <n v="167"/>
    <n v="59.46"/>
    <x v="35"/>
    <x v="0"/>
  </r>
  <r>
    <s v="THE LISTENING BOX"/>
    <s v="A modern day priest makes an unusual discovery, setting off a chain of events."/>
    <n v="6000"/>
    <n v="8529"/>
    <x v="0"/>
    <s v="US"/>
    <s v="USD"/>
    <n v="1407224601"/>
    <n v="1405928601"/>
    <b v="0"/>
    <n v="44"/>
    <b v="1"/>
    <x v="0"/>
    <s v="television"/>
    <n v="142"/>
    <n v="193.84"/>
    <x v="36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30179200"/>
    <n v="1428130814"/>
    <b v="0"/>
    <n v="253"/>
    <b v="1"/>
    <x v="0"/>
    <s v="television"/>
    <n v="183"/>
    <n v="159.51"/>
    <x v="37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428128525"/>
    <n v="1425540125"/>
    <b v="0"/>
    <n v="66"/>
    <b v="1"/>
    <x v="0"/>
    <s v="television"/>
    <n v="110"/>
    <n v="41.68"/>
    <x v="38"/>
    <x v="4"/>
  </r>
  <r>
    <s v="Deep Cuts - Series"/>
    <s v="Mystery-Drama Series. Following a shocking event, residents of a remote woodland community learn that some wounds never heal..."/>
    <n v="25000"/>
    <n v="32745"/>
    <x v="0"/>
    <s v="US"/>
    <s v="USD"/>
    <n v="1425055079"/>
    <n v="1422463079"/>
    <b v="0"/>
    <n v="217"/>
    <b v="1"/>
    <x v="0"/>
    <s v="television"/>
    <n v="131"/>
    <n v="150.9"/>
    <x v="39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368235344"/>
    <n v="1365643344"/>
    <b v="0"/>
    <n v="16"/>
    <b v="1"/>
    <x v="0"/>
    <s v="television"/>
    <n v="101"/>
    <n v="126.69"/>
    <x v="4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GB"/>
    <s v="GBP"/>
    <n v="1401058740"/>
    <n v="1398388068"/>
    <b v="0"/>
    <n v="19"/>
    <b v="1"/>
    <x v="0"/>
    <s v="television"/>
    <n v="100"/>
    <n v="105.26"/>
    <x v="41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03150400"/>
    <n v="1401426488"/>
    <b v="0"/>
    <n v="169"/>
    <b v="1"/>
    <x v="0"/>
    <s v="television"/>
    <n v="142"/>
    <n v="117.51"/>
    <x v="42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12516354"/>
    <n v="1409924354"/>
    <b v="0"/>
    <n v="263"/>
    <b v="1"/>
    <x v="0"/>
    <s v="television"/>
    <n v="309"/>
    <n v="117.36"/>
    <x v="43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9780026"/>
    <n v="1417188026"/>
    <b v="0"/>
    <n v="15"/>
    <b v="1"/>
    <x v="0"/>
    <s v="television"/>
    <n v="100"/>
    <n v="133.33000000000001"/>
    <x v="44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05209600"/>
    <n v="1402599486"/>
    <b v="0"/>
    <n v="61"/>
    <b v="1"/>
    <x v="0"/>
    <s v="television"/>
    <n v="120"/>
    <n v="98.36"/>
    <x v="45"/>
    <x v="2"/>
  </r>
  <r>
    <s v="New equipment for Joy's World!"/>
    <s v="The legendary community TV programme Joy's World is in dire need of new equipment! We are hoping you can help."/>
    <n v="8400"/>
    <n v="8750"/>
    <x v="0"/>
    <s v="US"/>
    <s v="USD"/>
    <n v="1412648537"/>
    <n v="1408760537"/>
    <b v="0"/>
    <n v="45"/>
    <b v="1"/>
    <x v="0"/>
    <s v="television"/>
    <n v="104"/>
    <n v="194.44"/>
    <x v="46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61769107"/>
    <n v="1459177107"/>
    <b v="0"/>
    <n v="70"/>
    <b v="1"/>
    <x v="0"/>
    <s v="television"/>
    <n v="108"/>
    <n v="76.87"/>
    <x v="4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AU"/>
    <s v="AUD"/>
    <n v="1450220974"/>
    <n v="1447628974"/>
    <b v="0"/>
    <n v="38"/>
    <b v="1"/>
    <x v="0"/>
    <s v="television"/>
    <n v="108"/>
    <n v="56.82"/>
    <x v="48"/>
    <x v="0"/>
  </r>
  <r>
    <s v="Driving Jersey - Season Five"/>
    <s v="Driving Jersey is real people telling real stories."/>
    <n v="12000"/>
    <n v="12000"/>
    <x v="0"/>
    <s v="US"/>
    <s v="USD"/>
    <n v="1419021607"/>
    <n v="1413834007"/>
    <b v="0"/>
    <n v="87"/>
    <b v="1"/>
    <x v="0"/>
    <s v="television"/>
    <n v="100"/>
    <n v="137.93"/>
    <x v="49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5211200"/>
    <n v="1422534260"/>
    <b v="0"/>
    <n v="22"/>
    <b v="1"/>
    <x v="0"/>
    <s v="television"/>
    <n v="100"/>
    <n v="27.27"/>
    <x v="5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45660045"/>
    <n v="1443068045"/>
    <b v="0"/>
    <n v="119"/>
    <b v="1"/>
    <x v="0"/>
    <s v="television"/>
    <n v="128"/>
    <n v="118.34"/>
    <x v="51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GB"/>
    <s v="GBP"/>
    <n v="1422637200"/>
    <n v="1419271458"/>
    <b v="0"/>
    <n v="52"/>
    <b v="1"/>
    <x v="0"/>
    <s v="television"/>
    <n v="116"/>
    <n v="223.48"/>
    <x v="52"/>
    <x v="3"/>
  </r>
  <r>
    <s v="Rolling out Vegan Mashup's Season 2"/>
    <s v="Delicious TV's Vegan Mashup launching season two on public television"/>
    <n v="3000"/>
    <n v="3289"/>
    <x v="0"/>
    <s v="US"/>
    <s v="USD"/>
    <n v="1439245037"/>
    <n v="1436653037"/>
    <b v="0"/>
    <n v="117"/>
    <b v="1"/>
    <x v="0"/>
    <s v="television"/>
    <n v="110"/>
    <n v="28.11"/>
    <x v="53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05615846"/>
    <n v="1403023846"/>
    <b v="0"/>
    <n v="52"/>
    <b v="1"/>
    <x v="0"/>
    <s v="television"/>
    <n v="101"/>
    <n v="194.23"/>
    <x v="54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396648800"/>
    <n v="1395407445"/>
    <b v="0"/>
    <n v="86"/>
    <b v="1"/>
    <x v="0"/>
    <s v="television"/>
    <n v="129"/>
    <n v="128.94999999999999"/>
    <x v="55"/>
    <x v="2"/>
  </r>
  <r>
    <s v="Voxwomen Cycling Show"/>
    <s v="We want to see more women's cycling on TV - and we need your help to make it happen!"/>
    <n v="8000"/>
    <n v="8581"/>
    <x v="0"/>
    <s v="US"/>
    <s v="USD"/>
    <n v="1451063221"/>
    <n v="1448471221"/>
    <b v="0"/>
    <n v="174"/>
    <b v="1"/>
    <x v="0"/>
    <s v="television"/>
    <n v="107"/>
    <n v="49.32"/>
    <x v="56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64390916"/>
    <n v="1462576516"/>
    <b v="0"/>
    <n v="69"/>
    <b v="1"/>
    <x v="0"/>
    <s v="television"/>
    <n v="102"/>
    <n v="221.52"/>
    <x v="57"/>
    <x v="0"/>
  </r>
  <r>
    <s v="Gloaming"/>
    <s v="Alex thought he knew how the world worked. You live, you die and it's over. He was very, very wrong."/>
    <n v="10000"/>
    <n v="10291"/>
    <x v="0"/>
    <s v="GB"/>
    <s v="GBP"/>
    <n v="1433779200"/>
    <n v="1432559424"/>
    <b v="0"/>
    <n v="75"/>
    <b v="1"/>
    <x v="0"/>
    <s v="television"/>
    <n v="103"/>
    <n v="137.21"/>
    <x v="58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29991962"/>
    <n v="1427399962"/>
    <b v="0"/>
    <n v="33"/>
    <b v="1"/>
    <x v="0"/>
    <s v="television"/>
    <n v="100"/>
    <n v="606.82000000000005"/>
    <x v="59"/>
    <x v="0"/>
  </r>
  <r>
    <s v="Ever Since - Short Film"/>
    <s v="Set in a beautiful but desolate world, we see how loneliness can lead to friendship in unconventional ways."/>
    <n v="4500"/>
    <n v="4648.33"/>
    <x v="0"/>
    <s v="US"/>
    <s v="USD"/>
    <n v="1416423172"/>
    <n v="1413827572"/>
    <b v="0"/>
    <n v="108"/>
    <b v="1"/>
    <x v="0"/>
    <s v="shorts"/>
    <n v="103"/>
    <n v="43.04"/>
    <x v="6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442264400"/>
    <n v="1439530776"/>
    <b v="0"/>
    <n v="23"/>
    <b v="1"/>
    <x v="0"/>
    <s v="shorts"/>
    <n v="148"/>
    <n v="322.39"/>
    <x v="61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GB"/>
    <s v="GBP"/>
    <n v="1395532800"/>
    <n v="1393882717"/>
    <b v="0"/>
    <n v="48"/>
    <b v="1"/>
    <x v="0"/>
    <s v="shorts"/>
    <n v="155"/>
    <n v="96.71"/>
    <x v="62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70547157"/>
    <n v="1368646357"/>
    <b v="0"/>
    <n v="64"/>
    <b v="1"/>
    <x v="0"/>
    <s v="shorts"/>
    <n v="114"/>
    <n v="35.47"/>
    <x v="63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62337878"/>
    <n v="1360177878"/>
    <b v="0"/>
    <n v="24"/>
    <b v="1"/>
    <x v="0"/>
    <s v="shorts"/>
    <n v="173"/>
    <n v="86.67"/>
    <x v="64"/>
    <x v="4"/>
  </r>
  <r>
    <s v="Hello World - Post Production Funds"/>
    <s v="Help finish the short film Hello World. The story of an android in the broken home of a father &amp; son."/>
    <n v="7000"/>
    <n v="7527"/>
    <x v="0"/>
    <s v="US"/>
    <s v="USD"/>
    <n v="1388206740"/>
    <n v="1386194013"/>
    <b v="0"/>
    <n v="57"/>
    <b v="1"/>
    <x v="0"/>
    <s v="shorts"/>
    <n v="108"/>
    <n v="132.05000000000001"/>
    <x v="65"/>
    <x v="3"/>
  </r>
  <r>
    <s v="A Stagnant Fever: Short Film"/>
    <s v="A dark comedy set in the '60s about clinical depression and one night stands."/>
    <n v="2000"/>
    <n v="2372"/>
    <x v="0"/>
    <s v="US"/>
    <s v="USD"/>
    <n v="1373243181"/>
    <n v="1370651181"/>
    <b v="0"/>
    <n v="26"/>
    <b v="1"/>
    <x v="0"/>
    <s v="shorts"/>
    <n v="119"/>
    <n v="91.23"/>
    <x v="66"/>
    <x v="2"/>
  </r>
  <r>
    <s v="You are a Priest Forever"/>
    <s v="The Ordination Mass of five Dominicans friars to the priesthood at the historic Saint Dominicâ€™s Church in Washington DC."/>
    <n v="2000"/>
    <n v="2325"/>
    <x v="0"/>
    <s v="CA"/>
    <s v="CAD"/>
    <n v="1407736740"/>
    <n v="1405453354"/>
    <b v="0"/>
    <n v="20"/>
    <b v="1"/>
    <x v="0"/>
    <s v="shorts"/>
    <n v="116"/>
    <n v="116.25"/>
    <x v="67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US"/>
    <s v="USD"/>
    <n v="1468873420"/>
    <n v="1466281420"/>
    <b v="0"/>
    <n v="36"/>
    <b v="1"/>
    <x v="0"/>
    <s v="shorts"/>
    <n v="127"/>
    <n v="21.19"/>
    <x v="68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42360804"/>
    <n v="1339768804"/>
    <b v="0"/>
    <n v="178"/>
    <b v="1"/>
    <x v="0"/>
    <s v="shorts"/>
    <n v="111"/>
    <n v="62.33"/>
    <x v="69"/>
    <x v="6"/>
  </r>
  <r>
    <s v="Scraps"/>
    <s v="Maggie barely survives a deranged baptism by her mother only to be born again to a string of foster parents. Things can always be worse"/>
    <n v="500"/>
    <n v="636"/>
    <x v="0"/>
    <s v="GB"/>
    <s v="GBP"/>
    <n v="1393162791"/>
    <n v="1390570791"/>
    <b v="0"/>
    <n v="17"/>
    <b v="1"/>
    <x v="0"/>
    <s v="shorts"/>
    <n v="127"/>
    <n v="37.409999999999997"/>
    <x v="70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17538740"/>
    <n v="1314765025"/>
    <b v="0"/>
    <n v="32"/>
    <b v="1"/>
    <x v="0"/>
    <s v="shorts"/>
    <n v="124"/>
    <n v="69.72"/>
    <x v="71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15171845"/>
    <n v="1309987845"/>
    <b v="0"/>
    <n v="41"/>
    <b v="1"/>
    <x v="0"/>
    <s v="shorts"/>
    <n v="108"/>
    <n v="58.17"/>
    <x v="72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38186657"/>
    <n v="1333002657"/>
    <b v="0"/>
    <n v="18"/>
    <b v="1"/>
    <x v="0"/>
    <s v="shorts"/>
    <n v="100"/>
    <n v="50"/>
    <x v="73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US"/>
    <s v="USD"/>
    <n v="1352937600"/>
    <n v="1351210481"/>
    <b v="0"/>
    <n v="29"/>
    <b v="1"/>
    <x v="0"/>
    <s v="shorts"/>
    <n v="113"/>
    <n v="19.47"/>
    <x v="74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04395140"/>
    <n v="1297620584"/>
    <b v="0"/>
    <n v="47"/>
    <b v="1"/>
    <x v="0"/>
    <s v="shorts"/>
    <n v="115"/>
    <n v="85.96"/>
    <x v="75"/>
    <x v="4"/>
  </r>
  <r>
    <s v="Star Wars: Insidious"/>
    <s v="Karn A'Mor has awoken bloodied on a distant battlefield with no memory of his past! JOIN THE RESISTANCE and find out more..."/>
    <n v="300"/>
    <n v="460"/>
    <x v="0"/>
    <s v="FR"/>
    <s v="EUR"/>
    <n v="1453376495"/>
    <n v="1450784495"/>
    <b v="0"/>
    <n v="15"/>
    <b v="1"/>
    <x v="0"/>
    <s v="shorts"/>
    <n v="153"/>
    <n v="30.67"/>
    <x v="76"/>
    <x v="6"/>
  </r>
  <r>
    <s v="Jonah and the Crab"/>
    <s v="A short film about a boy searching for companionship in a hermit crab he finds on the beach."/>
    <n v="400"/>
    <n v="1570"/>
    <x v="0"/>
    <s v="US"/>
    <s v="USD"/>
    <n v="1366693272"/>
    <n v="1364101272"/>
    <b v="0"/>
    <n v="26"/>
    <b v="1"/>
    <x v="0"/>
    <s v="shorts"/>
    <n v="393"/>
    <n v="60.38"/>
    <x v="77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US"/>
    <s v="USD"/>
    <n v="1325007358"/>
    <n v="1319819758"/>
    <b v="0"/>
    <n v="35"/>
    <b v="1"/>
    <x v="0"/>
    <s v="shorts"/>
    <n v="2702"/>
    <n v="38.6"/>
    <x v="78"/>
    <x v="2"/>
  </r>
  <r>
    <s v="Japanese/International Short Film &quot;Mtn.&quot;"/>
    <s v="A short film about life, achieving your dreams, and overcoming hardship. We all have our mountain to climb."/>
    <n v="1300"/>
    <n v="1651"/>
    <x v="0"/>
    <s v="US"/>
    <s v="USD"/>
    <n v="1337569140"/>
    <n v="1332991717"/>
    <b v="0"/>
    <n v="41"/>
    <b v="1"/>
    <x v="0"/>
    <s v="shorts"/>
    <n v="127"/>
    <n v="40.270000000000003"/>
    <x v="79"/>
    <x v="3"/>
  </r>
  <r>
    <s v="Swingers Anonymous"/>
    <s v="What would you do if you ended up at a swingers party with two dead bodies and $20,000 in drug money?"/>
    <n v="12000"/>
    <n v="12870"/>
    <x v="0"/>
    <s v="FR"/>
    <s v="EUR"/>
    <n v="1472751121"/>
    <n v="1471887121"/>
    <b v="0"/>
    <n v="47"/>
    <b v="1"/>
    <x v="0"/>
    <s v="shorts"/>
    <n v="107"/>
    <n v="273.83"/>
    <x v="80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GB"/>
    <s v="GBP"/>
    <n v="1398451093"/>
    <n v="1395859093"/>
    <b v="0"/>
    <n v="28"/>
    <b v="1"/>
    <x v="0"/>
    <s v="shorts"/>
    <n v="198"/>
    <n v="53.04"/>
    <x v="81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86640856"/>
    <n v="1383616856"/>
    <b v="0"/>
    <n v="100"/>
    <b v="1"/>
    <x v="0"/>
    <s v="shorts"/>
    <n v="100"/>
    <n v="40.01"/>
    <x v="82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US"/>
    <s v="USD"/>
    <n v="1342234920"/>
    <n v="1341892127"/>
    <b v="0"/>
    <n v="13"/>
    <b v="1"/>
    <x v="0"/>
    <s v="shorts"/>
    <n v="103"/>
    <n v="15.77"/>
    <x v="83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18189261"/>
    <n v="1315597261"/>
    <b v="0"/>
    <n v="7"/>
    <b v="1"/>
    <x v="0"/>
    <s v="shorts"/>
    <n v="100"/>
    <n v="71.430000000000007"/>
    <x v="84"/>
    <x v="6"/>
  </r>
  <r>
    <s v="In Her Voice: short film"/>
    <s v="A short film by Melissa Woodrow &amp; Mark Janiak about seeking forgiveness, embracing the past and memories with a loved one."/>
    <n v="1200"/>
    <n v="1506"/>
    <x v="0"/>
    <s v="GB"/>
    <s v="GBP"/>
    <n v="1424604600"/>
    <n v="1423320389"/>
    <b v="0"/>
    <n v="21"/>
    <b v="1"/>
    <x v="0"/>
    <s v="shorts"/>
    <n v="126"/>
    <n v="71.709999999999994"/>
    <x v="85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US"/>
    <s v="USD"/>
    <n v="1305483086"/>
    <n v="1302891086"/>
    <b v="0"/>
    <n v="17"/>
    <b v="1"/>
    <x v="0"/>
    <s v="shorts"/>
    <n v="106"/>
    <n v="375.76"/>
    <x v="86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316746837"/>
    <n v="1314154837"/>
    <b v="0"/>
    <n v="25"/>
    <b v="1"/>
    <x v="0"/>
    <s v="shorts"/>
    <n v="105"/>
    <n v="104.6"/>
    <x v="87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FR"/>
    <s v="EUR"/>
    <n v="1451226045"/>
    <n v="1444828845"/>
    <b v="0"/>
    <n v="60"/>
    <b v="1"/>
    <x v="0"/>
    <s v="shorts"/>
    <n v="103"/>
    <n v="60"/>
    <x v="88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275529260"/>
    <n v="1274705803"/>
    <b v="0"/>
    <n v="56"/>
    <b v="1"/>
    <x v="0"/>
    <s v="shorts"/>
    <n v="115"/>
    <n v="123.29"/>
    <x v="89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403452131"/>
    <n v="1401205731"/>
    <b v="0"/>
    <n v="16"/>
    <b v="1"/>
    <x v="0"/>
    <s v="shorts"/>
    <n v="100"/>
    <n v="31.38"/>
    <x v="90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70196192"/>
    <n v="1368036192"/>
    <b v="0"/>
    <n v="46"/>
    <b v="1"/>
    <x v="0"/>
    <s v="shorts"/>
    <n v="120"/>
    <n v="78.260000000000005"/>
    <x v="91"/>
    <x v="6"/>
  </r>
  <r>
    <s v="Euphoria"/>
    <s v="Euphoria is an adventure film that follows adrenaline filled athletes on their hunt for the sublime while balancing family and careers."/>
    <n v="5000"/>
    <n v="5260"/>
    <x v="0"/>
    <s v="US"/>
    <s v="USD"/>
    <n v="1310454499"/>
    <n v="1307862499"/>
    <b v="0"/>
    <n v="43"/>
    <b v="1"/>
    <x v="0"/>
    <s v="shorts"/>
    <n v="105"/>
    <n v="122.33"/>
    <x v="92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05625164"/>
    <n v="1300354764"/>
    <b v="0"/>
    <n v="15"/>
    <b v="1"/>
    <x v="0"/>
    <s v="shorts"/>
    <n v="111"/>
    <n v="73.73"/>
    <x v="93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CA"/>
    <s v="CAD"/>
    <n v="1485936000"/>
    <n v="1481949983"/>
    <b v="0"/>
    <n v="12"/>
    <b v="1"/>
    <x v="0"/>
    <s v="shorts"/>
    <n v="104"/>
    <n v="21.67"/>
    <x v="94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41349200"/>
    <n v="1338928537"/>
    <b v="0"/>
    <n v="21"/>
    <b v="1"/>
    <x v="0"/>
    <s v="shorts"/>
    <n v="131"/>
    <n v="21.9"/>
    <x v="95"/>
    <x v="5"/>
  </r>
  <r>
    <s v="Ice Hockey"/>
    <s v="Danny is a defenseman for his high school hockey team. This is a day in his life: school, hockey, girls and his next-door neighbor, Ken Daneyko."/>
    <n v="1500"/>
    <n v="1720"/>
    <x v="0"/>
    <s v="GB"/>
    <s v="GBP"/>
    <n v="1396890822"/>
    <n v="1395162822"/>
    <b v="0"/>
    <n v="34"/>
    <b v="1"/>
    <x v="0"/>
    <s v="shorts"/>
    <n v="115"/>
    <n v="50.59"/>
    <x v="96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30214841"/>
    <n v="1327622841"/>
    <b v="0"/>
    <n v="8"/>
    <b v="1"/>
    <x v="0"/>
    <s v="shorts"/>
    <n v="106"/>
    <n v="53.13"/>
    <x v="97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280631600"/>
    <n v="1274889241"/>
    <b v="0"/>
    <n v="60"/>
    <b v="1"/>
    <x v="0"/>
    <s v="shorts"/>
    <n v="106"/>
    <n v="56.67"/>
    <x v="98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10440482"/>
    <n v="1307848482"/>
    <b v="0"/>
    <n v="39"/>
    <b v="1"/>
    <x v="0"/>
    <s v="shorts"/>
    <n v="106"/>
    <n v="40.78"/>
    <x v="9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4923000"/>
    <n v="1351796674"/>
    <b v="0"/>
    <n v="26"/>
    <b v="1"/>
    <x v="0"/>
    <s v="shorts"/>
    <n v="100"/>
    <n v="192.31"/>
    <x v="100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90426799"/>
    <n v="1387834799"/>
    <b v="0"/>
    <n v="35"/>
    <b v="1"/>
    <x v="0"/>
    <s v="shorts"/>
    <n v="100"/>
    <n v="100"/>
    <x v="101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352055886"/>
    <n v="1350324286"/>
    <b v="0"/>
    <n v="65"/>
    <b v="1"/>
    <x v="0"/>
    <s v="shorts"/>
    <n v="128"/>
    <n v="117.92"/>
    <x v="102"/>
    <x v="7"/>
  </r>
  <r>
    <s v="I'M TWENTY SOMETHING"/>
    <s v="Three friends in their twenties are trying to do the impossible - have fun on a casual Friday night."/>
    <n v="1300"/>
    <n v="1367"/>
    <x v="0"/>
    <s v="US"/>
    <s v="USD"/>
    <n v="1359052710"/>
    <n v="1356979110"/>
    <b v="0"/>
    <n v="49"/>
    <b v="1"/>
    <x v="0"/>
    <s v="shorts"/>
    <n v="105"/>
    <n v="27.9"/>
    <x v="103"/>
    <x v="3"/>
  </r>
  <r>
    <s v="Good 'Ol Trumpet"/>
    <s v="UCF short film about an old man, his love for music, and his misplaced trumpet.  "/>
    <n v="500"/>
    <n v="600"/>
    <x v="0"/>
    <s v="US"/>
    <s v="USD"/>
    <n v="1293073733"/>
    <n v="1290481733"/>
    <b v="0"/>
    <n v="10"/>
    <b v="1"/>
    <x v="0"/>
    <s v="shorts"/>
    <n v="120"/>
    <n v="60"/>
    <x v="104"/>
    <x v="6"/>
  </r>
  <r>
    <s v="Single Parent Date Night-A Comedic Short Film"/>
    <s v="Single Parent Date Night is a comedic short film about two single parents trying to reentering the dating pool."/>
    <n v="2200"/>
    <n v="2363"/>
    <x v="0"/>
    <s v="GB"/>
    <s v="GBP"/>
    <n v="1394220030"/>
    <n v="1392232830"/>
    <b v="0"/>
    <n v="60"/>
    <b v="1"/>
    <x v="0"/>
    <s v="shorts"/>
    <n v="107"/>
    <n v="39.380000000000003"/>
    <x v="105"/>
    <x v="2"/>
  </r>
  <r>
    <s v="LOST WEEKEND"/>
    <s v="A Boy. A Girl. A Car. A Serial Killer."/>
    <n v="5000"/>
    <n v="5025"/>
    <x v="0"/>
    <s v="US"/>
    <s v="USD"/>
    <n v="1301792400"/>
    <n v="1299775266"/>
    <b v="0"/>
    <n v="27"/>
    <b v="1"/>
    <x v="0"/>
    <s v="shorts"/>
    <n v="101"/>
    <n v="186.11"/>
    <x v="106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463184000"/>
    <n v="1461605020"/>
    <b v="0"/>
    <n v="69"/>
    <b v="1"/>
    <x v="0"/>
    <s v="shorts"/>
    <n v="102"/>
    <n v="111.38"/>
    <x v="10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33391901"/>
    <n v="1332182301"/>
    <b v="0"/>
    <n v="47"/>
    <b v="1"/>
    <x v="0"/>
    <s v="shorts"/>
    <n v="247"/>
    <n v="78.72"/>
    <x v="108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303688087"/>
    <n v="1301787287"/>
    <b v="0"/>
    <n v="47"/>
    <b v="1"/>
    <x v="0"/>
    <s v="shorts"/>
    <n v="220"/>
    <n v="46.7"/>
    <x v="109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70011370"/>
    <n v="1364827370"/>
    <b v="0"/>
    <n v="26"/>
    <b v="1"/>
    <x v="0"/>
    <s v="shorts"/>
    <n v="131"/>
    <n v="65.38"/>
    <x v="110"/>
    <x v="4"/>
  </r>
  <r>
    <s v="Judi Dench is Cool in Person"/>
    <s v="Two actors, one bookie and a very bad day.  Judi Dench is Cool in Person is fast, funny and only a little bit nasty."/>
    <n v="3500"/>
    <n v="5410"/>
    <x v="0"/>
    <s v="US"/>
    <s v="USD"/>
    <n v="1298680630"/>
    <n v="1296088630"/>
    <b v="0"/>
    <n v="53"/>
    <b v="1"/>
    <x v="0"/>
    <s v="shorts"/>
    <n v="155"/>
    <n v="102.08"/>
    <x v="111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84408740"/>
    <n v="1381445253"/>
    <b v="0"/>
    <n v="81"/>
    <b v="1"/>
    <x v="0"/>
    <s v="shorts"/>
    <n v="104"/>
    <n v="64.2"/>
    <x v="112"/>
    <x v="3"/>
  </r>
  <r>
    <s v="&quot;The First Day&quot; by Julia Othmer- Music Video"/>
    <s v="A living memorial for all those dealing with trauma, grief and loss."/>
    <n v="5000"/>
    <n v="7050"/>
    <x v="0"/>
    <s v="AU"/>
    <s v="AUD"/>
    <n v="1433059187"/>
    <n v="1430467187"/>
    <b v="0"/>
    <n v="78"/>
    <b v="1"/>
    <x v="0"/>
    <s v="shorts"/>
    <n v="141"/>
    <n v="90.38"/>
    <x v="113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97354400"/>
    <n v="1395277318"/>
    <b v="0"/>
    <n v="35"/>
    <b v="1"/>
    <x v="0"/>
    <s v="shorts"/>
    <n v="103"/>
    <n v="88.57"/>
    <x v="114"/>
    <x v="6"/>
  </r>
  <r>
    <s v="The World's Greatest Lover"/>
    <s v="Never judge a book (or a lover) by their cover."/>
    <n v="450"/>
    <n v="632"/>
    <x v="0"/>
    <s v="US"/>
    <s v="USD"/>
    <n v="1312642800"/>
    <n v="1311963128"/>
    <b v="0"/>
    <n v="22"/>
    <b v="1"/>
    <x v="0"/>
    <s v="shorts"/>
    <n v="140"/>
    <n v="28.73"/>
    <x v="115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26436488"/>
    <n v="1321252488"/>
    <b v="0"/>
    <n v="57"/>
    <b v="1"/>
    <x v="0"/>
    <s v="shorts"/>
    <n v="114"/>
    <n v="69.790000000000006"/>
    <x v="116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328377444"/>
    <n v="1326217444"/>
    <b v="0"/>
    <n v="27"/>
    <b v="1"/>
    <x v="0"/>
    <s v="shorts"/>
    <n v="100"/>
    <n v="167.49"/>
    <x v="117"/>
    <x v="7"/>
  </r>
  <r>
    <s v="DENOUNCED - A Short Film"/>
    <s v="When a ruthless hit-man is 'denounced' from the mafia, his old enemies declare war."/>
    <n v="5000"/>
    <n v="5651.58"/>
    <x v="0"/>
    <s v="US"/>
    <s v="USD"/>
    <n v="1302260155"/>
    <n v="1298289355"/>
    <b v="0"/>
    <n v="39"/>
    <b v="1"/>
    <x v="0"/>
    <s v="shorts"/>
    <n v="113"/>
    <n v="144.91"/>
    <x v="118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276110000"/>
    <n v="1268337744"/>
    <b v="0"/>
    <n v="37"/>
    <b v="1"/>
    <x v="0"/>
    <s v="shorts"/>
    <n v="105"/>
    <n v="91.84"/>
    <x v="119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US"/>
    <s v="USD"/>
    <n v="1311902236"/>
    <n v="1309310236"/>
    <b v="0"/>
    <n v="1"/>
    <b v="0"/>
    <x v="0"/>
    <s v="science fiction"/>
    <n v="0"/>
    <n v="10"/>
    <x v="120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313276400"/>
    <n v="1310693986"/>
    <b v="0"/>
    <n v="1"/>
    <b v="0"/>
    <x v="0"/>
    <s v="science fiction"/>
    <n v="0"/>
    <n v="1"/>
    <x v="121"/>
    <x v="0"/>
  </r>
  <r>
    <s v="The Time Jumper (Canceled)"/>
    <s v="My ambition for this knows no bounds.  Seeing Sephoria in a live-action is a dream of mine."/>
    <n v="100000000"/>
    <n v="0"/>
    <x v="1"/>
    <s v="HK"/>
    <s v="HKD"/>
    <n v="1475457107"/>
    <n v="1472865107"/>
    <b v="0"/>
    <n v="0"/>
    <b v="0"/>
    <x v="0"/>
    <s v="science fiction"/>
    <n v="0"/>
    <n v="0"/>
    <x v="122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29352160"/>
    <n v="1427993710"/>
    <b v="0"/>
    <n v="6"/>
    <b v="0"/>
    <x v="0"/>
    <s v="science fiction"/>
    <n v="0"/>
    <n v="25.17"/>
    <x v="123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76094907"/>
    <n v="1470910907"/>
    <b v="0"/>
    <n v="0"/>
    <b v="0"/>
    <x v="0"/>
    <s v="science fiction"/>
    <n v="0"/>
    <n v="0"/>
    <x v="124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US"/>
    <s v="USD"/>
    <n v="1414533600"/>
    <n v="1411411564"/>
    <b v="0"/>
    <n v="6"/>
    <b v="0"/>
    <x v="0"/>
    <s v="science fiction"/>
    <n v="14"/>
    <n v="11.67"/>
    <x v="125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1728242"/>
    <n v="1429568242"/>
    <b v="0"/>
    <n v="13"/>
    <b v="0"/>
    <x v="0"/>
    <s v="science fiction"/>
    <n v="6"/>
    <n v="106.69"/>
    <x v="126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CA"/>
    <s v="CAD"/>
    <n v="1486165880"/>
    <n v="1480981880"/>
    <b v="0"/>
    <n v="4"/>
    <b v="0"/>
    <x v="0"/>
    <s v="science fiction"/>
    <n v="2"/>
    <n v="47.5"/>
    <x v="127"/>
    <x v="0"/>
  </r>
  <r>
    <s v="Ralphi3 (Canceled)"/>
    <s v="A Science Fiction film filled with entertainment and Excitement"/>
    <n v="100000"/>
    <n v="1867"/>
    <x v="1"/>
    <s v="US"/>
    <s v="USD"/>
    <n v="1433988000"/>
    <n v="1431353337"/>
    <b v="0"/>
    <n v="6"/>
    <b v="0"/>
    <x v="0"/>
    <s v="science fiction"/>
    <n v="2"/>
    <n v="311.17"/>
    <x v="128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28069541"/>
    <n v="1425481141"/>
    <b v="0"/>
    <n v="0"/>
    <b v="0"/>
    <x v="0"/>
    <s v="science fiction"/>
    <n v="0"/>
    <n v="0"/>
    <x v="129"/>
    <x v="3"/>
  </r>
  <r>
    <s v="Blue in the Green (Canceled)"/>
    <s v="A journey down the rabbit hole into the dark future. A mix of reality and dreams of a world dependant on an oppressed by technology."/>
    <n v="600"/>
    <n v="0"/>
    <x v="1"/>
    <s v="US"/>
    <s v="USD"/>
    <n v="1476941293"/>
    <n v="1473917293"/>
    <b v="0"/>
    <n v="0"/>
    <b v="0"/>
    <x v="0"/>
    <s v="science fiction"/>
    <n v="0"/>
    <n v="0"/>
    <x v="130"/>
    <x v="3"/>
  </r>
  <r>
    <s v="I (Canceled)"/>
    <s v="I"/>
    <n v="1200"/>
    <n v="0"/>
    <x v="1"/>
    <s v="US"/>
    <s v="USD"/>
    <n v="1414708183"/>
    <n v="1409524183"/>
    <b v="0"/>
    <n v="0"/>
    <b v="0"/>
    <x v="0"/>
    <s v="science fiction"/>
    <n v="0"/>
    <n v="0"/>
    <x v="131"/>
    <x v="2"/>
  </r>
  <r>
    <s v="The Message (Canceled)"/>
    <s v="An anime inspired sci-fi action short set in Tokyo, Japan by VFX veterans, Gerald Abraham, Kim Tran and sound engineer, Jeremy Corby."/>
    <n v="80000"/>
    <n v="7655"/>
    <x v="1"/>
    <s v="GB"/>
    <s v="GBP"/>
    <n v="1402949760"/>
    <n v="1400536692"/>
    <b v="0"/>
    <n v="81"/>
    <b v="0"/>
    <x v="0"/>
    <s v="science fiction"/>
    <n v="10"/>
    <n v="94.51"/>
    <x v="132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7763200"/>
    <n v="1466453161"/>
    <b v="0"/>
    <n v="0"/>
    <b v="0"/>
    <x v="0"/>
    <s v="science fiction"/>
    <n v="0"/>
    <n v="0"/>
    <x v="133"/>
    <x v="2"/>
  </r>
  <r>
    <s v="MARLEY'S GHOST (AMBASSADORS OF STEAM) (Canceled)"/>
    <s v="steampunk  remake of &quot;a Christmas carol&quot;"/>
    <n v="5000"/>
    <n v="0"/>
    <x v="1"/>
    <s v="US"/>
    <s v="USD"/>
    <n v="1415392207"/>
    <n v="1411500607"/>
    <b v="0"/>
    <n v="0"/>
    <b v="0"/>
    <x v="0"/>
    <s v="science fiction"/>
    <n v="0"/>
    <n v="0"/>
    <x v="134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64715860"/>
    <n v="1462130584"/>
    <b v="0"/>
    <n v="5"/>
    <b v="0"/>
    <x v="0"/>
    <s v="science fiction"/>
    <n v="13"/>
    <n v="80.599999999999994"/>
    <x v="135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41386000"/>
    <n v="1438811418"/>
    <b v="0"/>
    <n v="0"/>
    <b v="0"/>
    <x v="0"/>
    <s v="science fiction"/>
    <n v="0"/>
    <n v="0"/>
    <x v="136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US"/>
    <s v="USD"/>
    <n v="1404241200"/>
    <n v="1401354597"/>
    <b v="0"/>
    <n v="0"/>
    <b v="0"/>
    <x v="0"/>
    <s v="science fiction"/>
    <n v="0"/>
    <n v="0"/>
    <x v="137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1771360"/>
    <n v="1427968234"/>
    <b v="0"/>
    <n v="58"/>
    <b v="0"/>
    <x v="0"/>
    <s v="science fiction"/>
    <n v="3"/>
    <n v="81.239999999999995"/>
    <x v="138"/>
    <x v="0"/>
  </r>
  <r>
    <s v="Roman Dead (Canceled)"/>
    <s v="When  Rome is infected with a zombie plague, Lucius Agrippa and a small group fights for survival"/>
    <n v="500"/>
    <n v="500"/>
    <x v="1"/>
    <s v="DK"/>
    <s v="DKK"/>
    <n v="1444657593"/>
    <n v="1440337593"/>
    <b v="0"/>
    <n v="1"/>
    <b v="0"/>
    <x v="0"/>
    <s v="science fiction"/>
    <n v="100"/>
    <n v="500"/>
    <x v="139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38405140"/>
    <n v="1435731041"/>
    <b v="0"/>
    <n v="0"/>
    <b v="0"/>
    <x v="0"/>
    <s v="science fiction"/>
    <n v="0"/>
    <n v="0"/>
    <x v="140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6738772"/>
    <n v="1435874772"/>
    <b v="0"/>
    <n v="28"/>
    <b v="0"/>
    <x v="0"/>
    <s v="science fiction"/>
    <n v="11"/>
    <n v="46.18"/>
    <x v="141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26823132"/>
    <n v="1424234732"/>
    <b v="0"/>
    <n v="1"/>
    <b v="0"/>
    <x v="0"/>
    <s v="science fiction"/>
    <n v="0"/>
    <n v="10"/>
    <x v="142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US"/>
    <s v="USD"/>
    <n v="1433043623"/>
    <n v="1429155623"/>
    <b v="0"/>
    <n v="0"/>
    <b v="0"/>
    <x v="0"/>
    <s v="science fiction"/>
    <n v="0"/>
    <n v="0"/>
    <x v="143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US"/>
    <s v="USD"/>
    <n v="1416176778"/>
    <n v="1414358778"/>
    <b v="0"/>
    <n v="37"/>
    <b v="0"/>
    <x v="0"/>
    <s v="science fiction"/>
    <n v="28"/>
    <n v="55.95"/>
    <x v="144"/>
    <x v="0"/>
  </r>
  <r>
    <s v="Threshold (Canceled)"/>
    <s v="Film-Makers Ricky Comuniello &amp; Ian Weeks are at it again - for the 1st time. We need your support for a modern Sci-Fiction short film"/>
    <n v="4500"/>
    <n v="338"/>
    <x v="1"/>
    <s v="AU"/>
    <s v="AUD"/>
    <n v="1472882100"/>
    <n v="1467941542"/>
    <b v="0"/>
    <n v="9"/>
    <b v="0"/>
    <x v="0"/>
    <s v="science fiction"/>
    <n v="8"/>
    <n v="37.56"/>
    <x v="145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CA"/>
    <s v="CAD"/>
    <n v="1428945472"/>
    <n v="1423765072"/>
    <b v="0"/>
    <n v="3"/>
    <b v="0"/>
    <x v="0"/>
    <s v="science fiction"/>
    <n v="1"/>
    <n v="38.33"/>
    <x v="146"/>
    <x v="2"/>
  </r>
  <r>
    <s v="Consumed (Static Air) (Canceled)"/>
    <s v="Film makers catch live footage beyond their wildest dreams."/>
    <n v="7000"/>
    <n v="0"/>
    <x v="1"/>
    <s v="US"/>
    <s v="USD"/>
    <n v="1439298052"/>
    <n v="1436965252"/>
    <b v="0"/>
    <n v="0"/>
    <b v="0"/>
    <x v="0"/>
    <s v="science fiction"/>
    <n v="0"/>
    <n v="0"/>
    <x v="147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84698998"/>
    <n v="1479514998"/>
    <b v="0"/>
    <n v="2"/>
    <b v="0"/>
    <x v="0"/>
    <s v="science fiction"/>
    <n v="0"/>
    <n v="20"/>
    <x v="148"/>
    <x v="2"/>
  </r>
  <r>
    <s v="Dichotomy (Canceled)"/>
    <s v="A provocatively mind-bending sci-fi thriller, this short film project examines opposites and the balance of the universe. #Dichotomy"/>
    <n v="10000"/>
    <n v="92"/>
    <x v="1"/>
    <s v="GB"/>
    <s v="GBP"/>
    <n v="1420741080"/>
    <n v="1417026340"/>
    <b v="0"/>
    <n v="6"/>
    <b v="0"/>
    <x v="0"/>
    <s v="science fiction"/>
    <n v="1"/>
    <n v="15.33"/>
    <x v="149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56555536"/>
    <n v="1453963536"/>
    <b v="0"/>
    <n v="67"/>
    <b v="0"/>
    <x v="0"/>
    <s v="science fiction"/>
    <n v="23"/>
    <n v="449.43"/>
    <x v="150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US"/>
    <s v="USD"/>
    <n v="1419494400"/>
    <n v="1416888470"/>
    <b v="0"/>
    <n v="5"/>
    <b v="0"/>
    <x v="0"/>
    <s v="science fiction"/>
    <n v="0"/>
    <n v="28"/>
    <x v="151"/>
    <x v="0"/>
  </r>
  <r>
    <s v="The Great Dark (Canceled)"/>
    <s v="The Great Dark is a journey through the unimaginable...and un foreseeable..."/>
    <n v="380000"/>
    <n v="30"/>
    <x v="1"/>
    <s v="US"/>
    <s v="USD"/>
    <n v="1432612382"/>
    <n v="1427428382"/>
    <b v="0"/>
    <n v="2"/>
    <b v="0"/>
    <x v="0"/>
    <s v="science fiction"/>
    <n v="0"/>
    <n v="15"/>
    <x v="152"/>
    <x v="3"/>
  </r>
  <r>
    <s v="Awakening (Canceled)"/>
    <s v="What would you do if you face something beyond your understanding? If someone you loved disappeared without a trace?"/>
    <n v="50000"/>
    <n v="359"/>
    <x v="1"/>
    <s v="AU"/>
    <s v="AUD"/>
    <n v="1434633191"/>
    <n v="1429449191"/>
    <b v="0"/>
    <n v="10"/>
    <b v="0"/>
    <x v="0"/>
    <s v="science fiction"/>
    <n v="1"/>
    <n v="35.9"/>
    <x v="153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11437100"/>
    <n v="1408845100"/>
    <b v="0"/>
    <n v="3"/>
    <b v="0"/>
    <x v="0"/>
    <s v="science fiction"/>
    <n v="3"/>
    <n v="13.33"/>
    <x v="154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17532644"/>
    <n v="1413900244"/>
    <b v="0"/>
    <n v="4"/>
    <b v="0"/>
    <x v="0"/>
    <s v="science fiction"/>
    <n v="0"/>
    <n v="20.25"/>
    <x v="15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US"/>
    <s v="USD"/>
    <n v="1433336895"/>
    <n v="1429621695"/>
    <b v="0"/>
    <n v="15"/>
    <b v="0"/>
    <x v="0"/>
    <s v="science fiction"/>
    <n v="5"/>
    <n v="119"/>
    <x v="1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37657935"/>
    <n v="1434201935"/>
    <b v="0"/>
    <n v="2"/>
    <b v="0"/>
    <x v="0"/>
    <s v="science fiction"/>
    <n v="0"/>
    <n v="4"/>
    <x v="157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CA"/>
    <s v="CAD"/>
    <n v="1407034796"/>
    <n v="1401850796"/>
    <b v="0"/>
    <n v="0"/>
    <b v="0"/>
    <x v="0"/>
    <s v="science fiction"/>
    <n v="0"/>
    <n v="0"/>
    <x v="15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56523572"/>
    <n v="1453931572"/>
    <b v="0"/>
    <n v="1"/>
    <b v="0"/>
    <x v="0"/>
    <s v="science fiction"/>
    <n v="0"/>
    <n v="10"/>
    <x v="159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13942628"/>
    <n v="1411350628"/>
    <b v="0"/>
    <n v="0"/>
    <b v="0"/>
    <x v="0"/>
    <s v="drama"/>
    <n v="0"/>
    <n v="0"/>
    <x v="160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67541545"/>
    <n v="1464085545"/>
    <b v="0"/>
    <n v="1"/>
    <b v="0"/>
    <x v="0"/>
    <s v="drama"/>
    <n v="0"/>
    <n v="5"/>
    <x v="161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39675691"/>
    <n v="1434491691"/>
    <b v="0"/>
    <n v="10"/>
    <b v="0"/>
    <x v="0"/>
    <s v="drama"/>
    <n v="16"/>
    <n v="43.5"/>
    <x v="162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04318595"/>
    <n v="1401726595"/>
    <b v="0"/>
    <n v="0"/>
    <b v="0"/>
    <x v="0"/>
    <s v="drama"/>
    <n v="0"/>
    <n v="0"/>
    <x v="163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08232520"/>
    <n v="1405393356"/>
    <b v="0"/>
    <n v="7"/>
    <b v="0"/>
    <x v="0"/>
    <s v="drama"/>
    <n v="1"/>
    <n v="91.43"/>
    <x v="164"/>
    <x v="3"/>
  </r>
  <r>
    <s v="NET"/>
    <s v="A teacher. A boy. The beach and a heatwave that drove them all insane."/>
    <n v="17000"/>
    <n v="0"/>
    <x v="2"/>
    <s v="US"/>
    <s v="USD"/>
    <n v="1443657600"/>
    <n v="1440716654"/>
    <b v="0"/>
    <n v="0"/>
    <b v="0"/>
    <x v="0"/>
    <s v="drama"/>
    <n v="0"/>
    <n v="0"/>
    <x v="165"/>
    <x v="0"/>
  </r>
  <r>
    <s v="Pressure"/>
    <s v="A young teen makes a bad decision after joining gang and the film expresses his choices that led him to that point."/>
    <n v="5000"/>
    <n v="3000"/>
    <x v="2"/>
    <s v="US"/>
    <s v="USD"/>
    <n v="1411150701"/>
    <n v="1405966701"/>
    <b v="0"/>
    <n v="1"/>
    <b v="0"/>
    <x v="0"/>
    <s v="drama"/>
    <n v="60"/>
    <n v="3000"/>
    <x v="166"/>
    <x v="2"/>
  </r>
  <r>
    <s v="Past"/>
    <s v="A young man experiences a tragedy and has the opportunity to go back and learn from his mistakes and find out his true self."/>
    <n v="110000"/>
    <n v="11"/>
    <x v="2"/>
    <s v="GB"/>
    <s v="GBP"/>
    <n v="1452613724"/>
    <n v="1450021724"/>
    <b v="0"/>
    <n v="2"/>
    <b v="0"/>
    <x v="0"/>
    <s v="drama"/>
    <n v="0"/>
    <n v="5.5"/>
    <x v="167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84531362"/>
    <n v="1481939362"/>
    <b v="0"/>
    <n v="3"/>
    <b v="0"/>
    <x v="0"/>
    <s v="drama"/>
    <n v="4"/>
    <n v="108.33"/>
    <x v="168"/>
    <x v="0"/>
  </r>
  <r>
    <s v="Family"/>
    <s v="Family is a short film about a father and son and two brothers who were separated by the Korean war and finally reunite after 60 years."/>
    <n v="2500"/>
    <n v="560"/>
    <x v="2"/>
    <s v="US"/>
    <s v="USD"/>
    <n v="1438726535"/>
    <n v="1433542535"/>
    <b v="0"/>
    <n v="10"/>
    <b v="0"/>
    <x v="0"/>
    <s v="drama"/>
    <n v="22"/>
    <n v="56"/>
    <x v="16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26791770"/>
    <n v="1424203370"/>
    <b v="0"/>
    <n v="10"/>
    <b v="0"/>
    <x v="0"/>
    <s v="drama"/>
    <n v="3"/>
    <n v="32.5"/>
    <x v="170"/>
    <x v="0"/>
  </r>
  <r>
    <s v="IRL: Gamers Unite"/>
    <s v="Team Mayhem, a local small town gang of gamers who are enlisted   to save the world from the new great evil known as Prowler."/>
    <n v="50000"/>
    <n v="1"/>
    <x v="2"/>
    <s v="GB"/>
    <s v="GBP"/>
    <n v="1413634059"/>
    <n v="1411042059"/>
    <b v="0"/>
    <n v="1"/>
    <b v="0"/>
    <x v="0"/>
    <s v="drama"/>
    <n v="0"/>
    <n v="1"/>
    <x v="171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40912480"/>
    <n v="1438385283"/>
    <b v="0"/>
    <n v="0"/>
    <b v="0"/>
    <x v="0"/>
    <s v="drama"/>
    <n v="0"/>
    <n v="0"/>
    <x v="172"/>
    <x v="0"/>
  </r>
  <r>
    <s v="7 Sins"/>
    <s v="This is a film inspired by Quentin Tarantino, I want to make a film thats entertaining yet gritty. 7 Sins is in pre-production."/>
    <n v="1110"/>
    <n v="0"/>
    <x v="2"/>
    <s v="US"/>
    <s v="USD"/>
    <n v="1470975614"/>
    <n v="1465791614"/>
    <b v="0"/>
    <n v="0"/>
    <b v="0"/>
    <x v="0"/>
    <s v="drama"/>
    <n v="0"/>
    <n v="0"/>
    <x v="173"/>
    <x v="0"/>
  </r>
  <r>
    <s v="I Am Forgotten"/>
    <s v="An international short film project. It is about loneliness, wich is caused by the current compulsion to check your Facebook every day."/>
    <n v="6000"/>
    <n v="0"/>
    <x v="2"/>
    <s v="US"/>
    <s v="USD"/>
    <n v="1426753723"/>
    <n v="1423733323"/>
    <b v="0"/>
    <n v="0"/>
    <b v="0"/>
    <x v="0"/>
    <s v="drama"/>
    <n v="0"/>
    <n v="0"/>
    <x v="174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25131108"/>
    <n v="1422539108"/>
    <b v="0"/>
    <n v="26"/>
    <b v="0"/>
    <x v="0"/>
    <s v="drama"/>
    <n v="6"/>
    <n v="49.88"/>
    <x v="175"/>
    <x v="3"/>
  </r>
  <r>
    <s v="Silent Monster"/>
    <s v="I'm seeking funding to finish my short film, Silent Monster, to bring awareness to teenage bullying as well as teenage violence."/>
    <n v="1500"/>
    <n v="0"/>
    <x v="2"/>
    <s v="NL"/>
    <s v="EUR"/>
    <n v="1431108776"/>
    <n v="1425924776"/>
    <b v="0"/>
    <n v="0"/>
    <b v="0"/>
    <x v="0"/>
    <s v="drama"/>
    <n v="0"/>
    <n v="0"/>
    <x v="176"/>
    <x v="0"/>
  </r>
  <r>
    <s v="The Good Samaritan"/>
    <s v="I'm making a modern day version of the bible story &quot; The Good Samaritan&quot;"/>
    <n v="450"/>
    <n v="180"/>
    <x v="2"/>
    <s v="GB"/>
    <s v="GBP"/>
    <n v="1409337611"/>
    <n v="1407177611"/>
    <b v="0"/>
    <n v="7"/>
    <b v="0"/>
    <x v="0"/>
    <s v="drama"/>
    <n v="40"/>
    <n v="25.71"/>
    <x v="177"/>
    <x v="0"/>
  </r>
  <r>
    <s v="El viaje de LucÃ­a"/>
    <s v="El viaje de LucÃ­a es un largometraje de ficciÃ³n con temÃ¡tica sobre el cÃ¡ncer infantil."/>
    <n v="500000"/>
    <n v="0"/>
    <x v="2"/>
    <s v="US"/>
    <s v="USD"/>
    <n v="1438803999"/>
    <n v="1436211999"/>
    <b v="0"/>
    <n v="0"/>
    <b v="0"/>
    <x v="0"/>
    <s v="drama"/>
    <n v="0"/>
    <n v="0"/>
    <x v="178"/>
    <x v="0"/>
  </r>
  <r>
    <s v="Sustain: A Film About Survival"/>
    <s v="A feature-length film about how three people survive in a diseased world."/>
    <n v="1000"/>
    <n v="200"/>
    <x v="2"/>
    <s v="US"/>
    <s v="USD"/>
    <n v="1427155726"/>
    <n v="1425690526"/>
    <b v="0"/>
    <n v="2"/>
    <b v="0"/>
    <x v="0"/>
    <s v="drama"/>
    <n v="20"/>
    <n v="100"/>
    <x v="179"/>
    <x v="2"/>
  </r>
  <r>
    <s v="The Rest of Us Mini-Series"/>
    <s v="The Rest of Us follows a survivor of an outbreak that nearly destroyed the earth as he travels to find some form of humanity."/>
    <n v="1200"/>
    <n v="401"/>
    <x v="2"/>
    <s v="ES"/>
    <s v="EUR"/>
    <n v="1448582145"/>
    <n v="1445986545"/>
    <b v="0"/>
    <n v="13"/>
    <b v="0"/>
    <x v="0"/>
    <s v="drama"/>
    <n v="33"/>
    <n v="30.85"/>
    <x v="180"/>
    <x v="0"/>
  </r>
  <r>
    <s v="Immemorial"/>
    <s v="Christina has been suffering with flash backs and some very disturbing nightmares and realises that it is more than just nightmares."/>
    <n v="3423"/>
    <n v="722"/>
    <x v="2"/>
    <s v="US"/>
    <s v="USD"/>
    <n v="1457056555"/>
    <n v="1454464555"/>
    <b v="0"/>
    <n v="4"/>
    <b v="0"/>
    <x v="0"/>
    <s v="drama"/>
    <n v="21"/>
    <n v="180.5"/>
    <x v="181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GB"/>
    <s v="GBP"/>
    <n v="1428951600"/>
    <n v="1425512843"/>
    <b v="0"/>
    <n v="0"/>
    <b v="0"/>
    <x v="0"/>
    <s v="drama"/>
    <n v="0"/>
    <n v="0"/>
    <x v="182"/>
    <x v="2"/>
  </r>
  <r>
    <s v="Three Little Words"/>
    <s v="Don't kill me until I meet my Dad"/>
    <n v="12500"/>
    <n v="4482"/>
    <x v="2"/>
    <s v="GB"/>
    <s v="GBP"/>
    <n v="1434995295"/>
    <n v="1432403295"/>
    <b v="0"/>
    <n v="12"/>
    <b v="0"/>
    <x v="0"/>
    <s v="drama"/>
    <n v="36"/>
    <n v="373.5"/>
    <x v="183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US"/>
    <s v="USD"/>
    <n v="1483748232"/>
    <n v="1481156232"/>
    <b v="0"/>
    <n v="2"/>
    <b v="0"/>
    <x v="0"/>
    <s v="drama"/>
    <n v="3"/>
    <n v="25.5"/>
    <x v="184"/>
    <x v="3"/>
  </r>
  <r>
    <s v="BLANK Short Movie"/>
    <s v="Love has no boundaries!"/>
    <n v="40000"/>
    <n v="2200"/>
    <x v="2"/>
    <s v="GB"/>
    <s v="GBP"/>
    <n v="1417033610"/>
    <n v="1414438010"/>
    <b v="0"/>
    <n v="10"/>
    <b v="0"/>
    <x v="0"/>
    <s v="drama"/>
    <n v="6"/>
    <n v="220"/>
    <x v="185"/>
    <x v="2"/>
  </r>
  <r>
    <s v="Feature Film: The Wolfes"/>
    <s v="My film is about a boy who discovers the truth about his fathers dissapearance through the dark secrets of his mothers past."/>
    <n v="5000"/>
    <n v="0"/>
    <x v="2"/>
    <s v="CA"/>
    <s v="CAD"/>
    <n v="1409543940"/>
    <n v="1404586762"/>
    <b v="0"/>
    <n v="0"/>
    <b v="0"/>
    <x v="0"/>
    <s v="drama"/>
    <n v="0"/>
    <n v="0"/>
    <x v="186"/>
    <x v="1"/>
  </r>
  <r>
    <s v="The Imbalanced Heart of a Symmetric Mind (film)"/>
    <s v="A young man suffering from a severe case of OCD embarks on a road trip to find peace of mind."/>
    <n v="5000"/>
    <n v="800"/>
    <x v="2"/>
    <s v="NO"/>
    <s v="NOK"/>
    <n v="1471557139"/>
    <n v="1468965139"/>
    <b v="0"/>
    <n v="5"/>
    <b v="0"/>
    <x v="0"/>
    <s v="drama"/>
    <n v="16"/>
    <n v="160"/>
    <x v="187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88571200"/>
    <n v="1485977434"/>
    <b v="0"/>
    <n v="0"/>
    <b v="0"/>
    <x v="0"/>
    <s v="drama"/>
    <n v="0"/>
    <n v="0"/>
    <x v="188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37461940"/>
    <n v="1435383457"/>
    <b v="0"/>
    <n v="5"/>
    <b v="0"/>
    <x v="0"/>
    <s v="drama"/>
    <n v="0"/>
    <n v="69"/>
    <x v="189"/>
    <x v="2"/>
  </r>
  <r>
    <s v="REGIONRAT, the movie"/>
    <s v="Because hope can be a 4 letter word"/>
    <n v="12000"/>
    <n v="50"/>
    <x v="2"/>
    <s v="US"/>
    <s v="USD"/>
    <n v="1409891015"/>
    <n v="1407299015"/>
    <b v="0"/>
    <n v="1"/>
    <b v="0"/>
    <x v="0"/>
    <s v="drama"/>
    <n v="0"/>
    <n v="50"/>
    <x v="190"/>
    <x v="2"/>
  </r>
  <r>
    <s v="Trillion: Feature Film"/>
    <s v="A young boy passionate about Astronomy and Chemistry tracks down an astroid that scientists said would never hit earth."/>
    <n v="5000"/>
    <n v="250"/>
    <x v="2"/>
    <s v="US"/>
    <s v="USD"/>
    <n v="1472920477"/>
    <n v="1467736477"/>
    <b v="0"/>
    <n v="3"/>
    <b v="0"/>
    <x v="0"/>
    <s v="drama"/>
    <n v="5"/>
    <n v="83.33"/>
    <x v="191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66091446"/>
    <n v="1465227446"/>
    <b v="0"/>
    <n v="3"/>
    <b v="0"/>
    <x v="0"/>
    <s v="drama"/>
    <n v="0"/>
    <n v="5.67"/>
    <x v="19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AU"/>
    <s v="AUD"/>
    <n v="1443782138"/>
    <n v="1440326138"/>
    <b v="0"/>
    <n v="0"/>
    <b v="0"/>
    <x v="0"/>
    <s v="drama"/>
    <n v="0"/>
    <n v="0"/>
    <x v="193"/>
    <x v="3"/>
  </r>
  <r>
    <s v="Desperation Short Film"/>
    <s v="Northern Irish Original Short Film based on the desperation of love and survival and taking a risk that may change everything."/>
    <n v="2500"/>
    <n v="3"/>
    <x v="2"/>
    <s v="US"/>
    <s v="USD"/>
    <n v="1413572432"/>
    <n v="1410980432"/>
    <b v="0"/>
    <n v="3"/>
    <b v="0"/>
    <x v="0"/>
    <s v="drama"/>
    <n v="0"/>
    <n v="1"/>
    <x v="194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GB"/>
    <s v="GBP"/>
    <n v="1417217166"/>
    <n v="1412029566"/>
    <b v="0"/>
    <n v="0"/>
    <b v="0"/>
    <x v="0"/>
    <s v="drama"/>
    <n v="0"/>
    <n v="0"/>
    <x v="195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57308531"/>
    <n v="1452124531"/>
    <b v="0"/>
    <n v="19"/>
    <b v="0"/>
    <x v="0"/>
    <s v="drama"/>
    <n v="42"/>
    <n v="77.11"/>
    <x v="196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US"/>
    <s v="USD"/>
    <n v="1436544332"/>
    <n v="1431360332"/>
    <b v="0"/>
    <n v="8"/>
    <b v="0"/>
    <x v="0"/>
    <s v="drama"/>
    <n v="10"/>
    <n v="32.75"/>
    <x v="197"/>
    <x v="1"/>
  </r>
  <r>
    <s v="Nine Lives"/>
    <s v="Nine Lives is a story of one woman's survival of EIGHT near deaths and her love for one man as an influence to fight for the NINTH."/>
    <n v="25000"/>
    <n v="279"/>
    <x v="2"/>
    <s v="GB"/>
    <s v="GBP"/>
    <n v="1444510800"/>
    <n v="1442062898"/>
    <b v="0"/>
    <n v="6"/>
    <b v="0"/>
    <x v="0"/>
    <s v="drama"/>
    <n v="1"/>
    <n v="46.5"/>
    <x v="198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GB"/>
    <s v="GBP"/>
    <n v="1487365200"/>
    <n v="1483734100"/>
    <b v="0"/>
    <n v="0"/>
    <b v="0"/>
    <x v="0"/>
    <s v="drama"/>
    <n v="0"/>
    <n v="0"/>
    <x v="199"/>
    <x v="2"/>
  </r>
  <r>
    <s v="The Crossing Shore"/>
    <s v="A film dedicated to an AAF Pilot's struggle to survive behind enemy lines during WWII."/>
    <n v="6000"/>
    <n v="1571.55"/>
    <x v="2"/>
    <s v="US"/>
    <s v="USD"/>
    <n v="1412500322"/>
    <n v="1409908322"/>
    <b v="0"/>
    <n v="18"/>
    <b v="0"/>
    <x v="0"/>
    <s v="drama"/>
    <n v="26"/>
    <n v="87.31"/>
    <x v="200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72698702"/>
    <n v="1470106702"/>
    <b v="0"/>
    <n v="7"/>
    <b v="0"/>
    <x v="0"/>
    <s v="drama"/>
    <n v="58"/>
    <n v="54.29"/>
    <x v="201"/>
    <x v="0"/>
  </r>
  <r>
    <s v="Modern Gangsters"/>
    <s v="new web series created by jonney terry"/>
    <n v="6000"/>
    <n v="0"/>
    <x v="2"/>
    <s v="US"/>
    <s v="USD"/>
    <n v="1410746403"/>
    <n v="1408154403"/>
    <b v="0"/>
    <n v="0"/>
    <b v="0"/>
    <x v="0"/>
    <s v="drama"/>
    <n v="0"/>
    <n v="0"/>
    <x v="202"/>
    <x v="0"/>
  </r>
  <r>
    <s v="TheM"/>
    <s v="We are aiming to make a Web Series based on Youth Culture and the misrepresentation of socially stereotyped people."/>
    <n v="2500"/>
    <n v="746"/>
    <x v="2"/>
    <s v="US"/>
    <s v="USD"/>
    <n v="1423424329"/>
    <n v="1421696329"/>
    <b v="0"/>
    <n v="8"/>
    <b v="0"/>
    <x v="0"/>
    <s v="drama"/>
    <n v="30"/>
    <n v="93.25"/>
    <x v="203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US"/>
    <s v="USD"/>
    <n v="1444337940"/>
    <n v="1441750564"/>
    <b v="0"/>
    <n v="1293"/>
    <b v="0"/>
    <x v="0"/>
    <s v="drama"/>
    <n v="51"/>
    <n v="117.68"/>
    <x v="204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GB"/>
    <s v="GBP"/>
    <n v="1422562864"/>
    <n v="1417378864"/>
    <b v="0"/>
    <n v="17"/>
    <b v="0"/>
    <x v="0"/>
    <s v="drama"/>
    <n v="16"/>
    <n v="76.47"/>
    <x v="205"/>
    <x v="0"/>
  </r>
  <r>
    <s v="Blood Bond Movie Development"/>
    <s v="A love story featuring adoption,struggle,dysfunction,grace, healing, and restoration."/>
    <n v="12700"/>
    <n v="0"/>
    <x v="2"/>
    <s v="AU"/>
    <s v="AUD"/>
    <n v="1470319203"/>
    <n v="1467727203"/>
    <b v="0"/>
    <n v="0"/>
    <b v="0"/>
    <x v="0"/>
    <s v="drama"/>
    <n v="0"/>
    <n v="0"/>
    <x v="206"/>
    <x v="2"/>
  </r>
  <r>
    <s v="M39 - Action film / Drama"/>
    <s v="To avoid bankruptcy, Vincent, a passionate young entrepreneur embarks  on an illicit affair in order to save his dream business."/>
    <n v="14000"/>
    <n v="2130"/>
    <x v="2"/>
    <s v="US"/>
    <s v="USD"/>
    <n v="1444144222"/>
    <n v="1441120222"/>
    <b v="0"/>
    <n v="13"/>
    <b v="0"/>
    <x v="0"/>
    <s v="drama"/>
    <n v="15"/>
    <n v="163.85"/>
    <x v="207"/>
    <x v="3"/>
  </r>
  <r>
    <s v="OLIVIA"/>
    <s v="A young woman's journey from Africa to Australia where she finds heaven on earth, love and tragedy. Within her tragedy she saves lives."/>
    <n v="50000"/>
    <n v="0"/>
    <x v="2"/>
    <s v="US"/>
    <s v="USD"/>
    <n v="1470441983"/>
    <n v="1468627583"/>
    <b v="0"/>
    <n v="0"/>
    <b v="0"/>
    <x v="0"/>
    <s v="drama"/>
    <n v="0"/>
    <n v="0"/>
    <x v="208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CA"/>
    <s v="CAD"/>
    <n v="1420346638"/>
    <n v="1417754638"/>
    <b v="0"/>
    <n v="0"/>
    <b v="0"/>
    <x v="0"/>
    <s v="drama"/>
    <n v="0"/>
    <n v="0"/>
    <x v="209"/>
    <x v="0"/>
  </r>
  <r>
    <s v="Like Son, Like Father"/>
    <s v="A tender short film about a young man who needs advice from  someone he had no intention of ever meeting, his biological father."/>
    <n v="12000"/>
    <n v="3030"/>
    <x v="2"/>
    <s v="AU"/>
    <s v="AUD"/>
    <n v="1418719967"/>
    <n v="1416127967"/>
    <b v="0"/>
    <n v="33"/>
    <b v="0"/>
    <x v="0"/>
    <s v="drama"/>
    <n v="25"/>
    <n v="91.82"/>
    <x v="21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36566135"/>
    <n v="1433974135"/>
    <b v="0"/>
    <n v="12"/>
    <b v="0"/>
    <x v="0"/>
    <s v="drama"/>
    <n v="45"/>
    <n v="185.83"/>
    <x v="211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43675600"/>
    <n v="1441157592"/>
    <b v="0"/>
    <n v="1"/>
    <b v="0"/>
    <x v="0"/>
    <s v="drama"/>
    <n v="0"/>
    <n v="1"/>
    <x v="212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42634617"/>
    <n v="1440042617"/>
    <b v="0"/>
    <n v="1"/>
    <b v="0"/>
    <x v="0"/>
    <s v="drama"/>
    <n v="0"/>
    <n v="20"/>
    <x v="213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60837320"/>
    <n v="1455656920"/>
    <b v="0"/>
    <n v="1"/>
    <b v="0"/>
    <x v="0"/>
    <s v="drama"/>
    <n v="0"/>
    <n v="1"/>
    <x v="214"/>
    <x v="0"/>
  </r>
  <r>
    <s v="Invisible Scars"/>
    <s v="A short drama based on a true events. Story of a British Soldier who comes back home suffering from Post Traumatic Stress Disorder."/>
    <n v="4400"/>
    <n v="10"/>
    <x v="2"/>
    <s v="US"/>
    <s v="USD"/>
    <n v="1439734001"/>
    <n v="1437142547"/>
    <b v="0"/>
    <n v="1"/>
    <b v="0"/>
    <x v="0"/>
    <s v="drama"/>
    <n v="0"/>
    <n v="10"/>
    <x v="215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5655349"/>
    <n v="1420471349"/>
    <b v="0"/>
    <n v="84"/>
    <b v="0"/>
    <x v="0"/>
    <s v="drama"/>
    <n v="56"/>
    <n v="331.54"/>
    <x v="216"/>
    <x v="0"/>
  </r>
  <r>
    <s v="Bitch"/>
    <s v="A roadmovie by paw"/>
    <n v="100000"/>
    <n v="11943"/>
    <x v="2"/>
    <s v="GB"/>
    <s v="GBP"/>
    <n v="1455753540"/>
    <n v="1452058282"/>
    <b v="0"/>
    <n v="38"/>
    <b v="0"/>
    <x v="0"/>
    <s v="drama"/>
    <n v="12"/>
    <n v="314.29000000000002"/>
    <x v="217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29740037"/>
    <n v="1425423637"/>
    <b v="0"/>
    <n v="1"/>
    <b v="0"/>
    <x v="0"/>
    <s v="drama"/>
    <n v="2"/>
    <n v="100"/>
    <x v="218"/>
    <x v="0"/>
  </r>
  <r>
    <s v="True Colors"/>
    <s v="An hour-long pilot about a group of suburban LGBT teens coming of age in the early 90's."/>
    <n v="50000"/>
    <n v="8815"/>
    <x v="2"/>
    <s v="SE"/>
    <s v="SEK"/>
    <n v="1419780149"/>
    <n v="1417101749"/>
    <b v="0"/>
    <n v="76"/>
    <b v="0"/>
    <x v="0"/>
    <s v="drama"/>
    <n v="18"/>
    <n v="115.99"/>
    <x v="219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31702289"/>
    <n v="1426518289"/>
    <b v="0"/>
    <n v="3"/>
    <b v="0"/>
    <x v="0"/>
    <s v="drama"/>
    <n v="1"/>
    <n v="120"/>
    <x v="220"/>
    <x v="0"/>
  </r>
  <r>
    <s v="Archetypes"/>
    <s v="Film about Schizophrenia with Surreal Twists!"/>
    <n v="50000"/>
    <n v="0"/>
    <x v="2"/>
    <s v="US"/>
    <s v="USD"/>
    <n v="1459493940"/>
    <n v="1456732225"/>
    <b v="0"/>
    <n v="0"/>
    <b v="0"/>
    <x v="0"/>
    <s v="drama"/>
    <n v="0"/>
    <n v="0"/>
    <x v="221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40101160"/>
    <n v="1436542030"/>
    <b v="0"/>
    <n v="2"/>
    <b v="0"/>
    <x v="0"/>
    <s v="drama"/>
    <n v="13"/>
    <n v="65"/>
    <x v="222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27569564"/>
    <n v="1422389164"/>
    <b v="0"/>
    <n v="0"/>
    <b v="0"/>
    <x v="0"/>
    <s v="drama"/>
    <n v="0"/>
    <n v="0"/>
    <x v="223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US"/>
    <s v="USD"/>
    <n v="1427423940"/>
    <n v="1422383318"/>
    <b v="0"/>
    <n v="0"/>
    <b v="0"/>
    <x v="0"/>
    <s v="drama"/>
    <n v="0"/>
    <n v="0"/>
    <x v="224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3879100"/>
    <n v="1461287350"/>
    <b v="0"/>
    <n v="0"/>
    <b v="0"/>
    <x v="0"/>
    <s v="drama"/>
    <n v="0"/>
    <n v="0"/>
    <x v="225"/>
    <x v="2"/>
  </r>
  <r>
    <s v="MAGGIE Film"/>
    <s v="A TRUE STORY OF DOMESTIC VILOLENCE THAT SEEKS TO OFFER THE VIEWER OUTLEST OF SUPPORT."/>
    <n v="29000"/>
    <n v="250"/>
    <x v="2"/>
    <s v="AU"/>
    <s v="AUD"/>
    <n v="1436506726"/>
    <n v="1431322726"/>
    <b v="0"/>
    <n v="2"/>
    <b v="0"/>
    <x v="0"/>
    <s v="drama"/>
    <n v="1"/>
    <n v="125"/>
    <x v="226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60153054"/>
    <n v="1457564654"/>
    <b v="0"/>
    <n v="0"/>
    <b v="0"/>
    <x v="0"/>
    <s v="drama"/>
    <n v="0"/>
    <n v="0"/>
    <x v="227"/>
    <x v="0"/>
  </r>
  <r>
    <s v="Facets of a Geek life"/>
    <s v="I am making a film from one one of my books called facets of a Geek life."/>
    <n v="8000"/>
    <n v="0"/>
    <x v="2"/>
    <s v="GB"/>
    <s v="GBP"/>
    <n v="1433064540"/>
    <n v="1428854344"/>
    <b v="0"/>
    <n v="0"/>
    <b v="0"/>
    <x v="0"/>
    <s v="drama"/>
    <n v="0"/>
    <n v="0"/>
    <x v="228"/>
    <x v="0"/>
  </r>
  <r>
    <s v="The Perfect Plan"/>
    <s v="I teenage girl that wants to go around the system. She does all she can to cheat and finds herself in a bad position when she messesup"/>
    <n v="3000"/>
    <n v="0"/>
    <x v="2"/>
    <s v="US"/>
    <s v="USD"/>
    <n v="1436477241"/>
    <n v="1433885241"/>
    <b v="0"/>
    <n v="0"/>
    <b v="0"/>
    <x v="0"/>
    <s v="drama"/>
    <n v="0"/>
    <n v="0"/>
    <x v="229"/>
    <x v="2"/>
  </r>
  <r>
    <s v="In Love There's War"/>
    <s v="In Love There's War is a spicy web series that will have viewers at the edge of their seats as deception and hidden secrecies unravel."/>
    <n v="15000"/>
    <n v="60"/>
    <x v="2"/>
    <s v="GB"/>
    <s v="GBP"/>
    <n v="1433176105"/>
    <n v="1427992105"/>
    <b v="0"/>
    <n v="2"/>
    <b v="0"/>
    <x v="0"/>
    <s v="drama"/>
    <n v="0"/>
    <n v="30"/>
    <x v="230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DE"/>
    <s v="EUR"/>
    <n v="1455402297"/>
    <n v="1452810297"/>
    <b v="0"/>
    <n v="0"/>
    <b v="0"/>
    <x v="0"/>
    <s v="drama"/>
    <n v="0"/>
    <n v="0"/>
    <x v="231"/>
    <x v="0"/>
  </r>
  <r>
    <s v="#noblurredlines"/>
    <s v="A high-impact, high-quality resource to address, for young people and youth-related professionals, the issue of sexual consent."/>
    <n v="4000"/>
    <n v="110"/>
    <x v="2"/>
    <s v="US"/>
    <s v="USD"/>
    <n v="1433443151"/>
    <n v="1430851151"/>
    <b v="0"/>
    <n v="7"/>
    <b v="0"/>
    <x v="0"/>
    <s v="drama"/>
    <n v="3"/>
    <n v="15.71"/>
    <x v="232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51775651"/>
    <n v="1449183651"/>
    <b v="0"/>
    <n v="0"/>
    <b v="0"/>
    <x v="0"/>
    <s v="drama"/>
    <n v="0"/>
    <n v="0"/>
    <x v="233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GB"/>
    <s v="GBP"/>
    <n v="1425066546"/>
    <n v="1422474546"/>
    <b v="0"/>
    <n v="5"/>
    <b v="0"/>
    <x v="0"/>
    <s v="drama"/>
    <n v="40"/>
    <n v="80.2"/>
    <x v="234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75185972"/>
    <n v="1472593972"/>
    <b v="0"/>
    <n v="0"/>
    <b v="0"/>
    <x v="0"/>
    <s v="drama"/>
    <n v="0"/>
    <n v="0"/>
    <x v="235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34847859"/>
    <n v="1431391859"/>
    <b v="0"/>
    <n v="0"/>
    <b v="0"/>
    <x v="0"/>
    <s v="drama"/>
    <n v="0"/>
    <n v="0"/>
    <x v="236"/>
    <x v="0"/>
  </r>
  <r>
    <s v="Making The Choice"/>
    <s v="Making The Choice is a christian short film series."/>
    <n v="15000"/>
    <n v="50"/>
    <x v="2"/>
    <s v="US"/>
    <s v="USD"/>
    <n v="1436478497"/>
    <n v="1433886497"/>
    <b v="0"/>
    <n v="1"/>
    <b v="0"/>
    <x v="0"/>
    <s v="drama"/>
    <n v="0"/>
    <n v="50"/>
    <x v="237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51952000"/>
    <n v="1447380099"/>
    <b v="0"/>
    <n v="0"/>
    <b v="0"/>
    <x v="0"/>
    <s v="drama"/>
    <n v="0"/>
    <n v="0"/>
    <x v="238"/>
    <x v="2"/>
  </r>
  <r>
    <s v="Filthy - Short Film"/>
    <s v="Lovers Clint and Eli convey their conflicting perspectives of guilt and remorse while in the desolate Australian bush."/>
    <n v="1000"/>
    <n v="250"/>
    <x v="2"/>
    <s v="US"/>
    <s v="USD"/>
    <n v="1457445069"/>
    <n v="1452261069"/>
    <b v="0"/>
    <n v="5"/>
    <b v="0"/>
    <x v="0"/>
    <s v="drama"/>
    <n v="25"/>
    <n v="50"/>
    <x v="239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483088400"/>
    <n v="1481324760"/>
    <b v="0"/>
    <n v="137"/>
    <b v="1"/>
    <x v="0"/>
    <s v="documentary"/>
    <n v="108"/>
    <n v="117.85"/>
    <x v="240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AU"/>
    <s v="AUD"/>
    <n v="1446984000"/>
    <n v="1445308730"/>
    <b v="0"/>
    <n v="376"/>
    <b v="1"/>
    <x v="0"/>
    <s v="documentary"/>
    <n v="113"/>
    <n v="109.04"/>
    <x v="241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67773211"/>
    <n v="1363885211"/>
    <b v="1"/>
    <n v="202"/>
    <b v="1"/>
    <x v="0"/>
    <s v="documentary"/>
    <n v="113"/>
    <n v="73.02"/>
    <x v="242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419180304"/>
    <n v="1415292304"/>
    <b v="1"/>
    <n v="328"/>
    <b v="1"/>
    <x v="0"/>
    <s v="documentary"/>
    <n v="103"/>
    <n v="78.2"/>
    <x v="243"/>
    <x v="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324381790"/>
    <n v="1321357790"/>
    <b v="1"/>
    <n v="84"/>
    <b v="1"/>
    <x v="0"/>
    <s v="documentary"/>
    <n v="114"/>
    <n v="47.4"/>
    <x v="244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93031304"/>
    <n v="1390439304"/>
    <b v="1"/>
    <n v="96"/>
    <b v="1"/>
    <x v="0"/>
    <s v="documentary"/>
    <n v="104"/>
    <n v="54.02"/>
    <x v="24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68723160"/>
    <n v="1265269559"/>
    <b v="1"/>
    <n v="223"/>
    <b v="1"/>
    <x v="0"/>
    <s v="documentary"/>
    <n v="305"/>
    <n v="68.489999999999995"/>
    <x v="246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345079785"/>
    <n v="1342487785"/>
    <b v="1"/>
    <n v="62"/>
    <b v="1"/>
    <x v="0"/>
    <s v="documentary"/>
    <n v="134"/>
    <n v="108.15"/>
    <x v="247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292665405"/>
    <n v="1288341805"/>
    <b v="1"/>
    <n v="146"/>
    <b v="1"/>
    <x v="0"/>
    <s v="documentary"/>
    <n v="101"/>
    <n v="589.95000000000005"/>
    <x v="248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7200340"/>
    <n v="1284042614"/>
    <b v="1"/>
    <n v="235"/>
    <b v="1"/>
    <x v="0"/>
    <s v="documentary"/>
    <n v="113"/>
    <n v="48.05"/>
    <x v="249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25961309"/>
    <n v="1322073309"/>
    <b v="1"/>
    <n v="437"/>
    <b v="1"/>
    <x v="0"/>
    <s v="documentary"/>
    <n v="106"/>
    <n v="72.48"/>
    <x v="25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282498800"/>
    <n v="1275603020"/>
    <b v="1"/>
    <n v="77"/>
    <b v="1"/>
    <x v="0"/>
    <s v="documentary"/>
    <n v="126"/>
    <n v="57.08"/>
    <x v="251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370525691"/>
    <n v="1367933691"/>
    <b v="1"/>
    <n v="108"/>
    <b v="1"/>
    <x v="0"/>
    <s v="documentary"/>
    <n v="185"/>
    <n v="85.44"/>
    <x v="252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37194800"/>
    <n v="1334429646"/>
    <b v="1"/>
    <n v="7"/>
    <b v="1"/>
    <x v="0"/>
    <s v="documentary"/>
    <n v="101"/>
    <n v="215.86"/>
    <x v="253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275364740"/>
    <n v="1269878058"/>
    <b v="1"/>
    <n v="314"/>
    <b v="1"/>
    <x v="0"/>
    <s v="documentary"/>
    <n v="117"/>
    <n v="89.39"/>
    <x v="254"/>
    <x v="0"/>
  </r>
  <r>
    <s v="xoxosms: a documentary about love in the 21st century"/>
    <s v="xoxosms is a documentary about first love, long distance and Skype."/>
    <n v="8000"/>
    <n v="8538.66"/>
    <x v="0"/>
    <s v="US"/>
    <s v="USD"/>
    <n v="1329320235"/>
    <n v="1326728235"/>
    <b v="1"/>
    <n v="188"/>
    <b v="1"/>
    <x v="0"/>
    <s v="documentary"/>
    <n v="107"/>
    <n v="45.42"/>
    <x v="255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445047200"/>
    <n v="1442443910"/>
    <b v="1"/>
    <n v="275"/>
    <b v="1"/>
    <x v="0"/>
    <s v="documentary"/>
    <n v="139"/>
    <n v="65.760000000000005"/>
    <x v="256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300275482"/>
    <n v="1297687082"/>
    <b v="1"/>
    <n v="560"/>
    <b v="1"/>
    <x v="0"/>
    <s v="documentary"/>
    <n v="107"/>
    <n v="66.7"/>
    <x v="257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63458467"/>
    <n v="1360866467"/>
    <b v="1"/>
    <n v="688"/>
    <b v="1"/>
    <x v="0"/>
    <s v="documentary"/>
    <n v="191"/>
    <n v="83.35"/>
    <x v="258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63670162"/>
    <n v="1461078162"/>
    <b v="1"/>
    <n v="942"/>
    <b v="1"/>
    <x v="0"/>
    <s v="documentary"/>
    <n v="132"/>
    <n v="105.05"/>
    <x v="25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308359666"/>
    <n v="1305767666"/>
    <b v="1"/>
    <n v="88"/>
    <b v="1"/>
    <x v="0"/>
    <s v="documentary"/>
    <n v="106"/>
    <n v="120.91"/>
    <x v="260"/>
    <x v="7"/>
  </r>
  <r>
    <s v="Empires: The Film"/>
    <s v="Empires explores the impact of networks on histories and philosophies of political thought."/>
    <n v="20000"/>
    <n v="21480"/>
    <x v="0"/>
    <s v="US"/>
    <s v="USD"/>
    <n v="1428514969"/>
    <n v="1425922969"/>
    <b v="1"/>
    <n v="220"/>
    <b v="1"/>
    <x v="0"/>
    <s v="documentary"/>
    <n v="107"/>
    <n v="97.64"/>
    <x v="261"/>
    <x v="5"/>
  </r>
  <r>
    <s v="The Last Cosmonaut"/>
    <s v="He can never die. He will live forever. He is the last cosmonaut, and this is his story."/>
    <n v="2500"/>
    <n v="6000"/>
    <x v="0"/>
    <s v="US"/>
    <s v="USD"/>
    <n v="1279360740"/>
    <n v="1275415679"/>
    <b v="1"/>
    <n v="145"/>
    <b v="1"/>
    <x v="0"/>
    <s v="documentary"/>
    <n v="240"/>
    <n v="41.38"/>
    <x v="262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39080900"/>
    <n v="1334783704"/>
    <b v="1"/>
    <n v="963"/>
    <b v="1"/>
    <x v="0"/>
    <s v="documentary"/>
    <n v="118"/>
    <n v="30.65"/>
    <x v="263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298699828"/>
    <n v="1294811828"/>
    <b v="1"/>
    <n v="91"/>
    <b v="1"/>
    <x v="0"/>
    <s v="documentary"/>
    <n v="118"/>
    <n v="64.95"/>
    <x v="264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348786494"/>
    <n v="1346194494"/>
    <b v="1"/>
    <n v="58"/>
    <b v="1"/>
    <x v="0"/>
    <s v="documentary"/>
    <n v="111"/>
    <n v="95.78"/>
    <x v="265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336747995"/>
    <n v="1334155995"/>
    <b v="1"/>
    <n v="36"/>
    <b v="1"/>
    <x v="0"/>
    <s v="documentary"/>
    <n v="146"/>
    <n v="40.42"/>
    <x v="266"/>
    <x v="7"/>
  </r>
  <r>
    <s v="Uncharted Amazon"/>
    <s v="A visually stunning, feature length film chronicling life's challenges in the remote depths of the Amazon rainforest."/>
    <n v="9850"/>
    <n v="12965.44"/>
    <x v="0"/>
    <s v="US"/>
    <s v="USD"/>
    <n v="1273522560"/>
    <n v="1269928430"/>
    <b v="1"/>
    <n v="165"/>
    <b v="1"/>
    <x v="0"/>
    <s v="documentary"/>
    <n v="132"/>
    <n v="78.58"/>
    <x v="267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271994660"/>
    <n v="1264565507"/>
    <b v="1"/>
    <n v="111"/>
    <b v="1"/>
    <x v="0"/>
    <s v="documentary"/>
    <n v="111"/>
    <n v="50.18"/>
    <x v="26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GB"/>
    <s v="GBP"/>
    <n v="1403693499"/>
    <n v="1401101499"/>
    <b v="1"/>
    <n v="1596"/>
    <b v="1"/>
    <x v="0"/>
    <s v="documentary"/>
    <n v="147"/>
    <n v="92.25"/>
    <x v="269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20640778"/>
    <n v="1316749178"/>
    <b v="1"/>
    <n v="61"/>
    <b v="1"/>
    <x v="0"/>
    <s v="documentary"/>
    <n v="153"/>
    <n v="57.54"/>
    <x v="270"/>
    <x v="6"/>
  </r>
  <r>
    <s v="The Mathare Project"/>
    <s v="A documentary shot over 12 years about the hopes and dreams of five orphans struggling to reach adulthood in Kenya's Mathare slum."/>
    <n v="30000"/>
    <n v="31404"/>
    <x v="0"/>
    <s v="AU"/>
    <s v="AUD"/>
    <n v="1487738622"/>
    <n v="1485146622"/>
    <b v="1"/>
    <n v="287"/>
    <b v="1"/>
    <x v="0"/>
    <s v="documentary"/>
    <n v="105"/>
    <n v="109.42"/>
    <x v="271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306296000"/>
    <n v="1301950070"/>
    <b v="1"/>
    <n v="65"/>
    <b v="1"/>
    <x v="0"/>
    <s v="documentary"/>
    <n v="177"/>
    <n v="81.89"/>
    <x v="272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88649600"/>
    <n v="1386123861"/>
    <b v="1"/>
    <n v="118"/>
    <b v="1"/>
    <x v="0"/>
    <s v="documentary"/>
    <n v="108"/>
    <n v="45.67"/>
    <x v="273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272480540"/>
    <n v="1267220191"/>
    <b v="1"/>
    <n v="113"/>
    <b v="1"/>
    <x v="0"/>
    <s v="documentary"/>
    <n v="156"/>
    <n v="55.22"/>
    <x v="274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09694266"/>
    <n v="1307102266"/>
    <b v="1"/>
    <n v="332"/>
    <b v="1"/>
    <x v="0"/>
    <s v="documentary"/>
    <n v="108"/>
    <n v="65.3"/>
    <x v="275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3609140"/>
    <n v="1330638829"/>
    <b v="1"/>
    <n v="62"/>
    <b v="1"/>
    <x v="0"/>
    <s v="documentary"/>
    <n v="148"/>
    <n v="95.23"/>
    <x v="276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352511966"/>
    <n v="1349916366"/>
    <b v="1"/>
    <n v="951"/>
    <b v="1"/>
    <x v="0"/>
    <s v="documentary"/>
    <n v="110"/>
    <n v="75.44"/>
    <x v="277"/>
    <x v="0"/>
  </r>
  <r>
    <s v="The Babushkas of Chernobyl"/>
    <s v="An unlikely story of spirit, defiance and beauty from the most contaminated place on Earth"/>
    <n v="27000"/>
    <n v="40594"/>
    <x v="0"/>
    <s v="US"/>
    <s v="USD"/>
    <n v="1335574674"/>
    <n v="1330394274"/>
    <b v="1"/>
    <n v="415"/>
    <b v="1"/>
    <x v="0"/>
    <s v="documentary"/>
    <n v="150"/>
    <n v="97.82"/>
    <x v="278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32416219"/>
    <n v="1429824219"/>
    <b v="1"/>
    <n v="305"/>
    <b v="1"/>
    <x v="0"/>
    <s v="documentary"/>
    <n v="157"/>
    <n v="87.69"/>
    <x v="279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350003539"/>
    <n v="1347411539"/>
    <b v="1"/>
    <n v="2139"/>
    <b v="1"/>
    <x v="0"/>
    <s v="documentary"/>
    <n v="156"/>
    <n v="54.75"/>
    <x v="280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488160860"/>
    <n v="1485237096"/>
    <b v="1"/>
    <n v="79"/>
    <b v="1"/>
    <x v="0"/>
    <s v="documentary"/>
    <n v="121"/>
    <n v="83.95"/>
    <x v="281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401459035"/>
    <n v="1397571035"/>
    <b v="1"/>
    <n v="179"/>
    <b v="1"/>
    <x v="0"/>
    <s v="documentary"/>
    <n v="101"/>
    <n v="254.39"/>
    <x v="282"/>
    <x v="7"/>
  </r>
  <r>
    <s v="SOLE SURVIVOR"/>
    <s v="What is the impact of survivorship on the human condition?"/>
    <n v="18000"/>
    <n v="20569.05"/>
    <x v="0"/>
    <s v="US"/>
    <s v="USD"/>
    <n v="1249932360"/>
    <n v="1242532513"/>
    <b v="1"/>
    <n v="202"/>
    <b v="1"/>
    <x v="0"/>
    <s v="documentary"/>
    <n v="114"/>
    <n v="101.83"/>
    <x v="283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266876000"/>
    <n v="1263679492"/>
    <b v="1"/>
    <n v="760"/>
    <b v="1"/>
    <x v="0"/>
    <s v="documentary"/>
    <n v="105"/>
    <n v="55.07"/>
    <x v="284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06904340"/>
    <n v="1305219744"/>
    <b v="1"/>
    <n v="563"/>
    <b v="1"/>
    <x v="0"/>
    <s v="documentary"/>
    <n v="229"/>
    <n v="56.9"/>
    <x v="285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27167780"/>
    <n v="1325007780"/>
    <b v="1"/>
    <n v="135"/>
    <b v="1"/>
    <x v="0"/>
    <s v="documentary"/>
    <n v="109"/>
    <n v="121.28"/>
    <x v="286"/>
    <x v="4"/>
  </r>
  <r>
    <s v="In Country: A Documentary Film (POSTPRODUCTION)"/>
    <s v="War is hell. Why would anyone want to spend their weekends there?"/>
    <n v="15000"/>
    <n v="26445"/>
    <x v="0"/>
    <s v="US"/>
    <s v="USD"/>
    <n v="1379614128"/>
    <n v="1377022128"/>
    <b v="1"/>
    <n v="290"/>
    <b v="1"/>
    <x v="0"/>
    <s v="documentary"/>
    <n v="176"/>
    <n v="91.19"/>
    <x v="287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64236524"/>
    <n v="1360352124"/>
    <b v="1"/>
    <n v="447"/>
    <b v="1"/>
    <x v="0"/>
    <s v="documentary"/>
    <n v="103"/>
    <n v="115.45"/>
    <x v="288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US"/>
    <s v="USD"/>
    <n v="1351828800"/>
    <n v="1349160018"/>
    <b v="1"/>
    <n v="232"/>
    <b v="1"/>
    <x v="0"/>
    <s v="documentary"/>
    <n v="105"/>
    <n v="67.77"/>
    <x v="289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340683393"/>
    <n v="1337659393"/>
    <b v="1"/>
    <n v="168"/>
    <b v="1"/>
    <x v="0"/>
    <s v="documentary"/>
    <n v="107"/>
    <n v="28.58"/>
    <x v="29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GB"/>
    <s v="GBP"/>
    <n v="1383389834"/>
    <n v="1380797834"/>
    <b v="1"/>
    <n v="128"/>
    <b v="1"/>
    <x v="0"/>
    <s v="documentary"/>
    <n v="120"/>
    <n v="46.88"/>
    <x v="291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296633540"/>
    <n v="1292316697"/>
    <b v="1"/>
    <n v="493"/>
    <b v="1"/>
    <x v="0"/>
    <s v="documentary"/>
    <n v="102"/>
    <n v="154.41999999999999"/>
    <x v="292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67366460"/>
    <n v="1365791246"/>
    <b v="1"/>
    <n v="131"/>
    <b v="1"/>
    <x v="0"/>
    <s v="documentary"/>
    <n v="101"/>
    <n v="201.22"/>
    <x v="293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319860740"/>
    <n v="1317064599"/>
    <b v="1"/>
    <n v="50"/>
    <b v="1"/>
    <x v="0"/>
    <s v="documentary"/>
    <n v="100"/>
    <n v="100"/>
    <x v="294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98009714"/>
    <n v="1395417714"/>
    <b v="1"/>
    <n v="665"/>
    <b v="1"/>
    <x v="0"/>
    <s v="documentary"/>
    <n v="133"/>
    <n v="100.08"/>
    <x v="295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279555200"/>
    <n v="1276480894"/>
    <b v="1"/>
    <n v="129"/>
    <b v="1"/>
    <x v="0"/>
    <s v="documentary"/>
    <n v="119"/>
    <n v="230.09"/>
    <x v="296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383264000"/>
    <n v="1378080409"/>
    <b v="1"/>
    <n v="142"/>
    <b v="1"/>
    <x v="0"/>
    <s v="documentary"/>
    <n v="101"/>
    <n v="141.75"/>
    <x v="297"/>
    <x v="0"/>
  </r>
  <r>
    <s v="DisHonesty - A Documentary Feature Film"/>
    <s v="The truth is, we all lie - and by &quot;we,&quot; we mean everyone!"/>
    <n v="126000"/>
    <n v="137254.84"/>
    <x v="0"/>
    <s v="US"/>
    <s v="USD"/>
    <n v="1347017083"/>
    <n v="1344857083"/>
    <b v="1"/>
    <n v="2436"/>
    <b v="1"/>
    <x v="0"/>
    <s v="documentary"/>
    <n v="109"/>
    <n v="56.34"/>
    <x v="298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430452740"/>
    <n v="1427390901"/>
    <b v="1"/>
    <n v="244"/>
    <b v="1"/>
    <x v="0"/>
    <s v="documentary"/>
    <n v="179"/>
    <n v="73.34"/>
    <x v="299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99669200"/>
    <n v="1394536048"/>
    <b v="1"/>
    <n v="298"/>
    <b v="1"/>
    <x v="0"/>
    <s v="documentary"/>
    <n v="102"/>
    <n v="85.34"/>
    <x v="300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289975060"/>
    <n v="1287379460"/>
    <b v="1"/>
    <n v="251"/>
    <b v="1"/>
    <x v="0"/>
    <s v="documentary"/>
    <n v="119"/>
    <n v="61.5"/>
    <x v="301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03686138"/>
    <n v="1301007738"/>
    <b v="1"/>
    <n v="108"/>
    <b v="1"/>
    <x v="0"/>
    <s v="documentary"/>
    <n v="100"/>
    <n v="93.02"/>
    <x v="302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63711335"/>
    <n v="1360258935"/>
    <b v="1"/>
    <n v="82"/>
    <b v="1"/>
    <x v="0"/>
    <s v="documentary"/>
    <n v="137"/>
    <n v="50.29"/>
    <x v="303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30115638"/>
    <n v="1327523638"/>
    <b v="1"/>
    <n v="74"/>
    <b v="1"/>
    <x v="0"/>
    <s v="documentary"/>
    <n v="232"/>
    <n v="106.43"/>
    <x v="304"/>
    <x v="5"/>
  </r>
  <r>
    <s v="My Friend Mott-ly"/>
    <s v="A documentary that I am making about the difficult, but inspiring, life of a late friend of mine."/>
    <n v="7500"/>
    <n v="9775"/>
    <x v="0"/>
    <s v="US"/>
    <s v="USD"/>
    <n v="1338601346"/>
    <n v="1336009346"/>
    <b v="1"/>
    <n v="189"/>
    <b v="1"/>
    <x v="0"/>
    <s v="documentary"/>
    <n v="130"/>
    <n v="51.72"/>
    <x v="305"/>
    <x v="5"/>
  </r>
  <r>
    <s v="Escape/Artist: The Jason Escape Documentary"/>
    <s v="A feature-length documentary on the life of Boston escape artist Jason Escape."/>
    <n v="1000"/>
    <n v="2929"/>
    <x v="0"/>
    <s v="US"/>
    <s v="USD"/>
    <n v="1346464800"/>
    <n v="1343096197"/>
    <b v="1"/>
    <n v="80"/>
    <b v="1"/>
    <x v="0"/>
    <s v="documentary"/>
    <n v="293"/>
    <n v="36.61"/>
    <x v="306"/>
    <x v="4"/>
  </r>
  <r>
    <s v="Grammar Revolution"/>
    <s v="Why is grammar important?"/>
    <n v="22000"/>
    <n v="24490"/>
    <x v="0"/>
    <s v="US"/>
    <s v="USD"/>
    <n v="1331392049"/>
    <n v="1328800049"/>
    <b v="1"/>
    <n v="576"/>
    <b v="1"/>
    <x v="0"/>
    <s v="documentary"/>
    <n v="111"/>
    <n v="42.52"/>
    <x v="307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363806333"/>
    <n v="1362081933"/>
    <b v="1"/>
    <n v="202"/>
    <b v="1"/>
    <x v="0"/>
    <s v="documentary"/>
    <n v="106"/>
    <n v="62.71"/>
    <x v="308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60276801"/>
    <n v="1357684801"/>
    <b v="1"/>
    <n v="238"/>
    <b v="1"/>
    <x v="0"/>
    <s v="documentary"/>
    <n v="119"/>
    <n v="89.96"/>
    <x v="309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299775210"/>
    <n v="1295887210"/>
    <b v="1"/>
    <n v="36"/>
    <b v="1"/>
    <x v="0"/>
    <s v="documentary"/>
    <n v="104"/>
    <n v="28.92"/>
    <x v="31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46695334"/>
    <n v="1344880934"/>
    <b v="1"/>
    <n v="150"/>
    <b v="1"/>
    <x v="0"/>
    <s v="documentary"/>
    <n v="104"/>
    <n v="138.80000000000001"/>
    <x v="311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19076000"/>
    <n v="1317788623"/>
    <b v="1"/>
    <n v="146"/>
    <b v="1"/>
    <x v="0"/>
    <s v="documentary"/>
    <n v="112"/>
    <n v="61.3"/>
    <x v="31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325404740"/>
    <n v="1321852592"/>
    <b v="1"/>
    <n v="222"/>
    <b v="1"/>
    <x v="0"/>
    <s v="documentary"/>
    <n v="105"/>
    <n v="80.2"/>
    <x v="313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5973432"/>
    <n v="1363381432"/>
    <b v="1"/>
    <n v="120"/>
    <b v="1"/>
    <x v="0"/>
    <s v="documentary"/>
    <n v="385"/>
    <n v="32.1"/>
    <x v="314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281542340"/>
    <n v="1277702894"/>
    <b v="1"/>
    <n v="126"/>
    <b v="1"/>
    <x v="0"/>
    <s v="documentary"/>
    <n v="101"/>
    <n v="200.89"/>
    <x v="315"/>
    <x v="5"/>
  </r>
  <r>
    <s v="THE SECRET TRIAL 5 - GRASSROOTS CROSS-CANADA TOUR"/>
    <s v="Award winning documentary The Secret Trial 5 needs your help for a Cross-Canada Tour!"/>
    <n v="15000"/>
    <n v="17066"/>
    <x v="0"/>
    <s v="US"/>
    <s v="USD"/>
    <n v="1362167988"/>
    <n v="1359575988"/>
    <b v="1"/>
    <n v="158"/>
    <b v="1"/>
    <x v="0"/>
    <s v="documentary"/>
    <n v="114"/>
    <n v="108.01"/>
    <x v="316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45660334"/>
    <n v="1343068334"/>
    <b v="1"/>
    <n v="316"/>
    <b v="1"/>
    <x v="0"/>
    <s v="documentary"/>
    <n v="101"/>
    <n v="95.7"/>
    <x v="317"/>
    <x v="4"/>
  </r>
  <r>
    <s v="Friend Request: Accepted"/>
    <s v="Photographer, Ty Morin, pays a visit to every single one of his Facebook friends to take their portrait...all 788 of them."/>
    <n v="5000"/>
    <n v="14166"/>
    <x v="0"/>
    <s v="CA"/>
    <s v="CAD"/>
    <n v="1418273940"/>
    <n v="1415398197"/>
    <b v="1"/>
    <n v="284"/>
    <b v="1"/>
    <x v="0"/>
    <s v="documentary"/>
    <n v="283"/>
    <n v="49.88"/>
    <x v="318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386778483"/>
    <n v="1384186483"/>
    <b v="1"/>
    <n v="51"/>
    <b v="1"/>
    <x v="0"/>
    <s v="documentary"/>
    <n v="113"/>
    <n v="110.47"/>
    <x v="319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US"/>
    <s v="USD"/>
    <n v="1364342151"/>
    <n v="1361753751"/>
    <b v="1"/>
    <n v="158"/>
    <b v="1"/>
    <x v="0"/>
    <s v="documentary"/>
    <n v="107"/>
    <n v="134.91"/>
    <x v="320"/>
    <x v="0"/>
  </r>
  <r>
    <s v="An Impossible Project"/>
    <s v="The more digital the world, the more analog our dreams._x000a_A feature documentary shot on 35mm film."/>
    <n v="35000"/>
    <n v="35932"/>
    <x v="0"/>
    <s v="US"/>
    <s v="USD"/>
    <n v="1265097540"/>
    <n v="1257538029"/>
    <b v="1"/>
    <n v="337"/>
    <b v="1"/>
    <x v="0"/>
    <s v="documentary"/>
    <n v="103"/>
    <n v="106.62"/>
    <x v="321"/>
    <x v="2"/>
  </r>
  <r>
    <s v="Last of the Big Tuskers"/>
    <s v="A documentary film about the largest elephants on earth and what is being done to ensure their survival."/>
    <n v="25000"/>
    <n v="26978"/>
    <x v="0"/>
    <s v="GB"/>
    <s v="GBP"/>
    <n v="1450825200"/>
    <n v="1448284433"/>
    <b v="1"/>
    <n v="186"/>
    <b v="1"/>
    <x v="0"/>
    <s v="documentary"/>
    <n v="108"/>
    <n v="145.04"/>
    <x v="322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DE"/>
    <s v="EUR"/>
    <n v="1478605386"/>
    <n v="1475577786"/>
    <b v="1"/>
    <n v="58"/>
    <b v="1"/>
    <x v="0"/>
    <s v="documentary"/>
    <n v="123"/>
    <n v="114.59"/>
    <x v="323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63146848"/>
    <n v="1460554848"/>
    <b v="1"/>
    <n v="82"/>
    <b v="1"/>
    <x v="0"/>
    <s v="documentary"/>
    <n v="102"/>
    <n v="105.32"/>
    <x v="324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307140"/>
    <n v="1479886966"/>
    <b v="1"/>
    <n v="736"/>
    <b v="1"/>
    <x v="0"/>
    <s v="documentary"/>
    <n v="104"/>
    <n v="70.92"/>
    <x v="325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38441308"/>
    <n v="1435590108"/>
    <b v="1"/>
    <n v="1151"/>
    <b v="1"/>
    <x v="0"/>
    <s v="documentary"/>
    <n v="113"/>
    <n v="147.16999999999999"/>
    <x v="326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82208233"/>
    <n v="1479184233"/>
    <b v="1"/>
    <n v="34"/>
    <b v="1"/>
    <x v="0"/>
    <s v="documentary"/>
    <n v="136"/>
    <n v="160.47"/>
    <x v="327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89532220"/>
    <n v="1486625606"/>
    <b v="1"/>
    <n v="498"/>
    <b v="1"/>
    <x v="0"/>
    <s v="documentary"/>
    <n v="104"/>
    <n v="156.05000000000001"/>
    <x v="328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27011200"/>
    <n v="1424669929"/>
    <b v="1"/>
    <n v="167"/>
    <b v="1"/>
    <x v="0"/>
    <s v="documentary"/>
    <n v="106"/>
    <n v="63.17"/>
    <x v="329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446350400"/>
    <n v="1443739388"/>
    <b v="1"/>
    <n v="340"/>
    <b v="1"/>
    <x v="0"/>
    <s v="documentary"/>
    <n v="102"/>
    <n v="104.82"/>
    <x v="33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46868800"/>
    <n v="1444821127"/>
    <b v="1"/>
    <n v="438"/>
    <b v="1"/>
    <x v="0"/>
    <s v="documentary"/>
    <n v="107"/>
    <n v="97.36"/>
    <x v="331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368763140"/>
    <n v="1366028563"/>
    <b v="1"/>
    <n v="555"/>
    <b v="1"/>
    <x v="0"/>
    <s v="documentary"/>
    <n v="113"/>
    <n v="203.63"/>
    <x v="332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6171834"/>
    <n v="1463493434"/>
    <b v="1"/>
    <n v="266"/>
    <b v="1"/>
    <x v="0"/>
    <s v="documentary"/>
    <n v="125"/>
    <n v="188.31"/>
    <x v="333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46019200"/>
    <n v="1442420377"/>
    <b v="1"/>
    <n v="69"/>
    <b v="1"/>
    <x v="0"/>
    <s v="documentary"/>
    <n v="101"/>
    <n v="146.65"/>
    <x v="334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60038591"/>
    <n v="1457450191"/>
    <b v="1"/>
    <n v="80"/>
    <b v="1"/>
    <x v="0"/>
    <s v="documentary"/>
    <n v="103"/>
    <n v="109.19"/>
    <x v="335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31716400"/>
    <n v="1428423757"/>
    <b v="1"/>
    <n v="493"/>
    <b v="1"/>
    <x v="0"/>
    <s v="documentary"/>
    <n v="117"/>
    <n v="59.25"/>
    <x v="336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31122400"/>
    <n v="1428428515"/>
    <b v="1"/>
    <n v="31"/>
    <b v="1"/>
    <x v="0"/>
    <s v="documentary"/>
    <n v="101"/>
    <n v="97.9"/>
    <x v="337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47427918"/>
    <n v="1444832318"/>
    <b v="1"/>
    <n v="236"/>
    <b v="1"/>
    <x v="0"/>
    <s v="documentary"/>
    <n v="110"/>
    <n v="70"/>
    <x v="338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26298708"/>
    <n v="1423710308"/>
    <b v="1"/>
    <n v="89"/>
    <b v="1"/>
    <x v="0"/>
    <s v="documentary"/>
    <n v="108"/>
    <n v="72.87"/>
    <x v="339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72864400"/>
    <n v="1468001290"/>
    <b v="1"/>
    <n v="299"/>
    <b v="1"/>
    <x v="0"/>
    <s v="documentary"/>
    <n v="125"/>
    <n v="146.35"/>
    <x v="34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30331268"/>
    <n v="1427739268"/>
    <b v="1"/>
    <n v="55"/>
    <b v="1"/>
    <x v="0"/>
    <s v="documentary"/>
    <n v="107"/>
    <n v="67.91"/>
    <x v="341"/>
    <x v="3"/>
  </r>
  <r>
    <s v="BREAKING A MONSTER a film about the band Unlocking The Truth"/>
    <s v="BREAKING A MONSTER needs your help to play in THEATERS!"/>
    <n v="55000"/>
    <n v="55201.52"/>
    <x v="0"/>
    <s v="US"/>
    <s v="USD"/>
    <n v="1489006800"/>
    <n v="1486397007"/>
    <b v="1"/>
    <n v="325"/>
    <b v="1"/>
    <x v="0"/>
    <s v="documentary"/>
    <n v="100"/>
    <n v="169.85"/>
    <x v="342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2135940"/>
    <n v="1410555998"/>
    <b v="1"/>
    <n v="524"/>
    <b v="1"/>
    <x v="0"/>
    <s v="documentary"/>
    <n v="102"/>
    <n v="58.41"/>
    <x v="343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61955465"/>
    <n v="1459363465"/>
    <b v="1"/>
    <n v="285"/>
    <b v="1"/>
    <x v="0"/>
    <s v="documentary"/>
    <n v="102"/>
    <n v="119.99"/>
    <x v="344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15934000"/>
    <n v="1413308545"/>
    <b v="1"/>
    <n v="179"/>
    <b v="1"/>
    <x v="0"/>
    <s v="documentary"/>
    <n v="123"/>
    <n v="99.86"/>
    <x v="345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33125200"/>
    <n v="1429312694"/>
    <b v="1"/>
    <n v="188"/>
    <b v="1"/>
    <x v="0"/>
    <s v="documentary"/>
    <n v="170"/>
    <n v="90.58"/>
    <x v="346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32161590"/>
    <n v="1429569590"/>
    <b v="1"/>
    <n v="379"/>
    <b v="1"/>
    <x v="0"/>
    <s v="documentary"/>
    <n v="112"/>
    <n v="117.77"/>
    <x v="347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4824021"/>
    <n v="1442232021"/>
    <b v="1"/>
    <n v="119"/>
    <b v="1"/>
    <x v="0"/>
    <s v="documentary"/>
    <n v="103"/>
    <n v="86.55"/>
    <x v="348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47505609"/>
    <n v="1444910009"/>
    <b v="1"/>
    <n v="167"/>
    <b v="1"/>
    <x v="0"/>
    <s v="documentary"/>
    <n v="107"/>
    <n v="71.900000000000006"/>
    <x v="349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40165916"/>
    <n v="1437573916"/>
    <b v="1"/>
    <n v="221"/>
    <b v="1"/>
    <x v="0"/>
    <s v="documentary"/>
    <n v="115"/>
    <n v="129.82"/>
    <x v="35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US"/>
    <s v="USD"/>
    <n v="1487937508"/>
    <n v="1485345508"/>
    <b v="1"/>
    <n v="964"/>
    <b v="1"/>
    <x v="0"/>
    <s v="documentary"/>
    <n v="127"/>
    <n v="44.91"/>
    <x v="351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73566340"/>
    <n v="1470274509"/>
    <b v="1"/>
    <n v="286"/>
    <b v="1"/>
    <x v="0"/>
    <s v="documentary"/>
    <n v="117"/>
    <n v="40.76"/>
    <x v="352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ES"/>
    <s v="EUR"/>
    <n v="1460066954"/>
    <n v="1456614554"/>
    <b v="1"/>
    <n v="613"/>
    <b v="1"/>
    <x v="0"/>
    <s v="documentary"/>
    <n v="109"/>
    <n v="103.52"/>
    <x v="353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12740868"/>
    <n v="1410148868"/>
    <b v="1"/>
    <n v="29"/>
    <b v="1"/>
    <x v="0"/>
    <s v="documentary"/>
    <n v="104"/>
    <n v="125.45"/>
    <x v="354"/>
    <x v="2"/>
  </r>
  <r>
    <s v="REZA ABDOH -Theatre Visionary"/>
    <s v="A documentary film about the late REZA ABDOH and his performance company DAR A LUZ."/>
    <n v="35000"/>
    <n v="40690"/>
    <x v="0"/>
    <s v="US"/>
    <s v="USD"/>
    <n v="1447963219"/>
    <n v="1445367619"/>
    <b v="1"/>
    <n v="165"/>
    <b v="1"/>
    <x v="0"/>
    <s v="documentary"/>
    <n v="116"/>
    <n v="246.61"/>
    <x v="355"/>
    <x v="3"/>
  </r>
  <r>
    <s v="43 and 80"/>
    <s v="A documentary about halibut conservation and how it impacts communities of Southeast Alaska."/>
    <n v="7500"/>
    <n v="7701.93"/>
    <x v="0"/>
    <s v="US"/>
    <s v="USD"/>
    <n v="1460141521"/>
    <n v="1457553121"/>
    <b v="1"/>
    <n v="97"/>
    <b v="1"/>
    <x v="0"/>
    <s v="documentary"/>
    <n v="103"/>
    <n v="79.400000000000006"/>
    <x v="356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17420994"/>
    <n v="1414738994"/>
    <b v="1"/>
    <n v="303"/>
    <b v="1"/>
    <x v="0"/>
    <s v="documentary"/>
    <n v="174"/>
    <n v="86.14"/>
    <x v="3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58152193"/>
    <n v="1455563793"/>
    <b v="1"/>
    <n v="267"/>
    <b v="1"/>
    <x v="0"/>
    <s v="documentary"/>
    <n v="103"/>
    <n v="193.05"/>
    <x v="358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29852797"/>
    <n v="1426396797"/>
    <b v="1"/>
    <n v="302"/>
    <b v="1"/>
    <x v="0"/>
    <s v="documentary"/>
    <n v="105"/>
    <n v="84.02"/>
    <x v="359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66002800"/>
    <n v="1463517521"/>
    <b v="1"/>
    <n v="87"/>
    <b v="1"/>
    <x v="0"/>
    <s v="documentary"/>
    <n v="101"/>
    <n v="139.83000000000001"/>
    <x v="36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5941920"/>
    <n v="1414028490"/>
    <b v="1"/>
    <n v="354"/>
    <b v="1"/>
    <x v="0"/>
    <s v="documentary"/>
    <n v="111"/>
    <n v="109.82"/>
    <x v="361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37621060"/>
    <n v="1433799180"/>
    <b v="0"/>
    <n v="86"/>
    <b v="1"/>
    <x v="0"/>
    <s v="documentary"/>
    <n v="124"/>
    <n v="139.53"/>
    <x v="362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416704506"/>
    <n v="1414108906"/>
    <b v="0"/>
    <n v="26"/>
    <b v="1"/>
    <x v="0"/>
    <s v="documentary"/>
    <n v="101"/>
    <n v="347.85"/>
    <x v="363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7456000"/>
    <n v="1405573391"/>
    <b v="0"/>
    <n v="113"/>
    <b v="1"/>
    <x v="0"/>
    <s v="documentary"/>
    <n v="110"/>
    <n v="68.239999999999995"/>
    <x v="364"/>
    <x v="3"/>
  </r>
  <r>
    <s v="A QUEER COUNTRY"/>
    <s v="Please help us finish this documentary about how Tel Aviv in Israel became a gay friendly liberal hub in a religious state"/>
    <n v="15000"/>
    <n v="15596"/>
    <x v="0"/>
    <s v="US"/>
    <s v="USD"/>
    <n v="1272828120"/>
    <n v="1268934736"/>
    <b v="0"/>
    <n v="65"/>
    <b v="1"/>
    <x v="0"/>
    <s v="documentary"/>
    <n v="104"/>
    <n v="239.94"/>
    <x v="365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403323140"/>
    <n v="1400704672"/>
    <b v="0"/>
    <n v="134"/>
    <b v="1"/>
    <x v="0"/>
    <s v="documentary"/>
    <n v="101"/>
    <n v="287.31"/>
    <x v="366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GB"/>
    <s v="GBP"/>
    <n v="1393597999"/>
    <n v="1391005999"/>
    <b v="0"/>
    <n v="119"/>
    <b v="1"/>
    <x v="0"/>
    <s v="documentary"/>
    <n v="103"/>
    <n v="86.85"/>
    <x v="367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337540518"/>
    <n v="1334948518"/>
    <b v="0"/>
    <n v="159"/>
    <b v="1"/>
    <x v="0"/>
    <s v="documentary"/>
    <n v="104"/>
    <n v="81.849999999999994"/>
    <x v="368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67384340"/>
    <n v="1363960278"/>
    <b v="0"/>
    <n v="167"/>
    <b v="1"/>
    <x v="0"/>
    <s v="documentary"/>
    <n v="110"/>
    <n v="42.87"/>
    <x v="36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26426322"/>
    <n v="1423405922"/>
    <b v="0"/>
    <n v="43"/>
    <b v="1"/>
    <x v="0"/>
    <s v="documentary"/>
    <n v="122"/>
    <n v="709.42"/>
    <x v="37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26633269"/>
    <n v="1324041269"/>
    <b v="0"/>
    <n v="1062"/>
    <b v="1"/>
    <x v="0"/>
    <s v="documentary"/>
    <n v="114"/>
    <n v="161.26"/>
    <x v="371"/>
    <x v="5"/>
  </r>
  <r>
    <s v="Wild Equus"/>
    <s v="A short documentary exploring the uses of 'Natural Horsemanship' across Europe"/>
    <n v="300"/>
    <n v="376"/>
    <x v="0"/>
    <s v="US"/>
    <s v="USD"/>
    <n v="1483729500"/>
    <n v="1481137500"/>
    <b v="0"/>
    <n v="9"/>
    <b v="1"/>
    <x v="0"/>
    <s v="documentary"/>
    <n v="125"/>
    <n v="41.78"/>
    <x v="372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59743139"/>
    <n v="1355855139"/>
    <b v="0"/>
    <n v="89"/>
    <b v="1"/>
    <x v="0"/>
    <s v="documentary"/>
    <n v="107"/>
    <n v="89.89"/>
    <x v="373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GB"/>
    <s v="GBP"/>
    <n v="1459872000"/>
    <n v="1456408244"/>
    <b v="0"/>
    <n v="174"/>
    <b v="1"/>
    <x v="0"/>
    <s v="documentary"/>
    <n v="131"/>
    <n v="45.05"/>
    <x v="374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42648398"/>
    <n v="1340056398"/>
    <b v="0"/>
    <n v="14"/>
    <b v="1"/>
    <x v="0"/>
    <s v="documentary"/>
    <n v="120"/>
    <n v="42.86"/>
    <x v="375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US"/>
    <s v="USD"/>
    <n v="1316208031"/>
    <n v="1312320031"/>
    <b v="0"/>
    <n v="48"/>
    <b v="1"/>
    <x v="0"/>
    <s v="documentary"/>
    <n v="106"/>
    <n v="54.08"/>
    <x v="37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393694280"/>
    <n v="1390088311"/>
    <b v="0"/>
    <n v="133"/>
    <b v="1"/>
    <x v="0"/>
    <s v="documentary"/>
    <n v="114"/>
    <n v="103.22"/>
    <x v="377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GB"/>
    <s v="GBP"/>
    <n v="1472122316"/>
    <n v="1469443916"/>
    <b v="0"/>
    <n v="83"/>
    <b v="1"/>
    <x v="0"/>
    <s v="documentary"/>
    <n v="112"/>
    <n v="40.4"/>
    <x v="378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447484460"/>
    <n v="1444888868"/>
    <b v="0"/>
    <n v="149"/>
    <b v="1"/>
    <x v="0"/>
    <s v="documentary"/>
    <n v="116"/>
    <n v="116.86"/>
    <x v="379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CA"/>
    <s v="CAD"/>
    <n v="1453765920"/>
    <n v="1451655808"/>
    <b v="0"/>
    <n v="49"/>
    <b v="1"/>
    <x v="0"/>
    <s v="documentary"/>
    <n v="142"/>
    <n v="115.51"/>
    <x v="380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36062672"/>
    <n v="1332174672"/>
    <b v="0"/>
    <n v="251"/>
    <b v="1"/>
    <x v="0"/>
    <s v="documentary"/>
    <n v="105"/>
    <n v="104.31"/>
    <x v="381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453569392"/>
    <n v="1451409392"/>
    <b v="0"/>
    <n v="22"/>
    <b v="1"/>
    <x v="0"/>
    <s v="documentary"/>
    <n v="256"/>
    <n v="69.77"/>
    <x v="382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343624400"/>
    <n v="1340642717"/>
    <b v="0"/>
    <n v="48"/>
    <b v="1"/>
    <x v="0"/>
    <s v="documentary"/>
    <n v="207"/>
    <n v="43.02"/>
    <x v="383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346950900"/>
    <n v="1345741300"/>
    <b v="0"/>
    <n v="383"/>
    <b v="1"/>
    <x v="0"/>
    <s v="documentary"/>
    <n v="112"/>
    <n v="58.54"/>
    <x v="384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00467759"/>
    <n v="1398480559"/>
    <b v="0"/>
    <n v="237"/>
    <b v="1"/>
    <x v="0"/>
    <s v="documentary"/>
    <n v="106"/>
    <n v="111.8"/>
    <x v="385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20569947"/>
    <n v="1417977947"/>
    <b v="0"/>
    <n v="13"/>
    <b v="1"/>
    <x v="0"/>
    <s v="documentary"/>
    <n v="100"/>
    <n v="46.23"/>
    <x v="386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16582101"/>
    <n v="1413986501"/>
    <b v="0"/>
    <n v="562"/>
    <b v="1"/>
    <x v="0"/>
    <s v="documentary"/>
    <n v="214"/>
    <n v="144.69"/>
    <x v="387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39246991"/>
    <n v="1437950991"/>
    <b v="0"/>
    <n v="71"/>
    <b v="1"/>
    <x v="0"/>
    <s v="documentary"/>
    <n v="126"/>
    <n v="88.85"/>
    <x v="388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439618400"/>
    <n v="1436976858"/>
    <b v="0"/>
    <n v="1510"/>
    <b v="1"/>
    <x v="0"/>
    <s v="documentary"/>
    <n v="182"/>
    <n v="81.75"/>
    <x v="389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69670580"/>
    <n v="1467078580"/>
    <b v="0"/>
    <n v="14"/>
    <b v="1"/>
    <x v="0"/>
    <s v="documentary"/>
    <n v="100"/>
    <n v="71.430000000000007"/>
    <x v="390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94233140"/>
    <n v="1391477450"/>
    <b v="0"/>
    <n v="193"/>
    <b v="1"/>
    <x v="0"/>
    <s v="documentary"/>
    <n v="101"/>
    <n v="104.26"/>
    <x v="391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431046372"/>
    <n v="1429318372"/>
    <b v="0"/>
    <n v="206"/>
    <b v="1"/>
    <x v="0"/>
    <s v="documentary"/>
    <n v="101"/>
    <n v="90.62"/>
    <x v="392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24169940"/>
    <n v="1321578051"/>
    <b v="0"/>
    <n v="351"/>
    <b v="1"/>
    <x v="0"/>
    <s v="documentary"/>
    <n v="110"/>
    <n v="157.33000000000001"/>
    <x v="393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US"/>
    <s v="USD"/>
    <n v="1315450800"/>
    <n v="1312823571"/>
    <b v="0"/>
    <n v="50"/>
    <b v="1"/>
    <x v="0"/>
    <s v="documentary"/>
    <n v="112"/>
    <n v="105.18"/>
    <x v="394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81424452"/>
    <n v="1378746052"/>
    <b v="0"/>
    <n v="184"/>
    <b v="1"/>
    <x v="0"/>
    <s v="documentary"/>
    <n v="108"/>
    <n v="58.72"/>
    <x v="395"/>
    <x v="5"/>
  </r>
  <r>
    <s v="No Act of Ours Film"/>
    <s v="Loyalty and morality are questioned as we follow the struggles of Penn State students in wake of the child sexual abuse scandal."/>
    <n v="15000"/>
    <n v="16000"/>
    <x v="0"/>
    <s v="ES"/>
    <s v="EUR"/>
    <n v="1460918282"/>
    <n v="1455737882"/>
    <b v="0"/>
    <n v="196"/>
    <b v="1"/>
    <x v="0"/>
    <s v="documentary"/>
    <n v="107"/>
    <n v="81.63"/>
    <x v="39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335562320"/>
    <n v="1332452960"/>
    <b v="0"/>
    <n v="229"/>
    <b v="1"/>
    <x v="0"/>
    <s v="documentary"/>
    <n v="104"/>
    <n v="56.46"/>
    <x v="397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341668006"/>
    <n v="1340372006"/>
    <b v="0"/>
    <n v="67"/>
    <b v="1"/>
    <x v="0"/>
    <s v="documentary"/>
    <n v="125"/>
    <n v="140.1"/>
    <x v="398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US"/>
    <s v="USD"/>
    <n v="1283312640"/>
    <n v="1279651084"/>
    <b v="0"/>
    <n v="95"/>
    <b v="1"/>
    <x v="0"/>
    <s v="documentary"/>
    <n v="107"/>
    <n v="224.85"/>
    <x v="399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30334126"/>
    <n v="1426446126"/>
    <b v="0"/>
    <n v="62"/>
    <b v="1"/>
    <x v="0"/>
    <s v="documentary"/>
    <n v="112"/>
    <n v="181.13"/>
    <x v="4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GB"/>
    <s v="GBP"/>
    <n v="1481716800"/>
    <n v="1479070867"/>
    <b v="0"/>
    <n v="73"/>
    <b v="1"/>
    <x v="0"/>
    <s v="documentary"/>
    <n v="104"/>
    <n v="711.04"/>
    <x v="401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00297400"/>
    <n v="1397661347"/>
    <b v="0"/>
    <n v="43"/>
    <b v="1"/>
    <x v="0"/>
    <s v="documentary"/>
    <n v="142"/>
    <n v="65.88"/>
    <x v="402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747970"/>
    <n v="1310155970"/>
    <b v="0"/>
    <n v="70"/>
    <b v="1"/>
    <x v="0"/>
    <s v="documentary"/>
    <n v="105"/>
    <n v="75.19"/>
    <x v="403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446731817"/>
    <n v="1444913817"/>
    <b v="0"/>
    <n v="271"/>
    <b v="1"/>
    <x v="0"/>
    <s v="documentary"/>
    <n v="103"/>
    <n v="133.13999999999999"/>
    <x v="404"/>
    <x v="3"/>
  </r>
  <r>
    <s v="The Healing Effect Movie"/>
    <s v="Come, join our movie movement.  A new documentary about the healing power of food."/>
    <n v="2820"/>
    <n v="3036"/>
    <x v="0"/>
    <s v="US"/>
    <s v="USD"/>
    <n v="1312960080"/>
    <n v="1308900441"/>
    <b v="0"/>
    <n v="55"/>
    <b v="1"/>
    <x v="0"/>
    <s v="documentary"/>
    <n v="108"/>
    <n v="55.2"/>
    <x v="405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91641440"/>
    <n v="1389107062"/>
    <b v="0"/>
    <n v="35"/>
    <b v="1"/>
    <x v="0"/>
    <s v="documentary"/>
    <n v="108"/>
    <n v="86.16"/>
    <x v="406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94071339"/>
    <n v="1391479339"/>
    <b v="0"/>
    <n v="22"/>
    <b v="1"/>
    <x v="0"/>
    <s v="documentary"/>
    <n v="102"/>
    <n v="92.32"/>
    <x v="407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04920740"/>
    <n v="1301975637"/>
    <b v="0"/>
    <n v="38"/>
    <b v="1"/>
    <x v="0"/>
    <s v="documentary"/>
    <n v="101"/>
    <n v="160.16"/>
    <x v="408"/>
    <x v="4"/>
  </r>
  <r>
    <s v="The Lost Generation"/>
    <s v="I am working on a project that explores the relationship between education to work for youth within the European Union."/>
    <n v="500"/>
    <n v="684"/>
    <x v="0"/>
    <s v="US"/>
    <s v="USD"/>
    <n v="1321739650"/>
    <n v="1316552050"/>
    <b v="0"/>
    <n v="15"/>
    <b v="1"/>
    <x v="0"/>
    <s v="documentary"/>
    <n v="137"/>
    <n v="45.6"/>
    <x v="409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US"/>
    <s v="USD"/>
    <n v="1383676790"/>
    <n v="1380217190"/>
    <b v="0"/>
    <n v="7"/>
    <b v="1"/>
    <x v="0"/>
    <s v="documentary"/>
    <n v="128"/>
    <n v="183.29"/>
    <x v="410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GB"/>
    <s v="GBP"/>
    <n v="1469220144"/>
    <n v="1466628144"/>
    <b v="0"/>
    <n v="241"/>
    <b v="1"/>
    <x v="0"/>
    <s v="documentary"/>
    <n v="101"/>
    <n v="125.79"/>
    <x v="411"/>
    <x v="4"/>
  </r>
  <r>
    <s v="Southern Oregon VS. LNG"/>
    <s v="A short film about property rights, salmon, and ratepayers in the controversy over exporting natural gas through southern Oregon"/>
    <n v="2500"/>
    <n v="3171"/>
    <x v="0"/>
    <s v="CA"/>
    <s v="CAD"/>
    <n v="1434670397"/>
    <n v="1429486397"/>
    <b v="0"/>
    <n v="55"/>
    <b v="1"/>
    <x v="0"/>
    <s v="documentary"/>
    <n v="127"/>
    <n v="57.65"/>
    <x v="412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87688400"/>
    <n v="1384920804"/>
    <b v="0"/>
    <n v="171"/>
    <b v="1"/>
    <x v="0"/>
    <s v="documentary"/>
    <n v="105"/>
    <n v="78.66"/>
    <x v="413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43238578"/>
    <n v="1341856178"/>
    <b v="0"/>
    <n v="208"/>
    <b v="1"/>
    <x v="0"/>
    <s v="documentary"/>
    <n v="103"/>
    <n v="91.48"/>
    <x v="414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US"/>
    <s v="USD"/>
    <n v="1342731811"/>
    <n v="1340139811"/>
    <b v="0"/>
    <n v="21"/>
    <b v="1"/>
    <x v="0"/>
    <s v="documentary"/>
    <n v="102"/>
    <n v="68.099999999999994"/>
    <x v="415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81541465"/>
    <n v="1378949465"/>
    <b v="0"/>
    <n v="25"/>
    <b v="1"/>
    <x v="0"/>
    <s v="documentary"/>
    <n v="120"/>
    <n v="48.09"/>
    <x v="416"/>
    <x v="3"/>
  </r>
  <r>
    <s v="Cycle of Life"/>
    <s v="An unexpected kidney donor acts on faith in order to rescue a fellow cyclist from his failing body. The true story of Pete and Kelly."/>
    <n v="10500"/>
    <n v="10526"/>
    <x v="0"/>
    <s v="CA"/>
    <s v="CAD"/>
    <n v="1413547200"/>
    <n v="1411417602"/>
    <b v="0"/>
    <n v="52"/>
    <b v="1"/>
    <x v="0"/>
    <s v="documentary"/>
    <n v="100"/>
    <n v="202.42"/>
    <x v="417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391851831"/>
    <n v="1389259831"/>
    <b v="0"/>
    <n v="104"/>
    <b v="1"/>
    <x v="0"/>
    <s v="documentary"/>
    <n v="101"/>
    <n v="216.75"/>
    <x v="418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65395580"/>
    <n v="1364426260"/>
    <b v="0"/>
    <n v="73"/>
    <b v="1"/>
    <x v="0"/>
    <s v="documentary"/>
    <n v="100"/>
    <n v="110.07"/>
    <x v="419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437633997"/>
    <n v="1435041997"/>
    <b v="0"/>
    <n v="3"/>
    <b v="0"/>
    <x v="0"/>
    <s v="animation"/>
    <n v="0"/>
    <n v="4.83"/>
    <x v="420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372536787"/>
    <n v="1367352787"/>
    <b v="0"/>
    <n v="6"/>
    <b v="0"/>
    <x v="0"/>
    <s v="animation"/>
    <n v="2"/>
    <n v="50.17"/>
    <x v="421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394772031"/>
    <n v="1392183631"/>
    <b v="0"/>
    <n v="12"/>
    <b v="0"/>
    <x v="0"/>
    <s v="animation"/>
    <n v="1"/>
    <n v="35.83"/>
    <x v="422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440157656"/>
    <n v="1434973656"/>
    <b v="0"/>
    <n v="13"/>
    <b v="0"/>
    <x v="0"/>
    <s v="animation"/>
    <n v="1"/>
    <n v="11.77"/>
    <x v="423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410416097"/>
    <n v="1407824097"/>
    <b v="0"/>
    <n v="5"/>
    <b v="0"/>
    <x v="0"/>
    <s v="animation"/>
    <n v="7"/>
    <n v="40.78"/>
    <x v="424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370470430"/>
    <n v="1367878430"/>
    <b v="0"/>
    <n v="2"/>
    <b v="0"/>
    <x v="0"/>
    <s v="animation"/>
    <n v="0"/>
    <n v="3"/>
    <x v="425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332748899"/>
    <n v="1327568499"/>
    <b v="0"/>
    <n v="8"/>
    <b v="0"/>
    <x v="0"/>
    <s v="animation"/>
    <n v="1"/>
    <n v="16.63"/>
    <x v="426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8660404"/>
    <n v="1443472804"/>
    <b v="0"/>
    <n v="0"/>
    <b v="0"/>
    <x v="0"/>
    <s v="animation"/>
    <n v="0"/>
    <n v="0"/>
    <x v="427"/>
    <x v="0"/>
  </r>
  <r>
    <s v="Little Clay Bible - Zacchaeus"/>
    <s v="Fresh, fun, entertaining Bible stories on YouTube, stop-motion style."/>
    <n v="12000"/>
    <n v="676"/>
    <x v="2"/>
    <s v="US"/>
    <s v="USD"/>
    <n v="1456851914"/>
    <n v="1454259914"/>
    <b v="0"/>
    <n v="13"/>
    <b v="0"/>
    <x v="0"/>
    <s v="animation"/>
    <n v="6"/>
    <n v="52"/>
    <x v="428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445540340"/>
    <n v="1444340940"/>
    <b v="0"/>
    <n v="0"/>
    <b v="0"/>
    <x v="0"/>
    <s v="animation"/>
    <n v="0"/>
    <n v="0"/>
    <x v="429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402956000"/>
    <n v="1400523845"/>
    <b v="0"/>
    <n v="5"/>
    <b v="0"/>
    <x v="0"/>
    <s v="animation"/>
    <n v="2"/>
    <n v="4.8"/>
    <x v="430"/>
    <x v="4"/>
  </r>
  <r>
    <s v="Bump in the road short stop motion animation"/>
    <s v="A short stop motion animated film of a man on his way home when strange goings on start to happen on his journey."/>
    <n v="3000"/>
    <n v="415"/>
    <x v="2"/>
    <s v="US"/>
    <s v="USD"/>
    <n v="1259297940"/>
    <n v="1252964282"/>
    <b v="0"/>
    <n v="8"/>
    <b v="0"/>
    <x v="0"/>
    <s v="animation"/>
    <n v="14"/>
    <n v="51.88"/>
    <x v="431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378866867"/>
    <n v="1377570867"/>
    <b v="0"/>
    <n v="8"/>
    <b v="0"/>
    <x v="0"/>
    <s v="animation"/>
    <n v="10"/>
    <n v="71.25"/>
    <x v="432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GB"/>
    <s v="GBP"/>
    <n v="1467752083"/>
    <n v="1465160083"/>
    <b v="0"/>
    <n v="0"/>
    <b v="0"/>
    <x v="0"/>
    <s v="animation"/>
    <n v="0"/>
    <n v="0"/>
    <x v="433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445448381"/>
    <n v="1440264381"/>
    <b v="0"/>
    <n v="2"/>
    <b v="0"/>
    <x v="0"/>
    <s v="animation"/>
    <n v="5"/>
    <n v="62.5"/>
    <x v="434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444576022"/>
    <n v="1439392022"/>
    <b v="0"/>
    <n v="3"/>
    <b v="0"/>
    <x v="0"/>
    <s v="animation"/>
    <n v="0"/>
    <n v="1"/>
    <x v="435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85931702"/>
    <n v="1383076902"/>
    <b v="0"/>
    <n v="0"/>
    <b v="0"/>
    <x v="0"/>
    <s v="animation"/>
    <n v="0"/>
    <n v="0"/>
    <x v="436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US"/>
    <s v="USD"/>
    <n v="1379094980"/>
    <n v="1376502980"/>
    <b v="0"/>
    <n v="0"/>
    <b v="0"/>
    <x v="0"/>
    <s v="animation"/>
    <n v="0"/>
    <n v="0"/>
    <x v="437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375260113"/>
    <n v="1372668113"/>
    <b v="0"/>
    <n v="11"/>
    <b v="0"/>
    <x v="0"/>
    <s v="animation"/>
    <n v="9"/>
    <n v="170.55"/>
    <x v="438"/>
    <x v="0"/>
  </r>
  <r>
    <s v="Starting a cartoon series"/>
    <s v="Hi everyone, I'm trying to begin a cartoon series. It's a show about space bounty hunters and their adventures as they travel around."/>
    <n v="450"/>
    <n v="0"/>
    <x v="2"/>
    <s v="CA"/>
    <s v="CAD"/>
    <n v="1475912326"/>
    <n v="1470728326"/>
    <b v="0"/>
    <n v="0"/>
    <b v="0"/>
    <x v="0"/>
    <s v="animation"/>
    <n v="0"/>
    <n v="0"/>
    <x v="439"/>
    <x v="3"/>
  </r>
  <r>
    <s v="Consumed"/>
    <s v="A stop-motion animation made by a one girl team, with a camera, creativity, and a lot of determination."/>
    <n v="5000"/>
    <n v="5"/>
    <x v="2"/>
    <s v="US"/>
    <s v="USD"/>
    <n v="1447830958"/>
    <n v="1445235358"/>
    <b v="0"/>
    <n v="1"/>
    <b v="0"/>
    <x v="0"/>
    <s v="animation"/>
    <n v="0"/>
    <n v="5"/>
    <x v="440"/>
    <x v="2"/>
  </r>
  <r>
    <s v="Wolf Squad Lego Stop Motion"/>
    <s v="A group of specialist clones called Wolf Squad are the only clones left after order 66 and are searching the galaxy for survivors!"/>
    <n v="400"/>
    <n v="0"/>
    <x v="2"/>
    <s v="US"/>
    <s v="USD"/>
    <n v="1413569818"/>
    <n v="1412705818"/>
    <b v="0"/>
    <n v="0"/>
    <b v="0"/>
    <x v="0"/>
    <s v="animation"/>
    <n v="0"/>
    <n v="0"/>
    <x v="441"/>
    <x v="4"/>
  </r>
  <r>
    <s v="The Paranormal Idiot"/>
    <s v="Doomsday is here"/>
    <n v="17000"/>
    <n v="6691"/>
    <x v="2"/>
    <s v="US"/>
    <s v="USD"/>
    <n v="1458859153"/>
    <n v="1456270753"/>
    <b v="0"/>
    <n v="17"/>
    <b v="0"/>
    <x v="0"/>
    <s v="animation"/>
    <n v="39"/>
    <n v="393.59"/>
    <x v="442"/>
    <x v="0"/>
  </r>
  <r>
    <s v="Bad Teddy Studios"/>
    <s v="We love cartoons!! We want to make more but it costs money to so. Be apart of your daily dose of WTF!?! Pledge now!!"/>
    <n v="10000"/>
    <n v="10"/>
    <x v="2"/>
    <s v="GB"/>
    <s v="GBP"/>
    <n v="1383418996"/>
    <n v="1380826996"/>
    <b v="0"/>
    <n v="2"/>
    <b v="0"/>
    <x v="0"/>
    <s v="animation"/>
    <n v="0"/>
    <n v="5"/>
    <x v="443"/>
    <x v="3"/>
  </r>
  <r>
    <s v="Discovering the Other Woman"/>
    <s v="An upcoming animated web sitcom series centered around dealing with life, love, and relationships."/>
    <n v="1000"/>
    <n v="50"/>
    <x v="2"/>
    <s v="US"/>
    <s v="USD"/>
    <n v="1424380783"/>
    <n v="1421788783"/>
    <b v="0"/>
    <n v="1"/>
    <b v="0"/>
    <x v="0"/>
    <s v="animation"/>
    <n v="5"/>
    <n v="50"/>
    <x v="444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CA"/>
    <s v="CAD"/>
    <n v="1391991701"/>
    <n v="1389399701"/>
    <b v="0"/>
    <n v="2"/>
    <b v="0"/>
    <x v="0"/>
    <s v="animation"/>
    <n v="0"/>
    <n v="1"/>
    <x v="44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329342361"/>
    <n v="1324158361"/>
    <b v="0"/>
    <n v="16"/>
    <b v="0"/>
    <x v="0"/>
    <s v="animation"/>
    <n v="7"/>
    <n v="47.88"/>
    <x v="446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US"/>
    <s v="USD"/>
    <n v="1432195375"/>
    <n v="1430899375"/>
    <b v="0"/>
    <n v="1"/>
    <b v="0"/>
    <x v="0"/>
    <s v="animation"/>
    <n v="0"/>
    <n v="5"/>
    <x v="447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25434420"/>
    <n v="1422842420"/>
    <b v="0"/>
    <n v="4"/>
    <b v="0"/>
    <x v="0"/>
    <s v="animation"/>
    <n v="3"/>
    <n v="20.5"/>
    <x v="448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64041163"/>
    <n v="1361884763"/>
    <b v="0"/>
    <n v="5"/>
    <b v="0"/>
    <x v="0"/>
    <s v="animation"/>
    <n v="2"/>
    <n v="9"/>
    <x v="449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400091095"/>
    <n v="1398363095"/>
    <b v="0"/>
    <n v="7"/>
    <b v="0"/>
    <x v="0"/>
    <s v="animation"/>
    <n v="1"/>
    <n v="56.57"/>
    <x v="450"/>
    <x v="3"/>
  </r>
  <r>
    <s v="The Gangbangers"/>
    <s v="This comedy follows two devils who discover a magical boombox to become musicians after an 80s rapture enchants earth with fairy-tales."/>
    <n v="20000"/>
    <n v="0"/>
    <x v="2"/>
    <s v="GB"/>
    <s v="GBP"/>
    <n v="1382017085"/>
    <n v="1379425085"/>
    <b v="0"/>
    <n v="0"/>
    <b v="0"/>
    <x v="0"/>
    <s v="animation"/>
    <n v="0"/>
    <n v="0"/>
    <x v="451"/>
    <x v="4"/>
  </r>
  <r>
    <s v="Lost in the Shadows"/>
    <s v="A man must find his way out of the depths of the shadows by using the aid of a little girl."/>
    <n v="750"/>
    <n v="480"/>
    <x v="2"/>
    <s v="US"/>
    <s v="USD"/>
    <n v="1392417800"/>
    <n v="1389825800"/>
    <b v="0"/>
    <n v="12"/>
    <b v="0"/>
    <x v="0"/>
    <s v="animation"/>
    <n v="64"/>
    <n v="40"/>
    <x v="452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390669791"/>
    <n v="1388077791"/>
    <b v="0"/>
    <n v="2"/>
    <b v="0"/>
    <x v="0"/>
    <s v="animation"/>
    <n v="0"/>
    <n v="13"/>
    <x v="453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31536015"/>
    <n v="1428944015"/>
    <b v="0"/>
    <n v="5"/>
    <b v="0"/>
    <x v="0"/>
    <s v="animation"/>
    <n v="1"/>
    <n v="16.399999999999999"/>
    <x v="454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424375279"/>
    <n v="1422992879"/>
    <b v="0"/>
    <n v="2"/>
    <b v="0"/>
    <x v="0"/>
    <s v="animation"/>
    <n v="0"/>
    <n v="22.5"/>
    <x v="455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417007640"/>
    <n v="1414343571"/>
    <b v="0"/>
    <n v="3"/>
    <b v="0"/>
    <x v="0"/>
    <s v="animation"/>
    <n v="1"/>
    <n v="20.329999999999998"/>
    <x v="456"/>
    <x v="4"/>
  </r>
  <r>
    <s v="phenix heart 3D animation"/>
    <s v="from my photo work, pyro techniques, aqua technitque and more , i will take the pricipale personnage to the lost land of phenix where ."/>
    <n v="20000"/>
    <n v="0"/>
    <x v="2"/>
    <s v="US"/>
    <s v="USD"/>
    <n v="1334622660"/>
    <n v="1330733022"/>
    <b v="0"/>
    <n v="0"/>
    <b v="0"/>
    <x v="0"/>
    <s v="animation"/>
    <n v="0"/>
    <n v="0"/>
    <x v="457"/>
    <x v="3"/>
  </r>
  <r>
    <s v="DE_dust2: Hacker's Wrath"/>
    <s v="An animated parody of the game, Counter-Strike. The sequel to the very popular Counter-Strike: DE_dust2. Hacker is back!"/>
    <n v="10000"/>
    <n v="821"/>
    <x v="2"/>
    <s v="US"/>
    <s v="USD"/>
    <n v="1382414340"/>
    <n v="1380559201"/>
    <b v="0"/>
    <n v="49"/>
    <b v="0"/>
    <x v="0"/>
    <s v="animation"/>
    <n v="8"/>
    <n v="16.760000000000002"/>
    <x v="458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CA"/>
    <s v="CAD"/>
    <n v="1408213512"/>
    <n v="1405621512"/>
    <b v="0"/>
    <n v="1"/>
    <b v="0"/>
    <x v="0"/>
    <s v="animation"/>
    <n v="0"/>
    <n v="25"/>
    <x v="459"/>
    <x v="6"/>
  </r>
  <r>
    <s v="Darwin's Kiss"/>
    <s v="An animated web series about biological evolution gone haywire."/>
    <n v="8500"/>
    <n v="25"/>
    <x v="2"/>
    <s v="GB"/>
    <s v="GBP"/>
    <n v="1368550060"/>
    <n v="1365958060"/>
    <b v="0"/>
    <n v="2"/>
    <b v="0"/>
    <x v="0"/>
    <s v="animation"/>
    <n v="0"/>
    <n v="12.5"/>
    <x v="46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US"/>
    <s v="USD"/>
    <n v="1321201327"/>
    <n v="1316013727"/>
    <b v="0"/>
    <n v="0"/>
    <b v="0"/>
    <x v="0"/>
    <s v="animation"/>
    <n v="0"/>
    <n v="0"/>
    <x v="461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401595200"/>
    <n v="1398862875"/>
    <b v="0"/>
    <n v="0"/>
    <b v="0"/>
    <x v="0"/>
    <s v="animation"/>
    <n v="0"/>
    <n v="0"/>
    <x v="462"/>
    <x v="6"/>
  </r>
  <r>
    <s v="Tuskegee Redtails"/>
    <s v="Depicts the contribution the Tuskegee airmen made in certain historical events that helped turn the tide in World War II."/>
    <n v="55000"/>
    <n v="1250"/>
    <x v="2"/>
    <s v="GB"/>
    <s v="GBP"/>
    <n v="1370204367"/>
    <n v="1368476367"/>
    <b v="0"/>
    <n v="11"/>
    <b v="0"/>
    <x v="0"/>
    <s v="animation"/>
    <n v="2"/>
    <n v="113.64"/>
    <x v="463"/>
    <x v="6"/>
  </r>
  <r>
    <s v="PokÃ©Movie - A PokÃ©monâ„¢ school project"/>
    <s v="We are three students that want to make a short PokÃ©mon movie as a school project!"/>
    <n v="1010"/>
    <n v="1"/>
    <x v="2"/>
    <s v="US"/>
    <s v="USD"/>
    <n v="1312945341"/>
    <n v="1307761341"/>
    <b v="0"/>
    <n v="1"/>
    <b v="0"/>
    <x v="0"/>
    <s v="animation"/>
    <n v="0"/>
    <n v="1"/>
    <x v="464"/>
    <x v="2"/>
  </r>
  <r>
    <s v="&quot;Amp&quot; A Story About a Robot"/>
    <s v="&quot;Amp&quot; is a short film about a robot with needs."/>
    <n v="512"/>
    <n v="138"/>
    <x v="2"/>
    <s v="US"/>
    <s v="USD"/>
    <n v="1316883753"/>
    <n v="1311699753"/>
    <b v="0"/>
    <n v="8"/>
    <b v="0"/>
    <x v="0"/>
    <s v="animation"/>
    <n v="27"/>
    <n v="17.25"/>
    <x v="465"/>
    <x v="3"/>
  </r>
  <r>
    <s v="The Legend Of The Crimson Knight"/>
    <s v="(Working storyboard for animated project) A multi-generational Knight that wages war on criminals and corrupt governments"/>
    <n v="10000"/>
    <n v="76"/>
    <x v="2"/>
    <s v="DE"/>
    <s v="EUR"/>
    <n v="1463602935"/>
    <n v="1461874935"/>
    <b v="0"/>
    <n v="5"/>
    <b v="0"/>
    <x v="0"/>
    <s v="animation"/>
    <n v="1"/>
    <n v="15.2"/>
    <x v="466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403837574"/>
    <n v="1402455174"/>
    <b v="0"/>
    <n v="39"/>
    <b v="0"/>
    <x v="0"/>
    <s v="animation"/>
    <n v="22"/>
    <n v="110.64"/>
    <x v="467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7057464"/>
    <n v="1344465464"/>
    <b v="0"/>
    <n v="0"/>
    <b v="0"/>
    <x v="0"/>
    <s v="animation"/>
    <n v="0"/>
    <n v="0"/>
    <x v="468"/>
    <x v="5"/>
  </r>
  <r>
    <s v="Dreamland PERSONALISED Animated Shorts Film"/>
    <s v="Create a personalised animation film using your child's name and photo."/>
    <n v="6000"/>
    <n v="0"/>
    <x v="2"/>
    <s v="US"/>
    <s v="USD"/>
    <n v="1348849134"/>
    <n v="1344961134"/>
    <b v="0"/>
    <n v="0"/>
    <b v="0"/>
    <x v="0"/>
    <s v="animation"/>
    <n v="0"/>
    <n v="0"/>
    <x v="469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41978665"/>
    <n v="1336795283"/>
    <b v="0"/>
    <n v="2"/>
    <b v="0"/>
    <x v="0"/>
    <s v="animation"/>
    <n v="1"/>
    <n v="25.5"/>
    <x v="470"/>
    <x v="4"/>
  </r>
  <r>
    <s v="Red Origins"/>
    <s v="Three kids try to stop Mazi Mbe's plan to restore Africa to its original state where Tricksters &amp; Spirits ruled_x000a_and Juju was law."/>
    <n v="55000"/>
    <n v="6541"/>
    <x v="2"/>
    <s v="GB"/>
    <s v="GBP"/>
    <n v="1409960724"/>
    <n v="1404776724"/>
    <b v="0"/>
    <n v="170"/>
    <b v="0"/>
    <x v="0"/>
    <s v="animation"/>
    <n v="12"/>
    <n v="38.479999999999997"/>
    <x v="471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389844800"/>
    <n v="1385524889"/>
    <b v="0"/>
    <n v="5"/>
    <b v="0"/>
    <x v="0"/>
    <s v="animation"/>
    <n v="18"/>
    <n v="28.2"/>
    <x v="472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397924379"/>
    <n v="1394039979"/>
    <b v="0"/>
    <n v="14"/>
    <b v="0"/>
    <x v="0"/>
    <s v="animation"/>
    <n v="3"/>
    <n v="61.5"/>
    <x v="473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08831718"/>
    <n v="1406239718"/>
    <b v="0"/>
    <n v="1"/>
    <b v="0"/>
    <x v="0"/>
    <s v="animation"/>
    <n v="0"/>
    <n v="1"/>
    <x v="474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10972319"/>
    <n v="1408380319"/>
    <b v="0"/>
    <n v="0"/>
    <b v="0"/>
    <x v="0"/>
    <s v="animation"/>
    <n v="0"/>
    <n v="0"/>
    <x v="475"/>
    <x v="0"/>
  </r>
  <r>
    <s v="Sight Word Music Videos"/>
    <s v="Animated Music Videos that teach kids how to read."/>
    <n v="220000"/>
    <n v="4906.59"/>
    <x v="2"/>
    <s v="US"/>
    <s v="USD"/>
    <n v="1487318029"/>
    <n v="1484726029"/>
    <b v="0"/>
    <n v="124"/>
    <b v="0"/>
    <x v="0"/>
    <s v="animation"/>
    <n v="2"/>
    <n v="39.57"/>
    <x v="476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430877843"/>
    <n v="1428285843"/>
    <b v="0"/>
    <n v="0"/>
    <b v="0"/>
    <x v="0"/>
    <s v="animation"/>
    <n v="0"/>
    <n v="0"/>
    <x v="477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01767940"/>
    <n v="1398727441"/>
    <b v="0"/>
    <n v="0"/>
    <b v="0"/>
    <x v="0"/>
    <s v="animation"/>
    <n v="0"/>
    <n v="0"/>
    <x v="478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337371334"/>
    <n v="1332187334"/>
    <b v="0"/>
    <n v="55"/>
    <b v="0"/>
    <x v="0"/>
    <s v="animation"/>
    <n v="33"/>
    <n v="88.8"/>
    <x v="479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427921509"/>
    <n v="1425333109"/>
    <b v="0"/>
    <n v="140"/>
    <b v="0"/>
    <x v="0"/>
    <s v="animation"/>
    <n v="19"/>
    <n v="55.46"/>
    <x v="480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416566835"/>
    <n v="1411379235"/>
    <b v="0"/>
    <n v="21"/>
    <b v="0"/>
    <x v="0"/>
    <s v="animation"/>
    <n v="6"/>
    <n v="87.14"/>
    <x v="481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376049615"/>
    <n v="1373457615"/>
    <b v="0"/>
    <n v="1"/>
    <b v="0"/>
    <x v="0"/>
    <s v="animation"/>
    <n v="0"/>
    <n v="10"/>
    <x v="482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US"/>
    <s v="USD"/>
    <n v="1349885289"/>
    <n v="1347293289"/>
    <b v="0"/>
    <n v="147"/>
    <b v="0"/>
    <x v="0"/>
    <s v="animation"/>
    <n v="50"/>
    <n v="51.22"/>
    <x v="483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US"/>
    <s v="USD"/>
    <n v="1460644440"/>
    <n v="1458336690"/>
    <b v="0"/>
    <n v="11"/>
    <b v="0"/>
    <x v="0"/>
    <s v="animation"/>
    <n v="0"/>
    <n v="13.55"/>
    <x v="484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59434672"/>
    <n v="1354250672"/>
    <b v="0"/>
    <n v="125"/>
    <b v="0"/>
    <x v="0"/>
    <s v="animation"/>
    <n v="22"/>
    <n v="66.52"/>
    <x v="485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GB"/>
    <s v="GBP"/>
    <n v="1446766372"/>
    <n v="1443220372"/>
    <b v="0"/>
    <n v="1"/>
    <b v="0"/>
    <x v="0"/>
    <s v="animation"/>
    <n v="0"/>
    <n v="50"/>
    <x v="486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GB"/>
    <s v="GBP"/>
    <n v="1368792499"/>
    <n v="1366200499"/>
    <b v="0"/>
    <n v="0"/>
    <b v="0"/>
    <x v="0"/>
    <s v="animation"/>
    <n v="0"/>
    <n v="0"/>
    <x v="487"/>
    <x v="2"/>
  </r>
  <r>
    <s v="City Animals independent cartoon series"/>
    <s v="When humans left the earth, the animals took over the city. What could go wrong? Well...everything!"/>
    <n v="12000"/>
    <n v="0"/>
    <x v="2"/>
    <s v="AU"/>
    <s v="AUD"/>
    <n v="1401662239"/>
    <n v="1399070239"/>
    <b v="0"/>
    <n v="0"/>
    <b v="0"/>
    <x v="0"/>
    <s v="animation"/>
    <n v="0"/>
    <n v="0"/>
    <x v="488"/>
    <x v="2"/>
  </r>
  <r>
    <s v="THE GUINEAS SHOW"/>
    <s v="Help America's favorite dysfunctional immigrant family THE GUINEAS launch the first season of their animated web series."/>
    <n v="74997"/>
    <n v="215"/>
    <x v="2"/>
    <s v="CA"/>
    <s v="CAD"/>
    <n v="1482678994"/>
    <n v="1477491394"/>
    <b v="0"/>
    <n v="3"/>
    <b v="0"/>
    <x v="0"/>
    <s v="animation"/>
    <n v="0"/>
    <n v="71.67"/>
    <x v="489"/>
    <x v="6"/>
  </r>
  <r>
    <s v="PROJECT IS CANCELLED"/>
    <s v="Cancelled"/>
    <n v="1000"/>
    <n v="0"/>
    <x v="2"/>
    <s v="US"/>
    <s v="USD"/>
    <n v="1483924700"/>
    <n v="1481332700"/>
    <b v="0"/>
    <n v="0"/>
    <b v="0"/>
    <x v="0"/>
    <s v="animation"/>
    <n v="0"/>
    <n v="0"/>
    <x v="490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325763180"/>
    <n v="1323084816"/>
    <b v="0"/>
    <n v="0"/>
    <b v="0"/>
    <x v="0"/>
    <s v="animation"/>
    <n v="0"/>
    <n v="0"/>
    <x v="491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US"/>
    <s v="USD"/>
    <n v="1345677285"/>
    <n v="1343085285"/>
    <b v="0"/>
    <n v="0"/>
    <b v="0"/>
    <x v="0"/>
    <s v="animation"/>
    <n v="0"/>
    <n v="0"/>
    <x v="492"/>
    <x v="2"/>
  </r>
  <r>
    <s v="Joc Barrera The Chupacabra Hunter"/>
    <s v="The Chupacabra is not a myth and one man is on a mission to prove its existence no matter what, his name is Joc Barrera."/>
    <n v="30000"/>
    <n v="0"/>
    <x v="2"/>
    <s v="US"/>
    <s v="USD"/>
    <n v="1453937699"/>
    <n v="1451345699"/>
    <b v="0"/>
    <n v="0"/>
    <b v="0"/>
    <x v="0"/>
    <s v="animation"/>
    <n v="0"/>
    <n v="0"/>
    <x v="493"/>
    <x v="0"/>
  </r>
  <r>
    <s v="The Grigori"/>
    <s v="Angels come to Earth in human disguise to deceive mankind, rule the Earth as gods, create a hybrid army &amp; destroy all who oppose them."/>
    <n v="20000"/>
    <n v="31"/>
    <x v="2"/>
    <s v="SE"/>
    <s v="SEK"/>
    <n v="1476319830"/>
    <n v="1471135830"/>
    <b v="0"/>
    <n v="3"/>
    <b v="0"/>
    <x v="0"/>
    <s v="animation"/>
    <n v="0"/>
    <n v="10.33"/>
    <x v="494"/>
    <x v="3"/>
  </r>
  <r>
    <s v="Average Heroes pilot"/>
    <s v="two friends set out to conquer and reach the level cap of the quest watch, how will they do it when they're 2 teenage idiots"/>
    <n v="7000"/>
    <n v="0"/>
    <x v="2"/>
    <s v="GB"/>
    <s v="GBP"/>
    <n v="1432142738"/>
    <n v="1429550738"/>
    <b v="0"/>
    <n v="0"/>
    <b v="0"/>
    <x v="0"/>
    <s v="animation"/>
    <n v="0"/>
    <n v="0"/>
    <x v="495"/>
    <x v="0"/>
  </r>
  <r>
    <s v="Airships and Anatasia: The Movie"/>
    <s v="The movie is about the adventures of Ethan, Danna, The mysterious inventor and more."/>
    <n v="60000"/>
    <n v="1"/>
    <x v="2"/>
    <s v="US"/>
    <s v="USD"/>
    <n v="1404356400"/>
    <n v="1402343765"/>
    <b v="0"/>
    <n v="1"/>
    <b v="0"/>
    <x v="0"/>
    <s v="animation"/>
    <n v="0"/>
    <n v="1"/>
    <x v="496"/>
    <x v="4"/>
  </r>
  <r>
    <s v="Galaxy Probe Kids"/>
    <s v="live-action/animated series pilot."/>
    <n v="4480"/>
    <n v="30"/>
    <x v="2"/>
    <s v="US"/>
    <s v="USD"/>
    <n v="1437076305"/>
    <n v="1434484305"/>
    <b v="0"/>
    <n v="3"/>
    <b v="0"/>
    <x v="0"/>
    <s v="animation"/>
    <n v="1"/>
    <n v="10"/>
    <x v="497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92070874"/>
    <n v="1386886874"/>
    <b v="0"/>
    <n v="22"/>
    <b v="0"/>
    <x v="0"/>
    <s v="animation"/>
    <n v="5"/>
    <n v="136.09"/>
    <x v="498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419483600"/>
    <n v="1414889665"/>
    <b v="0"/>
    <n v="26"/>
    <b v="0"/>
    <x v="0"/>
    <s v="animation"/>
    <n v="10"/>
    <n v="73.459999999999994"/>
    <x v="499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324664249"/>
    <n v="1321035449"/>
    <b v="0"/>
    <n v="4"/>
    <b v="0"/>
    <x v="0"/>
    <s v="animation"/>
    <n v="3"/>
    <n v="53.75"/>
    <x v="5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255381140"/>
    <n v="1250630968"/>
    <b v="0"/>
    <n v="0"/>
    <b v="0"/>
    <x v="0"/>
    <s v="animation"/>
    <n v="0"/>
    <n v="0"/>
    <x v="50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273356960"/>
    <n v="1268255751"/>
    <b v="0"/>
    <n v="4"/>
    <b v="0"/>
    <x v="0"/>
    <s v="animation"/>
    <n v="1"/>
    <n v="57.5"/>
    <x v="502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US"/>
    <s v="USD"/>
    <n v="1310189851"/>
    <n v="1307597851"/>
    <b v="0"/>
    <n v="9"/>
    <b v="0"/>
    <x v="0"/>
    <s v="animation"/>
    <n v="2"/>
    <n v="12.67"/>
    <x v="50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2073025"/>
    <n v="1329484625"/>
    <b v="0"/>
    <n v="5"/>
    <b v="0"/>
    <x v="0"/>
    <s v="animation"/>
    <n v="1"/>
    <n v="67"/>
    <x v="504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GB"/>
    <s v="GBP"/>
    <n v="1421498303"/>
    <n v="1418906303"/>
    <b v="0"/>
    <n v="14"/>
    <b v="0"/>
    <x v="0"/>
    <s v="animation"/>
    <n v="0"/>
    <n v="3.71"/>
    <x v="505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34097387"/>
    <n v="1328916987"/>
    <b v="0"/>
    <n v="1"/>
    <b v="0"/>
    <x v="0"/>
    <s v="animation"/>
    <n v="0"/>
    <n v="250"/>
    <x v="506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451010086"/>
    <n v="1447122086"/>
    <b v="0"/>
    <n v="10"/>
    <b v="0"/>
    <x v="0"/>
    <s v="animation"/>
    <n v="3"/>
    <n v="64"/>
    <x v="50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76140520"/>
    <n v="1373548520"/>
    <b v="0"/>
    <n v="3"/>
    <b v="0"/>
    <x v="0"/>
    <s v="animation"/>
    <n v="1"/>
    <n v="133.33000000000001"/>
    <x v="508"/>
    <x v="5"/>
  </r>
  <r>
    <s v="Indian in Chelsea - Web Animated series"/>
    <s v="A hilarious comedy podcast being turned into an animated series  about an indian servant and his boss."/>
    <n v="5000"/>
    <n v="10"/>
    <x v="2"/>
    <s v="US"/>
    <s v="USD"/>
    <n v="1350687657"/>
    <n v="1346799657"/>
    <b v="0"/>
    <n v="1"/>
    <b v="0"/>
    <x v="0"/>
    <s v="animation"/>
    <n v="0"/>
    <n v="10"/>
    <x v="509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337955240"/>
    <n v="1332808501"/>
    <b v="0"/>
    <n v="0"/>
    <b v="0"/>
    <x v="0"/>
    <s v="animation"/>
    <n v="0"/>
    <n v="0"/>
    <x v="510"/>
    <x v="2"/>
  </r>
  <r>
    <s v="Stuck On An Eyeland"/>
    <s v="A project that incorporates animation and comic art into a relevant story. 4 boys, 1 eyeland, and a whole lot of drama!!!"/>
    <n v="5000"/>
    <n v="150"/>
    <x v="2"/>
    <s v="GB"/>
    <s v="GBP"/>
    <n v="1435504170"/>
    <n v="1432912170"/>
    <b v="0"/>
    <n v="5"/>
    <b v="0"/>
    <x v="0"/>
    <s v="animation"/>
    <n v="3"/>
    <n v="30"/>
    <x v="511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56805639"/>
    <n v="1454213639"/>
    <b v="0"/>
    <n v="2"/>
    <b v="0"/>
    <x v="0"/>
    <s v="animation"/>
    <n v="0"/>
    <n v="5.5"/>
    <x v="512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365228982"/>
    <n v="1362640582"/>
    <b v="0"/>
    <n v="68"/>
    <b v="0"/>
    <x v="0"/>
    <s v="animation"/>
    <n v="14"/>
    <n v="102.38"/>
    <x v="513"/>
    <x v="2"/>
  </r>
  <r>
    <s v="I'm Sticking With You."/>
    <s v="A film created entirely out of paper, visual effects and found objects depicts how one man created a new life for himself."/>
    <n v="1500"/>
    <n v="50"/>
    <x v="2"/>
    <s v="US"/>
    <s v="USD"/>
    <n v="1479667727"/>
    <n v="1475776127"/>
    <b v="0"/>
    <n v="3"/>
    <b v="0"/>
    <x v="0"/>
    <s v="animation"/>
    <n v="3"/>
    <n v="16.670000000000002"/>
    <x v="514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71244400"/>
    <n v="1467387705"/>
    <b v="0"/>
    <n v="34"/>
    <b v="0"/>
    <x v="0"/>
    <s v="animation"/>
    <n v="25"/>
    <n v="725.03"/>
    <x v="515"/>
    <x v="0"/>
  </r>
  <r>
    <s v="Shipmates"/>
    <s v="A big brother style comedy animation series starring famous seafarers"/>
    <n v="5000"/>
    <n v="0"/>
    <x v="2"/>
    <s v="CA"/>
    <s v="CAD"/>
    <n v="1407595447"/>
    <n v="1405003447"/>
    <b v="0"/>
    <n v="0"/>
    <b v="0"/>
    <x v="0"/>
    <s v="animation"/>
    <n v="0"/>
    <n v="0"/>
    <x v="516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51389601"/>
    <n v="1447933601"/>
    <b v="0"/>
    <n v="3"/>
    <b v="0"/>
    <x v="0"/>
    <s v="animation"/>
    <n v="1"/>
    <n v="68.33"/>
    <x v="517"/>
    <x v="1"/>
  </r>
  <r>
    <s v="Somorrah"/>
    <s v="The community of Somorrah is peaceful and unblemished until &quot;The Boss&quot; power and money starts to diminish &amp; plans to gain it all back!"/>
    <n v="7175"/>
    <n v="0"/>
    <x v="2"/>
    <s v="GB"/>
    <s v="GBP"/>
    <n v="1432752080"/>
    <n v="1427568080"/>
    <b v="0"/>
    <n v="0"/>
    <b v="0"/>
    <x v="0"/>
    <s v="animation"/>
    <n v="0"/>
    <n v="0"/>
    <x v="518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486046761"/>
    <n v="1483454761"/>
    <b v="0"/>
    <n v="70"/>
    <b v="0"/>
    <x v="0"/>
    <s v="animation"/>
    <n v="23"/>
    <n v="39.229999999999997"/>
    <x v="519"/>
    <x v="5"/>
  </r>
  <r>
    <s v="Darktales The Play"/>
    <s v="Tim Arthur's 21st anniversary sell-out production of his 'chilling' and 'sinister' ghostly thriller returns to the Edinburgh Fringe!"/>
    <n v="5000"/>
    <n v="5105"/>
    <x v="0"/>
    <s v="US"/>
    <s v="USD"/>
    <n v="1441550760"/>
    <n v="1438958824"/>
    <b v="0"/>
    <n v="34"/>
    <b v="1"/>
    <x v="1"/>
    <s v="plays"/>
    <n v="102"/>
    <n v="150.15"/>
    <x v="520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354699421"/>
    <n v="1352107421"/>
    <b v="0"/>
    <n v="56"/>
    <b v="1"/>
    <x v="1"/>
    <s v="plays"/>
    <n v="105"/>
    <n v="93.43"/>
    <x v="521"/>
    <x v="2"/>
  </r>
  <r>
    <s v="COMPASS PLAYERS"/>
    <s v="*** TO MAKE DONATIONS IN THE FUTURE                                   GO TO OUR WEBSITE: www.compassplayers.com ***"/>
    <n v="3000"/>
    <n v="3440"/>
    <x v="0"/>
    <s v="GB"/>
    <s v="GBP"/>
    <n v="1449766261"/>
    <n v="1447174261"/>
    <b v="0"/>
    <n v="31"/>
    <b v="1"/>
    <x v="1"/>
    <s v="plays"/>
    <n v="115"/>
    <n v="110.97"/>
    <x v="522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77976340"/>
    <n v="1475460819"/>
    <b v="0"/>
    <n v="84"/>
    <b v="1"/>
    <x v="1"/>
    <s v="plays"/>
    <n v="121"/>
    <n v="71.790000000000006"/>
    <x v="523"/>
    <x v="0"/>
  </r>
  <r>
    <s v="Zero Down"/>
    <s v="Angel on the Corner need YOUR help to raise Â£3,500 to take Zero Down by Sarah Hehir to the Edinburgh Fringe Festival this August!"/>
    <n v="3500"/>
    <n v="3803.55"/>
    <x v="0"/>
    <s v="US"/>
    <s v="USD"/>
    <n v="1458518325"/>
    <n v="1456793925"/>
    <b v="0"/>
    <n v="130"/>
    <b v="1"/>
    <x v="1"/>
    <s v="plays"/>
    <n v="109"/>
    <n v="29.26"/>
    <x v="524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42805076"/>
    <n v="1440213076"/>
    <b v="0"/>
    <n v="12"/>
    <b v="1"/>
    <x v="1"/>
    <s v="plays"/>
    <n v="100"/>
    <n v="1000"/>
    <x v="525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64801169"/>
    <n v="1462209169"/>
    <b v="0"/>
    <n v="23"/>
    <b v="1"/>
    <x v="1"/>
    <s v="plays"/>
    <n v="114"/>
    <n v="74.349999999999994"/>
    <x v="526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10601041"/>
    <n v="1406713041"/>
    <b v="0"/>
    <n v="158"/>
    <b v="1"/>
    <x v="1"/>
    <s v="plays"/>
    <n v="101"/>
    <n v="63.83"/>
    <x v="527"/>
    <x v="1"/>
  </r>
  <r>
    <s v="Devastated No Matter What"/>
    <s v="A Festival Backed Production of a Full-Length Play."/>
    <n v="1150"/>
    <n v="1330"/>
    <x v="0"/>
    <s v="GB"/>
    <s v="GBP"/>
    <n v="1438966800"/>
    <n v="1436278344"/>
    <b v="0"/>
    <n v="30"/>
    <b v="1"/>
    <x v="1"/>
    <s v="plays"/>
    <n v="116"/>
    <n v="44.33"/>
    <x v="528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US"/>
    <s v="USD"/>
    <n v="1487347500"/>
    <n v="1484715366"/>
    <b v="0"/>
    <n v="18"/>
    <b v="1"/>
    <x v="1"/>
    <s v="plays"/>
    <n v="130"/>
    <n v="86.94"/>
    <x v="529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4921600"/>
    <n v="1433109907"/>
    <b v="0"/>
    <n v="29"/>
    <b v="1"/>
    <x v="1"/>
    <s v="plays"/>
    <n v="108"/>
    <n v="126.55"/>
    <x v="53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CA"/>
    <s v="CAD"/>
    <n v="1484110800"/>
    <n v="1482281094"/>
    <b v="0"/>
    <n v="31"/>
    <b v="1"/>
    <x v="1"/>
    <s v="plays"/>
    <n v="100"/>
    <n v="129.03"/>
    <x v="531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35111200"/>
    <n v="1433254268"/>
    <b v="0"/>
    <n v="173"/>
    <b v="1"/>
    <x v="1"/>
    <s v="plays"/>
    <n v="123"/>
    <n v="71.239999999999995"/>
    <x v="532"/>
    <x v="2"/>
  </r>
  <r>
    <s v="Foresight"/>
    <s v="New writing â€¢ Twisty-turny magical realist retro sci-fi â€¢ Human lives â€¢ Storytelling â€¢ The slope our society slips down..."/>
    <n v="2000"/>
    <n v="2004"/>
    <x v="0"/>
    <s v="US"/>
    <s v="USD"/>
    <n v="1481957940"/>
    <n v="1478050429"/>
    <b v="0"/>
    <n v="17"/>
    <b v="1"/>
    <x v="1"/>
    <s v="plays"/>
    <n v="100"/>
    <n v="117.88"/>
    <x v="533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US"/>
    <s v="USD"/>
    <n v="1463098208"/>
    <n v="1460506208"/>
    <b v="0"/>
    <n v="48"/>
    <b v="1"/>
    <x v="1"/>
    <s v="plays"/>
    <n v="105"/>
    <n v="327.08"/>
    <x v="534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63394365"/>
    <n v="1461320765"/>
    <b v="0"/>
    <n v="59"/>
    <b v="1"/>
    <x v="1"/>
    <s v="plays"/>
    <n v="103"/>
    <n v="34.75"/>
    <x v="53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NO"/>
    <s v="NOK"/>
    <n v="1446418800"/>
    <n v="1443036470"/>
    <b v="0"/>
    <n v="39"/>
    <b v="1"/>
    <x v="1"/>
    <s v="plays"/>
    <n v="118"/>
    <n v="100.06"/>
    <x v="536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GB"/>
    <s v="GBP"/>
    <n v="1483707905"/>
    <n v="1481115905"/>
    <b v="0"/>
    <n v="59"/>
    <b v="1"/>
    <x v="1"/>
    <s v="plays"/>
    <n v="121"/>
    <n v="40.85"/>
    <x v="537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GB"/>
    <s v="GBP"/>
    <n v="1438624800"/>
    <n v="1435133807"/>
    <b v="0"/>
    <n v="60"/>
    <b v="1"/>
    <x v="1"/>
    <s v="plays"/>
    <n v="302"/>
    <n v="252.02"/>
    <x v="538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US"/>
    <s v="USD"/>
    <n v="1446665191"/>
    <n v="1444069591"/>
    <b v="0"/>
    <n v="20"/>
    <b v="1"/>
    <x v="1"/>
    <s v="plays"/>
    <n v="101"/>
    <n v="25.16"/>
    <x v="539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63166263"/>
    <n v="1460574263"/>
    <b v="0"/>
    <n v="1"/>
    <b v="0"/>
    <x v="2"/>
    <s v="web"/>
    <n v="0"/>
    <n v="1"/>
    <x v="540"/>
    <x v="0"/>
  </r>
  <r>
    <s v="Deviations"/>
    <s v="A website dedicated to local Kink Communities; to find others with matching interests and bring them together."/>
    <n v="4500"/>
    <n v="25"/>
    <x v="2"/>
    <s v="GB"/>
    <s v="GBP"/>
    <n v="1467681107"/>
    <n v="1465866707"/>
    <b v="0"/>
    <n v="1"/>
    <b v="0"/>
    <x v="2"/>
    <s v="web"/>
    <n v="1"/>
    <n v="25"/>
    <x v="541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23078606"/>
    <n v="1420486606"/>
    <b v="0"/>
    <n v="1"/>
    <b v="0"/>
    <x v="2"/>
    <s v="web"/>
    <n v="0"/>
    <n v="1"/>
    <x v="542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US"/>
    <s v="USD"/>
    <n v="1446080834"/>
    <n v="1443488834"/>
    <b v="0"/>
    <n v="2"/>
    <b v="0"/>
    <x v="2"/>
    <s v="web"/>
    <n v="0"/>
    <n v="35"/>
    <x v="543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2293716"/>
    <n v="1457113316"/>
    <b v="0"/>
    <n v="2"/>
    <b v="0"/>
    <x v="2"/>
    <s v="web"/>
    <n v="1"/>
    <n v="3"/>
    <x v="544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AU"/>
    <s v="AUD"/>
    <n v="1414807962"/>
    <n v="1412215962"/>
    <b v="0"/>
    <n v="34"/>
    <b v="0"/>
    <x v="2"/>
    <s v="web"/>
    <n v="27"/>
    <n v="402.71"/>
    <x v="545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67647160"/>
    <n v="1465055160"/>
    <b v="0"/>
    <n v="2"/>
    <b v="0"/>
    <x v="2"/>
    <s v="web"/>
    <n v="0"/>
    <n v="26"/>
    <x v="546"/>
    <x v="0"/>
  </r>
  <r>
    <s v="Secure Email and Document sharing"/>
    <s v="We are looking to build a secure email / document sharing system for companies needing to send sensitive information to clients."/>
    <n v="7500"/>
    <n v="0"/>
    <x v="2"/>
    <s v="FR"/>
    <s v="EUR"/>
    <n v="1447600389"/>
    <n v="1444140789"/>
    <b v="0"/>
    <n v="0"/>
    <b v="0"/>
    <x v="2"/>
    <s v="web"/>
    <n v="0"/>
    <n v="0"/>
    <x v="547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US"/>
    <s v="USD"/>
    <n v="1445097715"/>
    <n v="1441209715"/>
    <b v="0"/>
    <n v="1"/>
    <b v="0"/>
    <x v="2"/>
    <s v="web"/>
    <n v="0"/>
    <n v="9"/>
    <x v="5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55122564"/>
    <n v="1452530564"/>
    <b v="0"/>
    <n v="8"/>
    <b v="0"/>
    <x v="2"/>
    <s v="web"/>
    <n v="3"/>
    <n v="8.5"/>
    <x v="549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GB"/>
    <s v="GBP"/>
    <n v="1446154848"/>
    <n v="1443562848"/>
    <b v="0"/>
    <n v="4"/>
    <b v="0"/>
    <x v="2"/>
    <s v="web"/>
    <n v="1"/>
    <n v="8.75"/>
    <x v="55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GB"/>
    <s v="GBP"/>
    <n v="1436368622"/>
    <n v="1433776622"/>
    <b v="0"/>
    <n v="28"/>
    <b v="0"/>
    <x v="2"/>
    <s v="web"/>
    <n v="5"/>
    <n v="135.04"/>
    <x v="551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85838800"/>
    <n v="1484756245"/>
    <b v="0"/>
    <n v="0"/>
    <b v="0"/>
    <x v="2"/>
    <s v="web"/>
    <n v="0"/>
    <n v="0"/>
    <x v="552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38451580"/>
    <n v="1434609424"/>
    <b v="0"/>
    <n v="6"/>
    <b v="0"/>
    <x v="2"/>
    <s v="web"/>
    <n v="0"/>
    <n v="20.5"/>
    <x v="553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CA"/>
    <s v="CAD"/>
    <n v="1452350896"/>
    <n v="1447166896"/>
    <b v="0"/>
    <n v="22"/>
    <b v="0"/>
    <x v="2"/>
    <s v="web"/>
    <n v="37"/>
    <n v="64.36"/>
    <x v="554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US"/>
    <s v="USD"/>
    <n v="1415988991"/>
    <n v="1413393391"/>
    <b v="0"/>
    <n v="0"/>
    <b v="0"/>
    <x v="2"/>
    <s v="web"/>
    <n v="0"/>
    <n v="0"/>
    <x v="555"/>
    <x v="2"/>
  </r>
  <r>
    <s v="Braille Academy"/>
    <s v="An educational platform for learning Unified English Braille Code"/>
    <n v="8000"/>
    <n v="200"/>
    <x v="2"/>
    <s v="US"/>
    <s v="USD"/>
    <n v="1413735972"/>
    <n v="1411143972"/>
    <b v="0"/>
    <n v="1"/>
    <b v="0"/>
    <x v="2"/>
    <s v="web"/>
    <n v="3"/>
    <n v="200"/>
    <x v="556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GB"/>
    <s v="GBP"/>
    <n v="1465720143"/>
    <n v="1463128143"/>
    <b v="0"/>
    <n v="20"/>
    <b v="0"/>
    <x v="2"/>
    <s v="web"/>
    <n v="1"/>
    <n v="68.3"/>
    <x v="557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52112717"/>
    <n v="1449520717"/>
    <b v="0"/>
    <n v="0"/>
    <b v="0"/>
    <x v="2"/>
    <s v="web"/>
    <n v="0"/>
    <n v="0"/>
    <x v="558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DE"/>
    <s v="EUR"/>
    <n v="1480721803"/>
    <n v="1478126203"/>
    <b v="0"/>
    <n v="1"/>
    <b v="0"/>
    <x v="2"/>
    <s v="web"/>
    <n v="0"/>
    <n v="50"/>
    <x v="559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US"/>
    <s v="USD"/>
    <n v="1427227905"/>
    <n v="1424639505"/>
    <b v="0"/>
    <n v="3"/>
    <b v="0"/>
    <x v="2"/>
    <s v="web"/>
    <n v="0"/>
    <n v="4"/>
    <x v="560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9989260"/>
    <n v="1447397260"/>
    <b v="0"/>
    <n v="2"/>
    <b v="0"/>
    <x v="2"/>
    <s v="web"/>
    <n v="0"/>
    <n v="27.5"/>
    <x v="561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CA"/>
    <s v="CAD"/>
    <n v="1418841045"/>
    <n v="1416249045"/>
    <b v="0"/>
    <n v="0"/>
    <b v="0"/>
    <x v="2"/>
    <s v="web"/>
    <n v="0"/>
    <n v="0"/>
    <x v="562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US"/>
    <s v="USD"/>
    <n v="1445874513"/>
    <n v="1442850513"/>
    <b v="0"/>
    <n v="2"/>
    <b v="0"/>
    <x v="2"/>
    <s v="web"/>
    <n v="0"/>
    <n v="34"/>
    <x v="563"/>
    <x v="0"/>
  </r>
  <r>
    <s v="TOC TOC TROC"/>
    <s v="Plateforme de troc gratuit et d'Ã©changes en tous genres par nature. Mieux s'entraider, Ã©changer, de donner, louer ou vendre Ã  distance."/>
    <n v="18000"/>
    <n v="1"/>
    <x v="2"/>
    <s v="NL"/>
    <s v="EUR"/>
    <n v="1482052815"/>
    <n v="1479460815"/>
    <b v="0"/>
    <n v="1"/>
    <b v="0"/>
    <x v="2"/>
    <s v="web"/>
    <n v="0"/>
    <n v="1"/>
    <x v="564"/>
    <x v="2"/>
  </r>
  <r>
    <s v="EasyLearnings"/>
    <s v="Our objective is to provide a platform which helps teachers to provide courses to leaners in wide range of locations including Africa."/>
    <n v="25000"/>
    <n v="0"/>
    <x v="2"/>
    <s v="AU"/>
    <s v="AUD"/>
    <n v="1424137247"/>
    <n v="1421545247"/>
    <b v="0"/>
    <n v="0"/>
    <b v="0"/>
    <x v="2"/>
    <s v="web"/>
    <n v="0"/>
    <n v="0"/>
    <x v="565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FR"/>
    <s v="EUR"/>
    <n v="1457822275"/>
    <n v="1455230275"/>
    <b v="0"/>
    <n v="1"/>
    <b v="0"/>
    <x v="2"/>
    <s v="web"/>
    <n v="0"/>
    <n v="1"/>
    <x v="566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GB"/>
    <s v="GBP"/>
    <n v="1436554249"/>
    <n v="1433962249"/>
    <b v="0"/>
    <n v="0"/>
    <b v="0"/>
    <x v="2"/>
    <s v="web"/>
    <n v="0"/>
    <n v="0"/>
    <x v="567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US"/>
    <s v="USD"/>
    <n v="1468513533"/>
    <n v="1465921533"/>
    <b v="0"/>
    <n v="5"/>
    <b v="0"/>
    <x v="2"/>
    <s v="web"/>
    <n v="1"/>
    <n v="49"/>
    <x v="568"/>
    <x v="0"/>
  </r>
  <r>
    <s v="Mioti"/>
    <s v="Mioti is an indie game marketplace that doubles as a community for developers to join networks and discuss projects."/>
    <n v="2500"/>
    <n v="20"/>
    <x v="2"/>
    <s v="US"/>
    <s v="USD"/>
    <n v="1420143194"/>
    <n v="1417551194"/>
    <b v="0"/>
    <n v="1"/>
    <b v="0"/>
    <x v="2"/>
    <s v="web"/>
    <n v="1"/>
    <n v="20"/>
    <x v="569"/>
    <x v="0"/>
  </r>
  <r>
    <s v="Relaunching in May"/>
    <s v="Humans have AM/FM/Satellite radio, kids have radio Disney, pets have DogCatRadio."/>
    <n v="85000"/>
    <n v="142"/>
    <x v="2"/>
    <s v="NZ"/>
    <s v="NZD"/>
    <n v="1452942000"/>
    <n v="1449785223"/>
    <b v="0"/>
    <n v="1"/>
    <b v="0"/>
    <x v="2"/>
    <s v="web"/>
    <n v="0"/>
    <n v="142"/>
    <x v="570"/>
    <x v="2"/>
  </r>
  <r>
    <s v="Snag-A-Slip"/>
    <s v="Snag-A-Slip is an online platform that connects boaters with awesome marinas and available boat slips so that they can book with ease."/>
    <n v="25000"/>
    <n v="106"/>
    <x v="2"/>
    <s v="CA"/>
    <s v="CAD"/>
    <n v="1451679612"/>
    <n v="1449087612"/>
    <b v="0"/>
    <n v="2"/>
    <b v="0"/>
    <x v="2"/>
    <s v="web"/>
    <n v="0"/>
    <n v="53"/>
    <x v="571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55822569"/>
    <n v="1453230569"/>
    <b v="0"/>
    <n v="0"/>
    <b v="0"/>
    <x v="2"/>
    <s v="web"/>
    <n v="0"/>
    <n v="0"/>
    <x v="572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37969540"/>
    <n v="1436297723"/>
    <b v="0"/>
    <n v="9"/>
    <b v="0"/>
    <x v="2"/>
    <s v="web"/>
    <n v="0"/>
    <n v="38.44"/>
    <x v="573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US"/>
    <s v="USD"/>
    <n v="1446660688"/>
    <n v="1444065088"/>
    <b v="0"/>
    <n v="4"/>
    <b v="0"/>
    <x v="2"/>
    <s v="web"/>
    <n v="1"/>
    <n v="20"/>
    <x v="574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US"/>
    <s v="USD"/>
    <n v="1421543520"/>
    <n v="1416445931"/>
    <b v="0"/>
    <n v="4"/>
    <b v="0"/>
    <x v="2"/>
    <s v="web"/>
    <n v="0"/>
    <n v="64.75"/>
    <x v="575"/>
    <x v="0"/>
  </r>
  <r>
    <s v="Uthtopia"/>
    <s v="UthTopia Is a social media organization that believes in positive online usage, youth mentorship, and youth empowerment."/>
    <n v="80000"/>
    <n v="1"/>
    <x v="2"/>
    <s v="GB"/>
    <s v="GBP"/>
    <n v="1476873507"/>
    <n v="1474281507"/>
    <b v="0"/>
    <n v="1"/>
    <b v="0"/>
    <x v="2"/>
    <s v="web"/>
    <n v="0"/>
    <n v="1"/>
    <x v="576"/>
    <x v="0"/>
  </r>
  <r>
    <s v="everydayrelay"/>
    <s v="Emails are one of pervasively used mode of communication today. However, emails can be personal and sometimes discretion is needed."/>
    <n v="5000"/>
    <n v="10"/>
    <x v="2"/>
    <s v="DE"/>
    <s v="EUR"/>
    <n v="1434213443"/>
    <n v="1431621443"/>
    <b v="0"/>
    <n v="1"/>
    <b v="0"/>
    <x v="2"/>
    <s v="web"/>
    <n v="0"/>
    <n v="10"/>
    <x v="577"/>
    <x v="2"/>
  </r>
  <r>
    <s v="weBuy Crowdsourced Shopping"/>
    <s v="weBuy trade built on technology and Crowd Sourced Power"/>
    <n v="125000"/>
    <n v="14"/>
    <x v="2"/>
    <s v="US"/>
    <s v="USD"/>
    <n v="1427537952"/>
    <n v="1422357552"/>
    <b v="0"/>
    <n v="7"/>
    <b v="0"/>
    <x v="2"/>
    <s v="web"/>
    <n v="0"/>
    <n v="2"/>
    <x v="578"/>
    <x v="0"/>
  </r>
  <r>
    <s v="Course: Learn Cryptography"/>
    <s v="Learn classic and public key cryptography with a full proof-of-concept system in JavaScript."/>
    <n v="12000"/>
    <n v="175"/>
    <x v="2"/>
    <s v="US"/>
    <s v="USD"/>
    <n v="1463753302"/>
    <n v="1458569302"/>
    <b v="0"/>
    <n v="5"/>
    <b v="0"/>
    <x v="2"/>
    <s v="web"/>
    <n v="1"/>
    <n v="35"/>
    <x v="579"/>
    <x v="3"/>
  </r>
  <r>
    <s v="Talented Minds â­ï¸"/>
    <s v="I Want To Create A Website That Helps Young Inventors Of Today Broadcast Their Talents &amp; Help Get The Reconigition They Deserve"/>
    <n v="3000"/>
    <n v="1"/>
    <x v="2"/>
    <s v="GB"/>
    <s v="GBP"/>
    <n v="1441633993"/>
    <n v="1439560393"/>
    <b v="0"/>
    <n v="1"/>
    <b v="0"/>
    <x v="2"/>
    <s v="web"/>
    <n v="0"/>
    <n v="1"/>
    <x v="580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19539223"/>
    <n v="1416947223"/>
    <b v="0"/>
    <n v="0"/>
    <b v="0"/>
    <x v="2"/>
    <s v="web"/>
    <n v="0"/>
    <n v="0"/>
    <x v="581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74580867"/>
    <n v="1471988867"/>
    <b v="0"/>
    <n v="0"/>
    <b v="0"/>
    <x v="2"/>
    <s v="web"/>
    <n v="0"/>
    <n v="0"/>
    <x v="582"/>
    <x v="0"/>
  </r>
  <r>
    <s v="HackersArchive.com"/>
    <s v="HackersArchive.com will help rid the web of viruses and scams found everywhere else you look!"/>
    <n v="9000"/>
    <n v="1"/>
    <x v="2"/>
    <s v="US"/>
    <s v="USD"/>
    <n v="1438474704"/>
    <n v="1435882704"/>
    <b v="0"/>
    <n v="1"/>
    <b v="0"/>
    <x v="2"/>
    <s v="web"/>
    <n v="0"/>
    <n v="1"/>
    <x v="583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442400"/>
    <n v="1424454319"/>
    <b v="0"/>
    <n v="2"/>
    <b v="0"/>
    <x v="2"/>
    <s v="web"/>
    <n v="1"/>
    <n v="5"/>
    <x v="584"/>
    <x v="0"/>
  </r>
  <r>
    <s v="Link Card"/>
    <s v="SAVE UP TO 40% WHEN YOU SPEND!_x000a__x000a_PRE-ORDER YOUR LINK CARD TODAY"/>
    <n v="9000"/>
    <n v="0"/>
    <x v="2"/>
    <s v="US"/>
    <s v="USD"/>
    <n v="1426800687"/>
    <n v="1424212287"/>
    <b v="0"/>
    <n v="0"/>
    <b v="0"/>
    <x v="2"/>
    <s v="web"/>
    <n v="0"/>
    <n v="0"/>
    <x v="585"/>
    <x v="0"/>
  </r>
  <r>
    <s v="Employ College 2K"/>
    <s v="Employ College is a movement for companies to hire college graduates from their respected institutions."/>
    <n v="10000"/>
    <n v="56"/>
    <x v="2"/>
    <s v="US"/>
    <s v="USD"/>
    <n v="1426522316"/>
    <n v="1423933916"/>
    <b v="0"/>
    <n v="4"/>
    <b v="0"/>
    <x v="2"/>
    <s v="web"/>
    <n v="1"/>
    <n v="14"/>
    <x v="586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GB"/>
    <s v="GBP"/>
    <n v="1448928000"/>
    <n v="1444123377"/>
    <b v="0"/>
    <n v="7"/>
    <b v="0"/>
    <x v="2"/>
    <s v="web"/>
    <n v="9"/>
    <n v="389.29"/>
    <x v="587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US"/>
    <s v="USD"/>
    <n v="1424032207"/>
    <n v="1421440207"/>
    <b v="0"/>
    <n v="2"/>
    <b v="0"/>
    <x v="2"/>
    <s v="web"/>
    <n v="3"/>
    <n v="150.5"/>
    <x v="588"/>
    <x v="2"/>
  </r>
  <r>
    <s v="Get Neighborly"/>
    <s v="Services closer than you think..."/>
    <n v="7500"/>
    <n v="1"/>
    <x v="2"/>
    <s v="CA"/>
    <s v="CAD"/>
    <n v="1429207833"/>
    <n v="1426615833"/>
    <b v="0"/>
    <n v="1"/>
    <b v="0"/>
    <x v="2"/>
    <s v="web"/>
    <n v="0"/>
    <n v="1"/>
    <x v="58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IT"/>
    <s v="EUR"/>
    <n v="1479410886"/>
    <n v="1474223286"/>
    <b v="0"/>
    <n v="9"/>
    <b v="0"/>
    <x v="2"/>
    <s v="web"/>
    <n v="4"/>
    <n v="24.78"/>
    <x v="59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6366699"/>
    <n v="1435070699"/>
    <b v="0"/>
    <n v="2"/>
    <b v="0"/>
    <x v="2"/>
    <s v="web"/>
    <n v="0"/>
    <n v="30.5"/>
    <x v="591"/>
    <x v="0"/>
  </r>
  <r>
    <s v="Go Start A Biz"/>
    <s v="Together, we can build a FREE, business start-up system that will help aspiring entrepreneurs change their economic circumstances."/>
    <n v="7500"/>
    <n v="250"/>
    <x v="2"/>
    <s v="GB"/>
    <s v="GBP"/>
    <n v="1454936460"/>
    <n v="1452259131"/>
    <b v="0"/>
    <n v="1"/>
    <b v="0"/>
    <x v="2"/>
    <s v="web"/>
    <n v="3"/>
    <n v="250"/>
    <x v="592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US"/>
    <s v="USD"/>
    <n v="1437570130"/>
    <n v="1434978130"/>
    <b v="0"/>
    <n v="7"/>
    <b v="0"/>
    <x v="2"/>
    <s v="web"/>
    <n v="23"/>
    <n v="16.43"/>
    <x v="593"/>
    <x v="0"/>
  </r>
  <r>
    <s v="Unleashed Fitness"/>
    <s v="Creating a fitness site that will change the fitness game forever!"/>
    <n v="25000"/>
    <n v="26"/>
    <x v="2"/>
    <s v="US"/>
    <s v="USD"/>
    <n v="1417584860"/>
    <n v="1414992860"/>
    <b v="0"/>
    <n v="2"/>
    <b v="0"/>
    <x v="2"/>
    <s v="web"/>
    <n v="0"/>
    <n v="13"/>
    <x v="594"/>
    <x v="2"/>
  </r>
  <r>
    <s v="MyBestInterest.org"/>
    <s v="MyBestInterest.org elminates election research by quickly identifying the candidates that will best represent your interests."/>
    <n v="100000"/>
    <n v="426"/>
    <x v="2"/>
    <s v="GB"/>
    <s v="GBP"/>
    <n v="1428333345"/>
    <n v="1425744945"/>
    <b v="0"/>
    <n v="8"/>
    <b v="0"/>
    <x v="2"/>
    <s v="web"/>
    <n v="0"/>
    <n v="53.25"/>
    <x v="595"/>
    <x v="0"/>
  </r>
  <r>
    <s v="DigitaliBook free library"/>
    <s v="We present digitaibook,com site which can become a free electronic library with your help,"/>
    <n v="20000"/>
    <n v="6"/>
    <x v="2"/>
    <s v="US"/>
    <s v="USD"/>
    <n v="1460832206"/>
    <n v="1458240206"/>
    <b v="0"/>
    <n v="2"/>
    <b v="0"/>
    <x v="2"/>
    <s v="web"/>
    <n v="0"/>
    <n v="3"/>
    <x v="596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30703638"/>
    <n v="1426815638"/>
    <b v="0"/>
    <n v="2"/>
    <b v="0"/>
    <x v="2"/>
    <s v="web"/>
    <n v="0"/>
    <n v="10"/>
    <x v="597"/>
    <x v="2"/>
  </r>
  <r>
    <s v="Goals not creeds"/>
    <s v="This is a project to create a crowd-funding site for Urantia Book readers worldwide."/>
    <n v="2500"/>
    <n v="850"/>
    <x v="2"/>
    <s v="US"/>
    <s v="USD"/>
    <n v="1478122292"/>
    <n v="1475530292"/>
    <b v="0"/>
    <n v="7"/>
    <b v="0"/>
    <x v="2"/>
    <s v="web"/>
    <n v="34"/>
    <n v="121.43"/>
    <x v="598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69980800"/>
    <n v="1466787335"/>
    <b v="0"/>
    <n v="2"/>
    <b v="0"/>
    <x v="2"/>
    <s v="web"/>
    <n v="0"/>
    <n v="15.5"/>
    <x v="599"/>
    <x v="0"/>
  </r>
  <r>
    <s v="Anaheim California here we come but we need your help."/>
    <s v="Science Technology Engineering and Math + youth = a brighter tomorrow."/>
    <n v="5000"/>
    <n v="100"/>
    <x v="1"/>
    <s v="US"/>
    <s v="USD"/>
    <n v="1417737781"/>
    <n v="1415145781"/>
    <b v="0"/>
    <n v="1"/>
    <b v="0"/>
    <x v="2"/>
    <s v="web"/>
    <n v="2"/>
    <n v="100"/>
    <x v="600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US"/>
    <s v="USD"/>
    <n v="1425827760"/>
    <n v="1423769402"/>
    <b v="0"/>
    <n v="6"/>
    <b v="0"/>
    <x v="2"/>
    <s v="web"/>
    <n v="1"/>
    <n v="23.33"/>
    <x v="601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1198562"/>
    <n v="1426014562"/>
    <b v="0"/>
    <n v="0"/>
    <b v="0"/>
    <x v="2"/>
    <s v="web"/>
    <n v="0"/>
    <n v="0"/>
    <x v="602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CA"/>
    <s v="CAD"/>
    <n v="1419626139"/>
    <n v="1417034139"/>
    <b v="0"/>
    <n v="13"/>
    <b v="0"/>
    <x v="2"/>
    <s v="web"/>
    <n v="4"/>
    <n v="45.39"/>
    <x v="60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34654215"/>
    <n v="1432062215"/>
    <b v="0"/>
    <n v="0"/>
    <b v="0"/>
    <x v="2"/>
    <s v="web"/>
    <n v="0"/>
    <n v="0"/>
    <x v="604"/>
    <x v="3"/>
  </r>
  <r>
    <s v="Teach Your Parents iPad (Canceled)"/>
    <s v="An iPad support care package for your parents / seniors."/>
    <n v="5000"/>
    <n v="131"/>
    <x v="1"/>
    <s v="US"/>
    <s v="USD"/>
    <n v="1408029623"/>
    <n v="1405437623"/>
    <b v="0"/>
    <n v="8"/>
    <b v="0"/>
    <x v="2"/>
    <s v="web"/>
    <n v="3"/>
    <n v="16.38"/>
    <x v="605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US"/>
    <s v="USD"/>
    <n v="1409187056"/>
    <n v="1406595056"/>
    <b v="0"/>
    <n v="1"/>
    <b v="0"/>
    <x v="2"/>
    <s v="web"/>
    <n v="0"/>
    <n v="10"/>
    <x v="606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0318908"/>
    <n v="1436430908"/>
    <b v="0"/>
    <n v="0"/>
    <b v="0"/>
    <x v="2"/>
    <s v="web"/>
    <n v="0"/>
    <n v="0"/>
    <x v="607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NL"/>
    <s v="EUR"/>
    <n v="1432479600"/>
    <n v="1428507409"/>
    <b v="0"/>
    <n v="5"/>
    <b v="0"/>
    <x v="2"/>
    <s v="web"/>
    <n v="1"/>
    <n v="292.2"/>
    <x v="608"/>
    <x v="0"/>
  </r>
  <r>
    <s v="Swap Anything (Canceled)"/>
    <s v="Can we swap, please? - everybody's said it. I want to create a website that enables anybody to trade their items, without money hassle."/>
    <n v="780"/>
    <n v="5"/>
    <x v="1"/>
    <s v="US"/>
    <s v="USD"/>
    <n v="1448225336"/>
    <n v="1445629736"/>
    <b v="0"/>
    <n v="1"/>
    <b v="0"/>
    <x v="2"/>
    <s v="web"/>
    <n v="1"/>
    <n v="5"/>
    <x v="609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34405980"/>
    <n v="1431813980"/>
    <b v="0"/>
    <n v="0"/>
    <b v="0"/>
    <x v="2"/>
    <s v="web"/>
    <n v="0"/>
    <n v="0"/>
    <x v="610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GB"/>
    <s v="GBP"/>
    <n v="1448761744"/>
    <n v="1446166144"/>
    <b v="0"/>
    <n v="0"/>
    <b v="0"/>
    <x v="2"/>
    <s v="web"/>
    <n v="0"/>
    <n v="0"/>
    <x v="611"/>
    <x v="0"/>
  </r>
  <r>
    <s v="Web Streaming 2.0 (Canceled)"/>
    <s v="A Fast and Reliable new Web platform to stream videos from Internet"/>
    <n v="10000"/>
    <n v="0"/>
    <x v="1"/>
    <s v="US"/>
    <s v="USD"/>
    <n v="1429732586"/>
    <n v="1427140586"/>
    <b v="0"/>
    <n v="0"/>
    <b v="0"/>
    <x v="2"/>
    <s v="web"/>
    <n v="0"/>
    <n v="0"/>
    <x v="612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FR"/>
    <s v="EUR"/>
    <n v="1453210037"/>
    <n v="1448026037"/>
    <b v="0"/>
    <n v="121"/>
    <b v="0"/>
    <x v="2"/>
    <s v="web"/>
    <n v="21"/>
    <n v="105.93"/>
    <x v="613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IT"/>
    <s v="EUR"/>
    <n v="1472777146"/>
    <n v="1470185146"/>
    <b v="0"/>
    <n v="0"/>
    <b v="0"/>
    <x v="2"/>
    <s v="web"/>
    <n v="0"/>
    <n v="0"/>
    <x v="614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US"/>
    <s v="USD"/>
    <n v="1443675540"/>
    <n v="1441022120"/>
    <b v="0"/>
    <n v="0"/>
    <b v="0"/>
    <x v="2"/>
    <s v="web"/>
    <n v="0"/>
    <n v="0"/>
    <x v="615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US"/>
    <s v="USD"/>
    <n v="1466731740"/>
    <n v="1464139740"/>
    <b v="0"/>
    <n v="0"/>
    <b v="0"/>
    <x v="2"/>
    <s v="web"/>
    <n v="0"/>
    <n v="0"/>
    <x v="616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NZ"/>
    <s v="NZD"/>
    <n v="1443149759"/>
    <n v="1440557759"/>
    <b v="0"/>
    <n v="3"/>
    <b v="0"/>
    <x v="2"/>
    <s v="web"/>
    <n v="3"/>
    <n v="20"/>
    <x v="617"/>
    <x v="0"/>
  </r>
  <r>
    <s v="Y2Y Tutors (Canceled)"/>
    <s v="With the cost of education seemingly always on the rise, Y2Y aims to ensure that no student will be left behind through peer tutoring."/>
    <n v="400"/>
    <n v="0"/>
    <x v="1"/>
    <s v="FR"/>
    <s v="EUR"/>
    <n v="1488013307"/>
    <n v="1485421307"/>
    <b v="0"/>
    <n v="0"/>
    <b v="0"/>
    <x v="2"/>
    <s v="web"/>
    <n v="0"/>
    <n v="0"/>
    <x v="618"/>
    <x v="0"/>
  </r>
  <r>
    <s v="Big Data (Canceled)"/>
    <s v="Big Data Sets for researchers interested in improving the quality of life."/>
    <n v="2500000"/>
    <n v="1"/>
    <x v="1"/>
    <s v="GB"/>
    <s v="GBP"/>
    <n v="1431072843"/>
    <n v="1427184843"/>
    <b v="0"/>
    <n v="1"/>
    <b v="0"/>
    <x v="2"/>
    <s v="web"/>
    <n v="0"/>
    <n v="1"/>
    <x v="619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US"/>
    <s v="USD"/>
    <n v="1449689203"/>
    <n v="1447097203"/>
    <b v="0"/>
    <n v="1"/>
    <b v="0"/>
    <x v="2"/>
    <s v="web"/>
    <n v="1"/>
    <n v="300"/>
    <x v="620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16933390"/>
    <n v="1411745790"/>
    <b v="0"/>
    <n v="3"/>
    <b v="0"/>
    <x v="2"/>
    <s v="web"/>
    <n v="1"/>
    <n v="87"/>
    <x v="621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CA"/>
    <s v="CAD"/>
    <n v="1408986738"/>
    <n v="1405098738"/>
    <b v="0"/>
    <n v="9"/>
    <b v="0"/>
    <x v="2"/>
    <s v="web"/>
    <n v="6"/>
    <n v="37.89"/>
    <x v="622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US"/>
    <s v="USD"/>
    <n v="1467934937"/>
    <n v="1465342937"/>
    <b v="0"/>
    <n v="0"/>
    <b v="0"/>
    <x v="2"/>
    <s v="web"/>
    <n v="0"/>
    <n v="0"/>
    <x v="623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67398138"/>
    <n v="1465670138"/>
    <b v="0"/>
    <n v="0"/>
    <b v="0"/>
    <x v="2"/>
    <s v="web"/>
    <n v="0"/>
    <n v="0"/>
    <x v="624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AU"/>
    <s v="AUD"/>
    <n v="1432771997"/>
    <n v="1430179997"/>
    <b v="0"/>
    <n v="0"/>
    <b v="0"/>
    <x v="2"/>
    <s v="web"/>
    <n v="0"/>
    <n v="0"/>
    <x v="625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1647041"/>
    <n v="1429055041"/>
    <b v="0"/>
    <n v="39"/>
    <b v="0"/>
    <x v="2"/>
    <s v="web"/>
    <n v="17"/>
    <n v="111.41"/>
    <x v="626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CA"/>
    <s v="CAD"/>
    <n v="1490560177"/>
    <n v="1487971777"/>
    <b v="0"/>
    <n v="1"/>
    <b v="0"/>
    <x v="2"/>
    <s v="web"/>
    <n v="0"/>
    <n v="90"/>
    <x v="627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39644920"/>
    <n v="1436793939"/>
    <b v="0"/>
    <n v="0"/>
    <b v="0"/>
    <x v="2"/>
    <s v="web"/>
    <n v="0"/>
    <n v="0"/>
    <x v="628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SE"/>
    <s v="SEK"/>
    <n v="1457996400"/>
    <n v="1452842511"/>
    <b v="0"/>
    <n v="3"/>
    <b v="0"/>
    <x v="2"/>
    <s v="web"/>
    <n v="0"/>
    <n v="116.67"/>
    <x v="629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05269457"/>
    <n v="1402677457"/>
    <b v="0"/>
    <n v="1"/>
    <b v="0"/>
    <x v="2"/>
    <s v="web"/>
    <n v="0"/>
    <n v="10"/>
    <x v="630"/>
    <x v="0"/>
  </r>
  <r>
    <s v="Brevity: A Powerful Online Publishing Software! (Canceled)"/>
    <s v="A Powerful Multimedia-Rich Software that aims at making online publishing very simple."/>
    <n v="50000"/>
    <n v="690"/>
    <x v="1"/>
    <s v="AU"/>
    <s v="AUD"/>
    <n v="1463239108"/>
    <n v="1460647108"/>
    <b v="0"/>
    <n v="9"/>
    <b v="0"/>
    <x v="2"/>
    <s v="web"/>
    <n v="1"/>
    <n v="76.67"/>
    <x v="631"/>
    <x v="2"/>
  </r>
  <r>
    <s v="UniWherse.com - Bring students future (Canceled)"/>
    <s v="Our goal is to create a system, students can find universities that best match their interests."/>
    <n v="20000"/>
    <n v="0"/>
    <x v="1"/>
    <s v="US"/>
    <s v="USD"/>
    <n v="1441516200"/>
    <n v="1438959121"/>
    <b v="0"/>
    <n v="0"/>
    <b v="0"/>
    <x v="2"/>
    <s v="web"/>
    <n v="0"/>
    <n v="0"/>
    <x v="632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CA"/>
    <s v="CAD"/>
    <n v="1464460329"/>
    <n v="1461954729"/>
    <b v="0"/>
    <n v="25"/>
    <b v="0"/>
    <x v="2"/>
    <s v="web"/>
    <n v="12"/>
    <n v="49.8"/>
    <x v="633"/>
    <x v="2"/>
  </r>
  <r>
    <s v="pitchtograndma (Canceled)"/>
    <s v="We help companies to explain what they do in simple, grandma-would-understand terms."/>
    <n v="5000"/>
    <n v="1"/>
    <x v="1"/>
    <s v="NL"/>
    <s v="EUR"/>
    <n v="1448470165"/>
    <n v="1445874565"/>
    <b v="0"/>
    <n v="1"/>
    <b v="0"/>
    <x v="2"/>
    <s v="web"/>
    <n v="0"/>
    <n v="1"/>
    <x v="634"/>
    <x v="0"/>
  </r>
  <r>
    <s v="Pleero, A Technology Team Building Website (Canceled)"/>
    <s v="Network used for building technology development teams."/>
    <n v="25000"/>
    <n v="2"/>
    <x v="1"/>
    <s v="US"/>
    <s v="USD"/>
    <n v="1466204400"/>
    <n v="1463469062"/>
    <b v="0"/>
    <n v="1"/>
    <b v="0"/>
    <x v="2"/>
    <s v="web"/>
    <n v="0"/>
    <n v="2"/>
    <x v="635"/>
    <x v="0"/>
  </r>
  <r>
    <s v="Keto Advice (Canceled)"/>
    <s v="With no central location for keto knowledge, keto advice will be a community run knowledge base."/>
    <n v="2000"/>
    <n v="4"/>
    <x v="1"/>
    <s v="US"/>
    <s v="USD"/>
    <n v="1424989029"/>
    <n v="1422397029"/>
    <b v="0"/>
    <n v="1"/>
    <b v="0"/>
    <x v="2"/>
    <s v="web"/>
    <n v="0"/>
    <n v="4"/>
    <x v="636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US"/>
    <s v="USD"/>
    <n v="1428804762"/>
    <n v="1426212762"/>
    <b v="0"/>
    <n v="0"/>
    <b v="0"/>
    <x v="2"/>
    <s v="web"/>
    <n v="0"/>
    <n v="0"/>
    <x v="637"/>
    <x v="1"/>
  </r>
  <r>
    <s v="W (Canceled)"/>
    <s v="O0"/>
    <n v="200000"/>
    <n v="18"/>
    <x v="1"/>
    <s v="GB"/>
    <s v="GBP"/>
    <n v="1433587620"/>
    <n v="1430996150"/>
    <b v="0"/>
    <n v="6"/>
    <b v="0"/>
    <x v="2"/>
    <s v="web"/>
    <n v="0"/>
    <n v="3"/>
    <x v="638"/>
    <x v="1"/>
  </r>
  <r>
    <s v="Kids Educational Social Media Site (Canceled)"/>
    <s v="Development of a Safe and Educational Social Media site for kids."/>
    <n v="1000000"/>
    <n v="1"/>
    <x v="1"/>
    <s v="GB"/>
    <s v="GBP"/>
    <n v="1488063840"/>
    <n v="1485558318"/>
    <b v="0"/>
    <n v="1"/>
    <b v="0"/>
    <x v="2"/>
    <s v="web"/>
    <n v="0"/>
    <n v="1"/>
    <x v="639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DE"/>
    <s v="EUR"/>
    <n v="1490447662"/>
    <n v="1485267262"/>
    <b v="0"/>
    <n v="2"/>
    <b v="1"/>
    <x v="2"/>
    <s v="wearables"/>
    <n v="144"/>
    <n v="50.5"/>
    <x v="64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13208795"/>
    <n v="1408024795"/>
    <b v="0"/>
    <n v="315"/>
    <b v="1"/>
    <x v="2"/>
    <s v="wearables"/>
    <n v="119"/>
    <n v="151.32"/>
    <x v="641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FR"/>
    <s v="EUR"/>
    <n v="1480028400"/>
    <n v="1478685915"/>
    <b v="0"/>
    <n v="2174"/>
    <b v="1"/>
    <x v="2"/>
    <s v="wearables"/>
    <n v="1460"/>
    <n v="134.36000000000001"/>
    <x v="642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9473248"/>
    <n v="1436881248"/>
    <b v="0"/>
    <n v="152"/>
    <b v="1"/>
    <x v="2"/>
    <s v="wearables"/>
    <n v="106"/>
    <n v="174.03"/>
    <x v="643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DE"/>
    <s v="EUR"/>
    <n v="1439998674"/>
    <n v="1436888274"/>
    <b v="0"/>
    <n v="1021"/>
    <b v="1"/>
    <x v="2"/>
    <s v="wearables"/>
    <n v="300"/>
    <n v="73.489999999999995"/>
    <x v="644"/>
    <x v="3"/>
  </r>
  <r>
    <s v="Carbon Fiber Collar Stays"/>
    <s v="Ever wanted to own something made out of carbon fiber? Now you can!"/>
    <n v="2000"/>
    <n v="5574"/>
    <x v="0"/>
    <s v="US"/>
    <s v="USD"/>
    <n v="1433085875"/>
    <n v="1428333875"/>
    <b v="0"/>
    <n v="237"/>
    <b v="1"/>
    <x v="2"/>
    <s v="wearables"/>
    <n v="279"/>
    <n v="23.52"/>
    <x v="645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14544400"/>
    <n v="1410883139"/>
    <b v="0"/>
    <n v="27"/>
    <b v="1"/>
    <x v="2"/>
    <s v="wearables"/>
    <n v="132"/>
    <n v="39.07"/>
    <x v="646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US"/>
    <s v="USD"/>
    <n v="1470962274"/>
    <n v="1468370274"/>
    <b v="0"/>
    <n v="17"/>
    <b v="1"/>
    <x v="2"/>
    <s v="wearables"/>
    <n v="107"/>
    <n v="125.94"/>
    <x v="647"/>
    <x v="2"/>
  </r>
  <r>
    <s v="Audio Jacket"/>
    <s v="Get ready for the next product that you canâ€™t live without"/>
    <n v="35000"/>
    <n v="44388"/>
    <x v="0"/>
    <s v="US"/>
    <s v="USD"/>
    <n v="1407788867"/>
    <n v="1405196867"/>
    <b v="0"/>
    <n v="27"/>
    <b v="1"/>
    <x v="2"/>
    <s v="wearables"/>
    <n v="127"/>
    <n v="1644"/>
    <x v="648"/>
    <x v="3"/>
  </r>
  <r>
    <s v="VIVO Solar Bag"/>
    <s v="A backpack with a built in solar panel to charge any USB device. Includes removable battery pack, USB cable, and 7 different adapters!"/>
    <n v="2500"/>
    <n v="3499"/>
    <x v="0"/>
    <s v="CA"/>
    <s v="CAD"/>
    <n v="1458235549"/>
    <n v="1455647149"/>
    <b v="0"/>
    <n v="82"/>
    <b v="1"/>
    <x v="2"/>
    <s v="wearables"/>
    <n v="140"/>
    <n v="42.67"/>
    <x v="649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3304708"/>
    <n v="1410280708"/>
    <b v="0"/>
    <n v="48"/>
    <b v="1"/>
    <x v="2"/>
    <s v="wearables"/>
    <n v="112"/>
    <n v="35.130000000000003"/>
    <x v="650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0904413"/>
    <n v="1409090013"/>
    <b v="0"/>
    <n v="105"/>
    <b v="1"/>
    <x v="2"/>
    <s v="wearables"/>
    <n v="101"/>
    <n v="239.35"/>
    <x v="65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18953984"/>
    <n v="1413766384"/>
    <b v="0"/>
    <n v="28"/>
    <b v="1"/>
    <x v="2"/>
    <s v="wearables"/>
    <n v="100"/>
    <n v="107.64"/>
    <x v="652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18430311"/>
    <n v="1415838311"/>
    <b v="0"/>
    <n v="1107"/>
    <b v="1"/>
    <x v="2"/>
    <s v="wearables"/>
    <n v="141"/>
    <n v="95.83"/>
    <x v="653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80613650"/>
    <n v="1478018050"/>
    <b v="0"/>
    <n v="1013"/>
    <b v="1"/>
    <x v="2"/>
    <s v="wearables"/>
    <n v="267"/>
    <n v="31.66"/>
    <x v="654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40082240"/>
    <n v="1436885440"/>
    <b v="0"/>
    <n v="274"/>
    <b v="1"/>
    <x v="2"/>
    <s v="wearables"/>
    <n v="147"/>
    <n v="42.89"/>
    <x v="655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36396313"/>
    <n v="1433804313"/>
    <b v="0"/>
    <n v="87"/>
    <b v="1"/>
    <x v="2"/>
    <s v="wearables"/>
    <n v="214"/>
    <n v="122.74"/>
    <x v="656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26197512"/>
    <n v="1423609112"/>
    <b v="0"/>
    <n v="99"/>
    <b v="1"/>
    <x v="2"/>
    <s v="wearables"/>
    <n v="126"/>
    <n v="190.45"/>
    <x v="657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60917119"/>
    <n v="1455736719"/>
    <b v="0"/>
    <n v="276"/>
    <b v="1"/>
    <x v="2"/>
    <s v="wearables"/>
    <n v="104"/>
    <n v="109.34"/>
    <x v="658"/>
    <x v="0"/>
  </r>
  <r>
    <s v="Lulu Watch Designs - Apple Watch"/>
    <s v="Sync up your lifestyle"/>
    <n v="3000"/>
    <n v="3017"/>
    <x v="0"/>
    <s v="US"/>
    <s v="USD"/>
    <n v="1450901872"/>
    <n v="1448309872"/>
    <b v="0"/>
    <n v="21"/>
    <b v="1"/>
    <x v="2"/>
    <s v="wearables"/>
    <n v="101"/>
    <n v="143.66999999999999"/>
    <x v="659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37933600"/>
    <n v="1435117889"/>
    <b v="0"/>
    <n v="18"/>
    <b v="0"/>
    <x v="2"/>
    <s v="wearables"/>
    <n v="3"/>
    <n v="84.94"/>
    <x v="660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40339295"/>
    <n v="1437747295"/>
    <b v="0"/>
    <n v="9"/>
    <b v="0"/>
    <x v="2"/>
    <s v="wearables"/>
    <n v="1"/>
    <n v="10.56"/>
    <x v="661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15558879"/>
    <n v="1412963279"/>
    <b v="0"/>
    <n v="4"/>
    <b v="0"/>
    <x v="2"/>
    <s v="wearables"/>
    <n v="0"/>
    <n v="39"/>
    <x v="662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US"/>
    <s v="USD"/>
    <n v="1477236559"/>
    <n v="1474644559"/>
    <b v="0"/>
    <n v="7"/>
    <b v="0"/>
    <x v="2"/>
    <s v="wearables"/>
    <n v="0"/>
    <n v="100"/>
    <x v="663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1404247"/>
    <n v="1418812247"/>
    <b v="0"/>
    <n v="29"/>
    <b v="0"/>
    <x v="2"/>
    <s v="wearables"/>
    <n v="8"/>
    <n v="31.17"/>
    <x v="664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DK"/>
    <s v="DKK"/>
    <n v="1437250456"/>
    <n v="1434658456"/>
    <b v="0"/>
    <n v="12"/>
    <b v="0"/>
    <x v="2"/>
    <s v="wearables"/>
    <n v="19"/>
    <n v="155.33000000000001"/>
    <x v="665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28940775"/>
    <n v="1426348775"/>
    <b v="0"/>
    <n v="4"/>
    <b v="0"/>
    <x v="2"/>
    <s v="wearables"/>
    <n v="0"/>
    <n v="2"/>
    <x v="666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US"/>
    <s v="USD"/>
    <n v="1484327061"/>
    <n v="1479143061"/>
    <b v="0"/>
    <n v="28"/>
    <b v="0"/>
    <x v="2"/>
    <s v="wearables"/>
    <n v="10"/>
    <n v="178.93"/>
    <x v="667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08305498"/>
    <n v="1405713498"/>
    <b v="0"/>
    <n v="25"/>
    <b v="0"/>
    <x v="2"/>
    <s v="wearables"/>
    <n v="5"/>
    <n v="27.36"/>
    <x v="668"/>
    <x v="0"/>
  </r>
  <r>
    <s v="Christian DiLusso Watches"/>
    <s v="Beautiful automatic watches, made for every moment._x000a_Sports, business, casual.....it fits every moment of your life."/>
    <n v="200000"/>
    <n v="43015"/>
    <x v="2"/>
    <s v="IT"/>
    <s v="EUR"/>
    <n v="1477731463"/>
    <n v="1474275463"/>
    <b v="0"/>
    <n v="28"/>
    <b v="0"/>
    <x v="2"/>
    <s v="wearables"/>
    <n v="22"/>
    <n v="1536.25"/>
    <x v="669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US"/>
    <s v="USD"/>
    <n v="1431374222"/>
    <n v="1427486222"/>
    <b v="0"/>
    <n v="310"/>
    <b v="0"/>
    <x v="2"/>
    <s v="wearables"/>
    <n v="29"/>
    <n v="85"/>
    <x v="67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SE"/>
    <s v="SEK"/>
    <n v="1467817258"/>
    <n v="1465225258"/>
    <b v="0"/>
    <n v="15"/>
    <b v="0"/>
    <x v="2"/>
    <s v="wearables"/>
    <n v="39"/>
    <n v="788.53"/>
    <x v="671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IT"/>
    <s v="EUR"/>
    <n v="1466323800"/>
    <n v="1463418120"/>
    <b v="0"/>
    <n v="215"/>
    <b v="0"/>
    <x v="2"/>
    <s v="wearables"/>
    <n v="22"/>
    <n v="50.3"/>
    <x v="672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21208000"/>
    <n v="1418315852"/>
    <b v="0"/>
    <n v="3"/>
    <b v="0"/>
    <x v="2"/>
    <s v="wearables"/>
    <n v="0"/>
    <n v="68.33"/>
    <x v="673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20088340"/>
    <n v="1417410964"/>
    <b v="0"/>
    <n v="2"/>
    <b v="0"/>
    <x v="2"/>
    <s v="wearables"/>
    <n v="0"/>
    <n v="7.5"/>
    <x v="674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09602217"/>
    <n v="1405714217"/>
    <b v="0"/>
    <n v="26"/>
    <b v="0"/>
    <x v="2"/>
    <s v="wearables"/>
    <n v="15"/>
    <n v="34.270000000000003"/>
    <x v="675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US"/>
    <s v="USD"/>
    <n v="1407811627"/>
    <n v="1402627627"/>
    <b v="0"/>
    <n v="24"/>
    <b v="0"/>
    <x v="2"/>
    <s v="wearables"/>
    <n v="1"/>
    <n v="61.29"/>
    <x v="676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US"/>
    <s v="USD"/>
    <n v="1420095540"/>
    <n v="1417558804"/>
    <b v="0"/>
    <n v="96"/>
    <b v="0"/>
    <x v="2"/>
    <s v="wearables"/>
    <n v="26"/>
    <n v="133.25"/>
    <x v="677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CA"/>
    <s v="CAD"/>
    <n v="1423333581"/>
    <n v="1420741581"/>
    <b v="0"/>
    <n v="17"/>
    <b v="0"/>
    <x v="2"/>
    <s v="wearables"/>
    <n v="4"/>
    <n v="65.180000000000007"/>
    <x v="67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IT"/>
    <s v="EUR"/>
    <n v="1467106895"/>
    <n v="1463218895"/>
    <b v="0"/>
    <n v="94"/>
    <b v="0"/>
    <x v="2"/>
    <s v="wearables"/>
    <n v="15"/>
    <n v="93.9"/>
    <x v="67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63821338"/>
    <n v="1461229338"/>
    <b v="0"/>
    <n v="129"/>
    <b v="0"/>
    <x v="2"/>
    <s v="wearables"/>
    <n v="26"/>
    <n v="150.65"/>
    <x v="680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2920909"/>
    <n v="1467736909"/>
    <b v="0"/>
    <n v="1"/>
    <b v="0"/>
    <x v="2"/>
    <s v="wearables"/>
    <n v="0"/>
    <n v="1"/>
    <x v="681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10955331"/>
    <n v="1407931331"/>
    <b v="0"/>
    <n v="4"/>
    <b v="0"/>
    <x v="2"/>
    <s v="wearables"/>
    <n v="0"/>
    <n v="13.25"/>
    <x v="68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509604"/>
    <n v="1474917604"/>
    <b v="0"/>
    <n v="3"/>
    <b v="0"/>
    <x v="2"/>
    <s v="wearables"/>
    <n v="1"/>
    <n v="99.33"/>
    <x v="683"/>
    <x v="2"/>
  </r>
  <r>
    <s v="Arcus Motion Analyzer | The Versatile Smart Ring"/>
    <s v="Arcus gives your fingers super powers."/>
    <n v="320000"/>
    <n v="23948"/>
    <x v="2"/>
    <s v="US"/>
    <s v="USD"/>
    <n v="1489512122"/>
    <n v="1486923722"/>
    <b v="0"/>
    <n v="135"/>
    <b v="0"/>
    <x v="2"/>
    <s v="wearables"/>
    <n v="7"/>
    <n v="177.39"/>
    <x v="684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77949764"/>
    <n v="1474493764"/>
    <b v="0"/>
    <n v="10"/>
    <b v="0"/>
    <x v="2"/>
    <s v="wearables"/>
    <n v="28"/>
    <n v="55.3"/>
    <x v="685"/>
    <x v="3"/>
  </r>
  <r>
    <s v="Vivi di Cuore - Heart Rate Watch"/>
    <s v="La tua giornata sportiva monitorata nel tuo polso??!!!_x000a_Rendiamolo possibile... VIVI DI CUORE --- All MADE in ITALY"/>
    <n v="500000"/>
    <n v="0"/>
    <x v="2"/>
    <s v="US"/>
    <s v="USD"/>
    <n v="1406257200"/>
    <n v="1403176891"/>
    <b v="0"/>
    <n v="0"/>
    <b v="0"/>
    <x v="2"/>
    <s v="wearables"/>
    <n v="0"/>
    <n v="0"/>
    <x v="686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US"/>
    <s v="USD"/>
    <n v="1421095672"/>
    <n v="1417207672"/>
    <b v="0"/>
    <n v="6"/>
    <b v="0"/>
    <x v="2"/>
    <s v="wearables"/>
    <n v="4"/>
    <n v="591.66999999999996"/>
    <x v="687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IT"/>
    <s v="EUR"/>
    <n v="1438618170"/>
    <n v="1436026170"/>
    <b v="0"/>
    <n v="36"/>
    <b v="0"/>
    <x v="2"/>
    <s v="wearables"/>
    <n v="73"/>
    <n v="405.5"/>
    <x v="688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MX"/>
    <s v="MXN"/>
    <n v="1486317653"/>
    <n v="1481133653"/>
    <b v="0"/>
    <n v="336"/>
    <b v="0"/>
    <x v="2"/>
    <s v="wearables"/>
    <n v="58"/>
    <n v="343.15"/>
    <x v="689"/>
    <x v="2"/>
  </r>
  <r>
    <s v="BLOXSHIELD"/>
    <s v="A radiation shield for your fitness tracker, smartwatch or other wearable smart device"/>
    <n v="20000"/>
    <n v="2468"/>
    <x v="2"/>
    <s v="US"/>
    <s v="USD"/>
    <n v="1444876253"/>
    <n v="1442284253"/>
    <b v="0"/>
    <n v="34"/>
    <b v="0"/>
    <x v="2"/>
    <s v="wearables"/>
    <n v="12"/>
    <n v="72.59"/>
    <x v="69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81173140"/>
    <n v="1478016097"/>
    <b v="0"/>
    <n v="10"/>
    <b v="0"/>
    <x v="2"/>
    <s v="wearables"/>
    <n v="1"/>
    <n v="26"/>
    <x v="691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US"/>
    <s v="USD"/>
    <n v="1473400800"/>
    <n v="1469718841"/>
    <b v="0"/>
    <n v="201"/>
    <b v="0"/>
    <x v="2"/>
    <s v="wearables"/>
    <n v="7"/>
    <n v="6.5"/>
    <x v="692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5711246"/>
    <n v="1433292046"/>
    <b v="0"/>
    <n v="296"/>
    <b v="0"/>
    <x v="2"/>
    <s v="wearables"/>
    <n v="35"/>
    <n v="119.39"/>
    <x v="693"/>
    <x v="0"/>
  </r>
  <r>
    <s v="Airlock bike helmet"/>
    <s v="You can control how much air enters the helmet by opening or closing the vents. This is very useful in bad weather, or for competition."/>
    <n v="150000"/>
    <n v="590"/>
    <x v="2"/>
    <s v="GB"/>
    <s v="GBP"/>
    <n v="1482397263"/>
    <n v="1479805263"/>
    <b v="0"/>
    <n v="7"/>
    <b v="0"/>
    <x v="2"/>
    <s v="wearables"/>
    <n v="0"/>
    <n v="84.29"/>
    <x v="694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30421827"/>
    <n v="1427829827"/>
    <b v="0"/>
    <n v="7"/>
    <b v="0"/>
    <x v="2"/>
    <s v="wearables"/>
    <n v="1"/>
    <n v="90.86"/>
    <x v="695"/>
    <x v="3"/>
  </r>
  <r>
    <s v="trustee"/>
    <s v="Show your fidelity by wearing the Trustee rings! Show where you are (at)!"/>
    <n v="175000"/>
    <n v="1"/>
    <x v="2"/>
    <s v="US"/>
    <s v="USD"/>
    <n v="1485964559"/>
    <n v="1483372559"/>
    <b v="0"/>
    <n v="1"/>
    <b v="0"/>
    <x v="2"/>
    <s v="wearables"/>
    <n v="0"/>
    <n v="1"/>
    <x v="696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US"/>
    <s v="USD"/>
    <n v="1414758620"/>
    <n v="1412166620"/>
    <b v="0"/>
    <n v="114"/>
    <b v="0"/>
    <x v="2"/>
    <s v="wearables"/>
    <n v="46"/>
    <n v="20.34"/>
    <x v="697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NL"/>
    <s v="EUR"/>
    <n v="1406326502"/>
    <n v="1403734502"/>
    <b v="0"/>
    <n v="29"/>
    <b v="0"/>
    <x v="2"/>
    <s v="wearables"/>
    <n v="15"/>
    <n v="530.69000000000005"/>
    <x v="698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DE"/>
    <s v="EUR"/>
    <n v="1454502789"/>
    <n v="1453206789"/>
    <b v="0"/>
    <n v="890"/>
    <b v="0"/>
    <x v="2"/>
    <s v="wearables"/>
    <n v="82"/>
    <n v="120.39"/>
    <x v="699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US"/>
    <s v="USD"/>
    <n v="1411005600"/>
    <n v="1408141245"/>
    <b v="0"/>
    <n v="31"/>
    <b v="0"/>
    <x v="2"/>
    <s v="wearables"/>
    <n v="3"/>
    <n v="13"/>
    <x v="700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US"/>
    <s v="USD"/>
    <n v="1385136000"/>
    <n v="1381923548"/>
    <b v="0"/>
    <n v="21"/>
    <b v="0"/>
    <x v="2"/>
    <s v="wearables"/>
    <n v="27"/>
    <n v="291.33"/>
    <x v="701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ES"/>
    <s v="EUR"/>
    <n v="1484065881"/>
    <n v="1481473881"/>
    <b v="0"/>
    <n v="37"/>
    <b v="0"/>
    <x v="2"/>
    <s v="wearables"/>
    <n v="31"/>
    <n v="124.92"/>
    <x v="702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GB"/>
    <s v="GBP"/>
    <n v="1406130880"/>
    <n v="1403538880"/>
    <b v="0"/>
    <n v="7"/>
    <b v="0"/>
    <x v="2"/>
    <s v="wearables"/>
    <n v="6"/>
    <n v="119.57"/>
    <x v="703"/>
    <x v="2"/>
  </r>
  <r>
    <s v="ZNITCH- The Evolution in Helmet Safety"/>
    <s v="Turn you helmet into the safest helmet and don't worry about a thing,you will always have the right fit!!"/>
    <n v="55000"/>
    <n v="481"/>
    <x v="2"/>
    <s v="US"/>
    <s v="USD"/>
    <n v="1480011987"/>
    <n v="1477416387"/>
    <b v="0"/>
    <n v="4"/>
    <b v="0"/>
    <x v="2"/>
    <s v="wearables"/>
    <n v="1"/>
    <n v="120.25"/>
    <x v="704"/>
    <x v="2"/>
  </r>
  <r>
    <s v="SomnoScope"/>
    <s v="The closest thing ever to the Holy Grail of wearables technology"/>
    <n v="100000"/>
    <n v="977"/>
    <x v="2"/>
    <s v="US"/>
    <s v="USD"/>
    <n v="1485905520"/>
    <n v="1481150949"/>
    <b v="0"/>
    <n v="5"/>
    <b v="0"/>
    <x v="2"/>
    <s v="wearables"/>
    <n v="1"/>
    <n v="195.4"/>
    <x v="705"/>
    <x v="2"/>
  </r>
  <r>
    <s v="Driver Alert System"/>
    <s v="Driver Alert System es un sistema de seguridad para el conductor, que le avisa en caso de perder la posicion vertical mientras conduce."/>
    <n v="100000"/>
    <n v="0"/>
    <x v="2"/>
    <s v="CA"/>
    <s v="CAD"/>
    <n v="1487565468"/>
    <n v="1482381468"/>
    <b v="0"/>
    <n v="0"/>
    <b v="0"/>
    <x v="2"/>
    <s v="wearables"/>
    <n v="0"/>
    <n v="0"/>
    <x v="706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NL"/>
    <s v="EUR"/>
    <n v="1484999278"/>
    <n v="1482407278"/>
    <b v="0"/>
    <n v="456"/>
    <b v="0"/>
    <x v="2"/>
    <s v="wearables"/>
    <n v="79"/>
    <n v="117.7"/>
    <x v="70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ES"/>
    <s v="EUR"/>
    <n v="1481740740"/>
    <n v="1478130783"/>
    <b v="0"/>
    <n v="369"/>
    <b v="0"/>
    <x v="2"/>
    <s v="wearables"/>
    <n v="22"/>
    <n v="23.95"/>
    <x v="708"/>
    <x v="3"/>
  </r>
  <r>
    <s v="lumiglove"/>
    <s v="A &quot;handheld&quot; light, which eases the way you illuminate objects and/or paths."/>
    <n v="15000"/>
    <n v="61"/>
    <x v="2"/>
    <s v="GB"/>
    <s v="GBP"/>
    <n v="1483286127"/>
    <n v="1479830127"/>
    <b v="0"/>
    <n v="2"/>
    <b v="0"/>
    <x v="2"/>
    <s v="wearables"/>
    <n v="0"/>
    <n v="30.5"/>
    <x v="709"/>
    <x v="3"/>
  </r>
  <r>
    <s v="Hate York Shirt 2.0"/>
    <s v="Shirts, so technologically advanced, they connect mentally to their audience upon sight."/>
    <n v="1200"/>
    <n v="0"/>
    <x v="2"/>
    <s v="GB"/>
    <s v="GBP"/>
    <n v="1410616600"/>
    <n v="1405432600"/>
    <b v="0"/>
    <n v="0"/>
    <b v="0"/>
    <x v="2"/>
    <s v="wearables"/>
    <n v="0"/>
    <n v="0"/>
    <x v="710"/>
    <x v="3"/>
  </r>
  <r>
    <s v="Anti Snore Wearable"/>
    <s v="Our wearable and app automates the poke you normally get from your bedpartner to make you stop snoring and making you turn to the side."/>
    <n v="100000"/>
    <n v="33791"/>
    <x v="2"/>
    <s v="US"/>
    <s v="USD"/>
    <n v="1417741159"/>
    <n v="1415149159"/>
    <b v="0"/>
    <n v="338"/>
    <b v="0"/>
    <x v="2"/>
    <s v="wearables"/>
    <n v="34"/>
    <n v="99.97"/>
    <x v="711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CA"/>
    <s v="CAD"/>
    <n v="1408495440"/>
    <n v="1405640302"/>
    <b v="0"/>
    <n v="4"/>
    <b v="0"/>
    <x v="2"/>
    <s v="wearables"/>
    <n v="0"/>
    <n v="26.25"/>
    <x v="71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NL"/>
    <s v="EUR"/>
    <n v="1481716868"/>
    <n v="1478257268"/>
    <b v="0"/>
    <n v="1"/>
    <b v="0"/>
    <x v="2"/>
    <s v="wearables"/>
    <n v="1"/>
    <n v="199"/>
    <x v="713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55466832"/>
    <n v="1452874832"/>
    <b v="0"/>
    <n v="28"/>
    <b v="0"/>
    <x v="2"/>
    <s v="wearables"/>
    <n v="15"/>
    <n v="80.319999999999993"/>
    <x v="714"/>
    <x v="2"/>
  </r>
  <r>
    <s v="Mouse^3"/>
    <s v="Mouse^3 is the next generation of input devices. With cursor control and customized gesture recognition, its applications are endless!"/>
    <n v="27500"/>
    <n v="1389"/>
    <x v="2"/>
    <s v="IT"/>
    <s v="EUR"/>
    <n v="1465130532"/>
    <n v="1462538532"/>
    <b v="0"/>
    <n v="12"/>
    <b v="0"/>
    <x v="2"/>
    <s v="wearables"/>
    <n v="5"/>
    <n v="115.75"/>
    <x v="715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88308082"/>
    <n v="1483124082"/>
    <b v="0"/>
    <n v="16"/>
    <b v="0"/>
    <x v="2"/>
    <s v="wearables"/>
    <n v="10"/>
    <n v="44.69"/>
    <x v="716"/>
    <x v="3"/>
  </r>
  <r>
    <s v="cool air belt"/>
    <s v="Cool air flowing under clothing keeps you cool."/>
    <n v="100000"/>
    <n v="305"/>
    <x v="2"/>
    <s v="US"/>
    <s v="USD"/>
    <n v="1446693040"/>
    <n v="1443233440"/>
    <b v="0"/>
    <n v="4"/>
    <b v="0"/>
    <x v="2"/>
    <s v="wearables"/>
    <n v="0"/>
    <n v="76.25"/>
    <x v="717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17392000"/>
    <n v="1414511307"/>
    <b v="0"/>
    <n v="4"/>
    <b v="0"/>
    <x v="2"/>
    <s v="wearables"/>
    <n v="1"/>
    <n v="22.5"/>
    <x v="718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09949002"/>
    <n v="1407357002"/>
    <b v="0"/>
    <n v="10"/>
    <b v="0"/>
    <x v="2"/>
    <s v="wearables"/>
    <n v="1"/>
    <n v="19.399999999999999"/>
    <x v="719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487397540"/>
    <n v="1484684247"/>
    <b v="0"/>
    <n v="41"/>
    <b v="1"/>
    <x v="3"/>
    <s v="nonfiction"/>
    <n v="144"/>
    <n v="66.709999999999994"/>
    <x v="720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56189076"/>
    <n v="1454979476"/>
    <b v="0"/>
    <n v="119"/>
    <b v="1"/>
    <x v="3"/>
    <s v="nonfiction"/>
    <n v="122"/>
    <n v="84.14"/>
    <x v="721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27851291"/>
    <n v="1325432091"/>
    <b v="0"/>
    <n v="153"/>
    <b v="1"/>
    <x v="3"/>
    <s v="nonfiction"/>
    <n v="132"/>
    <n v="215.73"/>
    <x v="722"/>
    <x v="5"/>
  </r>
  <r>
    <s v="The 2015 Pro Football Beast Book"/>
    <s v="The Definitive (and Slightly Ridiculous) Guide to Enjoying the 2015 Pro Football Season"/>
    <n v="5000"/>
    <n v="5469"/>
    <x v="0"/>
    <s v="US"/>
    <s v="USD"/>
    <n v="1406900607"/>
    <n v="1403012607"/>
    <b v="0"/>
    <n v="100"/>
    <b v="1"/>
    <x v="3"/>
    <s v="nonfiction"/>
    <n v="109"/>
    <n v="54.69"/>
    <x v="723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33909178"/>
    <n v="1331320778"/>
    <b v="0"/>
    <n v="143"/>
    <b v="1"/>
    <x v="3"/>
    <s v="nonfiction"/>
    <n v="105"/>
    <n v="51.63"/>
    <x v="724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38228740"/>
    <n v="1435606549"/>
    <b v="0"/>
    <n v="140"/>
    <b v="1"/>
    <x v="3"/>
    <s v="nonfiction"/>
    <n v="100"/>
    <n v="143.36000000000001"/>
    <x v="725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09447163"/>
    <n v="1306855163"/>
    <b v="0"/>
    <n v="35"/>
    <b v="1"/>
    <x v="3"/>
    <s v="nonfiction"/>
    <n v="101"/>
    <n v="72.430000000000007"/>
    <x v="726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450018912"/>
    <n v="1447426912"/>
    <b v="0"/>
    <n v="149"/>
    <b v="1"/>
    <x v="3"/>
    <s v="nonfiction"/>
    <n v="156"/>
    <n v="36.53"/>
    <x v="727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65728487"/>
    <n v="1363136487"/>
    <b v="0"/>
    <n v="130"/>
    <b v="1"/>
    <x v="3"/>
    <s v="nonfiction"/>
    <n v="106"/>
    <n v="60.9"/>
    <x v="728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58198400"/>
    <n v="1354580949"/>
    <b v="0"/>
    <n v="120"/>
    <b v="1"/>
    <x v="3"/>
    <s v="nonfiction"/>
    <n v="131"/>
    <n v="43.55"/>
    <x v="729"/>
    <x v="5"/>
  </r>
  <r>
    <s v="Encyclopedia of Surfing"/>
    <s v="A Massive but Cheerful Online Digital Archive of Surfing"/>
    <n v="20000"/>
    <n v="26438"/>
    <x v="0"/>
    <s v="US"/>
    <s v="USD"/>
    <n v="1313957157"/>
    <n v="1310069157"/>
    <b v="0"/>
    <n v="265"/>
    <b v="1"/>
    <x v="3"/>
    <s v="nonfiction"/>
    <n v="132"/>
    <n v="99.77"/>
    <x v="730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48028861"/>
    <n v="1342844861"/>
    <b v="0"/>
    <n v="71"/>
    <b v="1"/>
    <x v="3"/>
    <s v="nonfiction"/>
    <n v="126"/>
    <n v="88.73"/>
    <x v="731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US"/>
    <s v="USD"/>
    <n v="1323280391"/>
    <n v="1320688391"/>
    <b v="0"/>
    <n v="13"/>
    <b v="1"/>
    <x v="3"/>
    <s v="nonfiction"/>
    <n v="160"/>
    <n v="4.92"/>
    <x v="732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US"/>
    <s v="USD"/>
    <n v="1327212000"/>
    <n v="1322852747"/>
    <b v="0"/>
    <n v="169"/>
    <b v="1"/>
    <x v="3"/>
    <s v="nonfiction"/>
    <n v="120"/>
    <n v="17.82"/>
    <x v="733"/>
    <x v="4"/>
  </r>
  <r>
    <s v="Sideswiped"/>
    <s v="Sideswiped is my story of growing in and trusting God through the mess and mysteries of life."/>
    <n v="8500"/>
    <n v="10670"/>
    <x v="0"/>
    <s v="GB"/>
    <s v="GBP"/>
    <n v="1380449461"/>
    <n v="1375265461"/>
    <b v="0"/>
    <n v="57"/>
    <b v="1"/>
    <x v="3"/>
    <s v="nonfiction"/>
    <n v="126"/>
    <n v="187.19"/>
    <x v="734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GB"/>
    <s v="GBP"/>
    <n v="1387533892"/>
    <n v="1384941892"/>
    <b v="0"/>
    <n v="229"/>
    <b v="1"/>
    <x v="3"/>
    <s v="nonfiction"/>
    <n v="114"/>
    <n v="234.81"/>
    <x v="735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CA"/>
    <s v="CAD"/>
    <n v="1431147600"/>
    <n v="1428465420"/>
    <b v="0"/>
    <n v="108"/>
    <b v="1"/>
    <x v="3"/>
    <s v="nonfiction"/>
    <n v="315"/>
    <n v="105.05"/>
    <x v="736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417653540"/>
    <n v="1414975346"/>
    <b v="0"/>
    <n v="108"/>
    <b v="1"/>
    <x v="3"/>
    <s v="nonfiction"/>
    <n v="122"/>
    <n v="56.67"/>
    <x v="737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385009940"/>
    <n v="1383327440"/>
    <b v="0"/>
    <n v="41"/>
    <b v="1"/>
    <x v="3"/>
    <s v="nonfiction"/>
    <n v="107"/>
    <n v="39.049999999999997"/>
    <x v="738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392408000"/>
    <n v="1390890987"/>
    <b v="0"/>
    <n v="139"/>
    <b v="1"/>
    <x v="3"/>
    <s v="nonfiction"/>
    <n v="158"/>
    <n v="68.349999999999994"/>
    <x v="73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17409940"/>
    <n v="1414765794"/>
    <b v="0"/>
    <n v="19"/>
    <b v="1"/>
    <x v="3"/>
    <s v="nonfiction"/>
    <n v="107"/>
    <n v="169.58"/>
    <x v="740"/>
    <x v="0"/>
  </r>
  <r>
    <s v="reVILNA: the vilna ghetto project"/>
    <s v="A revolutionary digital mapping project of the Vilna Ghetto"/>
    <n v="13000"/>
    <n v="13293.8"/>
    <x v="0"/>
    <s v="US"/>
    <s v="USD"/>
    <n v="1407758629"/>
    <n v="1404907429"/>
    <b v="0"/>
    <n v="94"/>
    <b v="1"/>
    <x v="3"/>
    <s v="nonfiction"/>
    <n v="102"/>
    <n v="141.41999999999999"/>
    <x v="741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434857482"/>
    <n v="1433647882"/>
    <b v="0"/>
    <n v="23"/>
    <b v="1"/>
    <x v="3"/>
    <s v="nonfiction"/>
    <n v="111"/>
    <n v="67.39"/>
    <x v="74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70964806"/>
    <n v="1367940806"/>
    <b v="0"/>
    <n v="15"/>
    <b v="1"/>
    <x v="3"/>
    <s v="nonfiction"/>
    <n v="148"/>
    <n v="54.27"/>
    <x v="743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95435712"/>
    <n v="1392847312"/>
    <b v="0"/>
    <n v="62"/>
    <b v="1"/>
    <x v="3"/>
    <s v="nonfiction"/>
    <n v="102"/>
    <n v="82.52"/>
    <x v="744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34610000"/>
    <n v="1332435685"/>
    <b v="0"/>
    <n v="74"/>
    <b v="1"/>
    <x v="3"/>
    <s v="nonfiction"/>
    <n v="179"/>
    <n v="53.73"/>
    <x v="745"/>
    <x v="4"/>
  </r>
  <r>
    <s v="Attention: People With Body Parts"/>
    <s v="This is a book of letters. Letters to our body parts."/>
    <n v="2987"/>
    <n v="3318"/>
    <x v="0"/>
    <s v="US"/>
    <s v="USD"/>
    <n v="1355439503"/>
    <n v="1352847503"/>
    <b v="0"/>
    <n v="97"/>
    <b v="1"/>
    <x v="3"/>
    <s v="nonfiction"/>
    <n v="111"/>
    <n v="34.21"/>
    <x v="746"/>
    <x v="5"/>
  </r>
  <r>
    <s v="Trash is Treasure"/>
    <s v="My creations are born in different cultural environment around the globe with Â« what is already there Â» and act as a social impulse"/>
    <n v="7000"/>
    <n v="7003"/>
    <x v="0"/>
    <s v="US"/>
    <s v="USD"/>
    <n v="1367588645"/>
    <n v="1364996645"/>
    <b v="0"/>
    <n v="55"/>
    <b v="1"/>
    <x v="3"/>
    <s v="nonfiction"/>
    <n v="100"/>
    <n v="127.33"/>
    <x v="747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348372740"/>
    <n v="1346806909"/>
    <b v="0"/>
    <n v="44"/>
    <b v="1"/>
    <x v="3"/>
    <s v="nonfiction"/>
    <n v="100"/>
    <n v="45.57"/>
    <x v="748"/>
    <x v="3"/>
  </r>
  <r>
    <s v="chartwellwest.com"/>
    <s v="A place for rational, fact and data based non-partisan political and societal commentary on things that matter to Americans."/>
    <n v="10000"/>
    <n v="10556"/>
    <x v="0"/>
    <s v="NL"/>
    <s v="EUR"/>
    <n v="1421319240"/>
    <n v="1418649019"/>
    <b v="0"/>
    <n v="110"/>
    <b v="1"/>
    <x v="3"/>
    <s v="nonfiction"/>
    <n v="106"/>
    <n v="95.96"/>
    <x v="749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407701966"/>
    <n v="1405109966"/>
    <b v="0"/>
    <n v="59"/>
    <b v="1"/>
    <x v="3"/>
    <s v="nonfiction"/>
    <n v="103"/>
    <n v="77.27"/>
    <x v="750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485642930"/>
    <n v="1483050930"/>
    <b v="0"/>
    <n v="62"/>
    <b v="1"/>
    <x v="3"/>
    <s v="nonfiction"/>
    <n v="119"/>
    <n v="57.34"/>
    <x v="751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US"/>
    <s v="USD"/>
    <n v="1361739872"/>
    <n v="1359147872"/>
    <b v="0"/>
    <n v="105"/>
    <b v="1"/>
    <x v="3"/>
    <s v="nonfiction"/>
    <n v="112"/>
    <n v="53.19"/>
    <x v="752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312470475"/>
    <n v="1308496075"/>
    <b v="0"/>
    <n v="26"/>
    <b v="1"/>
    <x v="3"/>
    <s v="nonfiction"/>
    <n v="128"/>
    <n v="492.31"/>
    <x v="753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AU"/>
    <s v="AUD"/>
    <n v="1476615600"/>
    <n v="1474884417"/>
    <b v="0"/>
    <n v="49"/>
    <b v="1"/>
    <x v="3"/>
    <s v="nonfiction"/>
    <n v="104"/>
    <n v="42.35"/>
    <x v="754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423922991"/>
    <n v="1421330991"/>
    <b v="0"/>
    <n v="68"/>
    <b v="1"/>
    <x v="3"/>
    <s v="nonfiction"/>
    <n v="102"/>
    <n v="37.47"/>
    <x v="755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57408721"/>
    <n v="1354816721"/>
    <b v="0"/>
    <n v="22"/>
    <b v="1"/>
    <x v="3"/>
    <s v="nonfiction"/>
    <n v="118"/>
    <n v="37.450000000000003"/>
    <x v="756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69010460"/>
    <n v="1366381877"/>
    <b v="0"/>
    <n v="18"/>
    <b v="1"/>
    <x v="3"/>
    <s v="nonfiction"/>
    <n v="238"/>
    <n v="33.06"/>
    <x v="757"/>
    <x v="5"/>
  </r>
  <r>
    <s v="Publish Waiting On Humanity"/>
    <s v="I am publishing my book, Waiting on Humanity and need some finishing funds to do so."/>
    <n v="2500"/>
    <n v="2550"/>
    <x v="0"/>
    <s v="US"/>
    <s v="USD"/>
    <n v="1303147459"/>
    <n v="1297880659"/>
    <b v="0"/>
    <n v="19"/>
    <b v="1"/>
    <x v="3"/>
    <s v="nonfiction"/>
    <n v="102"/>
    <n v="134.21"/>
    <x v="758"/>
    <x v="7"/>
  </r>
  <r>
    <s v="Wild Ruins"/>
    <s v="Help me search for the lost ruins of the UK. A unique guide to  lesser known and somewhat known ruins of Britain."/>
    <n v="5000"/>
    <n v="5096"/>
    <x v="0"/>
    <s v="US"/>
    <s v="USD"/>
    <n v="1354756714"/>
    <n v="1353547114"/>
    <b v="0"/>
    <n v="99"/>
    <b v="1"/>
    <x v="3"/>
    <s v="nonfiction"/>
    <n v="102"/>
    <n v="51.47"/>
    <x v="75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286568268"/>
    <n v="1283976268"/>
    <b v="0"/>
    <n v="0"/>
    <b v="0"/>
    <x v="3"/>
    <s v="fiction"/>
    <n v="0"/>
    <n v="0"/>
    <x v="760"/>
    <x v="2"/>
  </r>
  <r>
    <s v="DONE WITH DEATH"/>
    <s v="The day Chuck died was the day everything changed. Now he has to save the afterlife from extinction or die again trying."/>
    <n v="5000"/>
    <n v="235"/>
    <x v="2"/>
    <s v="GB"/>
    <s v="GBP"/>
    <n v="1404892539"/>
    <n v="1401436539"/>
    <b v="0"/>
    <n v="6"/>
    <b v="0"/>
    <x v="3"/>
    <s v="fiction"/>
    <n v="5"/>
    <n v="39.17"/>
    <x v="761"/>
    <x v="3"/>
  </r>
  <r>
    <s v="Where we used to live - eBook (PROJECT 80%)"/>
    <s v="An original-well-done eBook. Mainly about fiction, action, adventure, and mystery. A story that you've never read!"/>
    <n v="3500"/>
    <n v="0"/>
    <x v="2"/>
    <s v="US"/>
    <s v="USD"/>
    <n v="1480188013"/>
    <n v="1477592413"/>
    <b v="0"/>
    <n v="0"/>
    <b v="0"/>
    <x v="3"/>
    <s v="fiction"/>
    <n v="0"/>
    <n v="0"/>
    <x v="762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US"/>
    <s v="USD"/>
    <n v="1391364126"/>
    <n v="1388772126"/>
    <b v="0"/>
    <n v="1"/>
    <b v="0"/>
    <x v="3"/>
    <s v="fiction"/>
    <n v="0"/>
    <n v="5"/>
    <x v="763"/>
    <x v="4"/>
  </r>
  <r>
    <s v="[JOE]KES"/>
    <s v="[JOE]KES is a book full of over 200 original, sometimes funny, pun-ish Joekes. If you hate the book, use it as a coster!"/>
    <n v="5000"/>
    <n v="0"/>
    <x v="2"/>
    <s v="MX"/>
    <s v="MXN"/>
    <n v="1480831200"/>
    <n v="1479328570"/>
    <b v="0"/>
    <n v="0"/>
    <b v="0"/>
    <x v="3"/>
    <s v="fiction"/>
    <n v="0"/>
    <n v="0"/>
    <x v="764"/>
    <x v="0"/>
  </r>
  <r>
    <s v="Dirty Quiet Money"/>
    <s v="To survive, an American socialite must fight with a Mafia boss in the French Resistance, but will his underworld ruin her in the end?"/>
    <n v="7000"/>
    <n v="2521"/>
    <x v="2"/>
    <s v="GB"/>
    <s v="GBP"/>
    <n v="1376563408"/>
    <n v="1373971408"/>
    <b v="0"/>
    <n v="44"/>
    <b v="0"/>
    <x v="3"/>
    <s v="fiction"/>
    <n v="36"/>
    <n v="57.3"/>
    <x v="765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US"/>
    <s v="USD"/>
    <n v="1441858161"/>
    <n v="1439266161"/>
    <b v="0"/>
    <n v="0"/>
    <b v="0"/>
    <x v="3"/>
    <s v="fiction"/>
    <n v="0"/>
    <n v="0"/>
    <x v="766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13723684"/>
    <n v="1411131684"/>
    <b v="0"/>
    <n v="3"/>
    <b v="0"/>
    <x v="3"/>
    <s v="fiction"/>
    <n v="4"/>
    <n v="59"/>
    <x v="767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CA"/>
    <s v="CAD"/>
    <n v="1424112483"/>
    <n v="1421520483"/>
    <b v="0"/>
    <n v="0"/>
    <b v="0"/>
    <x v="3"/>
    <s v="fiction"/>
    <n v="0"/>
    <n v="0"/>
    <x v="768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432178810"/>
    <n v="1429586810"/>
    <b v="0"/>
    <n v="52"/>
    <b v="0"/>
    <x v="3"/>
    <s v="fiction"/>
    <n v="41"/>
    <n v="31.85"/>
    <x v="769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87169890"/>
    <n v="1384577890"/>
    <b v="0"/>
    <n v="0"/>
    <b v="0"/>
    <x v="3"/>
    <s v="fiction"/>
    <n v="0"/>
    <n v="0"/>
    <x v="770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388102094"/>
    <n v="1385510094"/>
    <b v="0"/>
    <n v="1"/>
    <b v="0"/>
    <x v="3"/>
    <s v="fiction"/>
    <n v="0"/>
    <n v="10"/>
    <x v="771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361750369"/>
    <n v="1358294369"/>
    <b v="0"/>
    <n v="1"/>
    <b v="0"/>
    <x v="3"/>
    <s v="fiction"/>
    <n v="3"/>
    <n v="50"/>
    <x v="772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US"/>
    <s v="USD"/>
    <n v="1454183202"/>
    <n v="1449863202"/>
    <b v="0"/>
    <n v="2"/>
    <b v="0"/>
    <x v="3"/>
    <s v="fiction"/>
    <n v="1"/>
    <n v="16"/>
    <x v="773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257047940"/>
    <n v="1252718519"/>
    <b v="0"/>
    <n v="9"/>
    <b v="0"/>
    <x v="3"/>
    <s v="fiction"/>
    <n v="70"/>
    <n v="39"/>
    <x v="774"/>
    <x v="3"/>
  </r>
  <r>
    <s v="Scorned: A LeKrista Scott, Vampire Hunted Novel"/>
    <s v="Scorned is the first in a series that I have been working on for two years and it's time to get it published."/>
    <n v="10000"/>
    <n v="170"/>
    <x v="2"/>
    <s v="GB"/>
    <s v="GBP"/>
    <n v="1431298860"/>
    <n v="1428341985"/>
    <b v="0"/>
    <n v="5"/>
    <b v="0"/>
    <x v="3"/>
    <s v="fiction"/>
    <n v="2"/>
    <n v="34"/>
    <x v="77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393181018"/>
    <n v="1390589018"/>
    <b v="0"/>
    <n v="57"/>
    <b v="0"/>
    <x v="3"/>
    <s v="fiction"/>
    <n v="51"/>
    <n v="63.12"/>
    <x v="776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23998795"/>
    <n v="1321406795"/>
    <b v="0"/>
    <n v="3"/>
    <b v="0"/>
    <x v="3"/>
    <s v="fiction"/>
    <n v="1"/>
    <n v="7"/>
    <x v="77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444539600"/>
    <n v="1441297645"/>
    <b v="0"/>
    <n v="1"/>
    <b v="0"/>
    <x v="3"/>
    <s v="fiction"/>
    <n v="0"/>
    <n v="2"/>
    <x v="778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375313577"/>
    <n v="1372721577"/>
    <b v="0"/>
    <n v="6"/>
    <b v="0"/>
    <x v="3"/>
    <s v="fiction"/>
    <n v="3"/>
    <n v="66.67"/>
    <x v="779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98876680"/>
    <n v="1396284680"/>
    <b v="0"/>
    <n v="27"/>
    <b v="1"/>
    <x v="4"/>
    <s v="rock"/>
    <n v="104"/>
    <n v="38.520000000000003"/>
    <x v="780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287115200"/>
    <n v="1284567905"/>
    <b v="0"/>
    <n v="25"/>
    <b v="1"/>
    <x v="4"/>
    <s v="rock"/>
    <n v="133"/>
    <n v="42.61"/>
    <x v="781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04439025"/>
    <n v="1301847025"/>
    <b v="0"/>
    <n v="14"/>
    <b v="1"/>
    <x v="4"/>
    <s v="rock"/>
    <n v="100"/>
    <n v="50"/>
    <x v="78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70649674"/>
    <n v="1368057674"/>
    <b v="0"/>
    <n v="35"/>
    <b v="1"/>
    <x v="4"/>
    <s v="rock"/>
    <n v="148"/>
    <n v="63.49"/>
    <x v="783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45918302"/>
    <n v="1343326302"/>
    <b v="0"/>
    <n v="10"/>
    <b v="1"/>
    <x v="4"/>
    <s v="rock"/>
    <n v="103"/>
    <n v="102.5"/>
    <x v="784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35564000"/>
    <n v="1332182049"/>
    <b v="0"/>
    <n v="29"/>
    <b v="1"/>
    <x v="4"/>
    <s v="rock"/>
    <n v="181"/>
    <n v="31.14"/>
    <x v="78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95023719"/>
    <n v="1391571319"/>
    <b v="0"/>
    <n v="44"/>
    <b v="1"/>
    <x v="4"/>
    <s v="rock"/>
    <n v="143"/>
    <n v="162.27000000000001"/>
    <x v="786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62060915"/>
    <n v="1359468915"/>
    <b v="0"/>
    <n v="17"/>
    <b v="1"/>
    <x v="4"/>
    <s v="rock"/>
    <n v="114"/>
    <n v="80.59"/>
    <x v="787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36751220"/>
    <n v="1331774434"/>
    <b v="0"/>
    <n v="34"/>
    <b v="1"/>
    <x v="4"/>
    <s v="rock"/>
    <n v="204"/>
    <n v="59.85"/>
    <x v="788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83318226"/>
    <n v="1380726226"/>
    <b v="0"/>
    <n v="14"/>
    <b v="1"/>
    <x v="4"/>
    <s v="rock"/>
    <n v="109"/>
    <n v="132.86000000000001"/>
    <x v="789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41633540"/>
    <n v="1338336588"/>
    <b v="0"/>
    <n v="156"/>
    <b v="1"/>
    <x v="4"/>
    <s v="rock"/>
    <n v="144"/>
    <n v="92.55"/>
    <x v="790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58755140"/>
    <n v="1357187280"/>
    <b v="0"/>
    <n v="128"/>
    <b v="1"/>
    <x v="4"/>
    <s v="rock"/>
    <n v="104"/>
    <n v="60.86"/>
    <x v="791"/>
    <x v="4"/>
  </r>
  <r>
    <s v="&quot;Believable Lies&quot; - The Album"/>
    <s v="Rock n' Roll about the intersection of lies and belief: the Believable Lie."/>
    <n v="2500"/>
    <n v="2511.11"/>
    <x v="0"/>
    <s v="US"/>
    <s v="USD"/>
    <n v="1359680939"/>
    <n v="1357088939"/>
    <b v="0"/>
    <n v="60"/>
    <b v="1"/>
    <x v="4"/>
    <s v="rock"/>
    <n v="100"/>
    <n v="41.85"/>
    <x v="792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84322340"/>
    <n v="1381430646"/>
    <b v="0"/>
    <n v="32"/>
    <b v="1"/>
    <x v="4"/>
    <s v="rock"/>
    <n v="103"/>
    <n v="88.33"/>
    <x v="793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83861483"/>
    <n v="1381265883"/>
    <b v="0"/>
    <n v="53"/>
    <b v="1"/>
    <x v="4"/>
    <s v="rock"/>
    <n v="105"/>
    <n v="158.96"/>
    <x v="794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72827540"/>
    <n v="1371491244"/>
    <b v="0"/>
    <n v="184"/>
    <b v="1"/>
    <x v="4"/>
    <s v="rock"/>
    <n v="112"/>
    <n v="85.05"/>
    <x v="795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15242360"/>
    <n v="1310438737"/>
    <b v="0"/>
    <n v="90"/>
    <b v="1"/>
    <x v="4"/>
    <s v="rock"/>
    <n v="101"/>
    <n v="112.61"/>
    <x v="796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3774740"/>
    <n v="1330094566"/>
    <b v="0"/>
    <n v="71"/>
    <b v="1"/>
    <x v="4"/>
    <s v="rock"/>
    <n v="108"/>
    <n v="45.44"/>
    <x v="797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379279400"/>
    <n v="1376687485"/>
    <b v="0"/>
    <n v="87"/>
    <b v="1"/>
    <x v="4"/>
    <s v="rock"/>
    <n v="115"/>
    <n v="46.22"/>
    <x v="798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672000"/>
    <n v="1332978688"/>
    <b v="0"/>
    <n v="28"/>
    <b v="1"/>
    <x v="4"/>
    <s v="rock"/>
    <n v="100"/>
    <n v="178.61"/>
    <x v="799"/>
    <x v="5"/>
  </r>
  <r>
    <s v="LF4 WildFire"/>
    <s v="Scotland's premier classic rock and metal festival, 3 days, 3-4 stages, family friendly,  for people of all ages"/>
    <n v="1500"/>
    <n v="2282"/>
    <x v="0"/>
    <s v="US"/>
    <s v="USD"/>
    <n v="1412086187"/>
    <n v="1409494187"/>
    <b v="0"/>
    <n v="56"/>
    <b v="1"/>
    <x v="4"/>
    <s v="rock"/>
    <n v="152"/>
    <n v="40.75"/>
    <x v="800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35542446"/>
    <n v="1332950446"/>
    <b v="0"/>
    <n v="51"/>
    <b v="1"/>
    <x v="4"/>
    <s v="rock"/>
    <n v="112"/>
    <n v="43.73"/>
    <x v="801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GB"/>
    <s v="GBP"/>
    <n v="1410431054"/>
    <n v="1407839054"/>
    <b v="0"/>
    <n v="75"/>
    <b v="1"/>
    <x v="4"/>
    <s v="rock"/>
    <n v="101"/>
    <n v="81.069999999999993"/>
    <x v="802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9547120"/>
    <n v="1306955120"/>
    <b v="0"/>
    <n v="38"/>
    <b v="1"/>
    <x v="4"/>
    <s v="rock"/>
    <n v="123"/>
    <n v="74.61"/>
    <x v="803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47854700"/>
    <n v="1343867524"/>
    <b v="0"/>
    <n v="18"/>
    <b v="1"/>
    <x v="4"/>
    <s v="rock"/>
    <n v="100"/>
    <n v="305.56"/>
    <x v="804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06630800"/>
    <n v="1304376478"/>
    <b v="0"/>
    <n v="54"/>
    <b v="1"/>
    <x v="4"/>
    <s v="rock"/>
    <n v="105"/>
    <n v="58.33"/>
    <x v="805"/>
    <x v="6"/>
  </r>
  <r>
    <s v="Golden Animals NEW Album!"/>
    <s v="Help Golden Animals finish their NEW Album!"/>
    <n v="8000"/>
    <n v="8355"/>
    <x v="0"/>
    <s v="US"/>
    <s v="USD"/>
    <n v="1311393540"/>
    <n v="1309919526"/>
    <b v="0"/>
    <n v="71"/>
    <b v="1"/>
    <x v="4"/>
    <s v="rock"/>
    <n v="104"/>
    <n v="117.68"/>
    <x v="806"/>
    <x v="6"/>
  </r>
  <r>
    <s v="Sic Vita - New EP Release - 2017"/>
    <s v="Join the Sic Vita family and lend a hand as we create a new album!"/>
    <n v="4000"/>
    <n v="4205"/>
    <x v="0"/>
    <s v="US"/>
    <s v="USD"/>
    <n v="1310857200"/>
    <n v="1306525512"/>
    <b v="0"/>
    <n v="57"/>
    <b v="1"/>
    <x v="4"/>
    <s v="rock"/>
    <n v="105"/>
    <n v="73.77"/>
    <x v="807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US"/>
    <s v="USD"/>
    <n v="1315413339"/>
    <n v="1312821339"/>
    <b v="0"/>
    <n v="43"/>
    <b v="1"/>
    <x v="4"/>
    <s v="rock"/>
    <n v="100"/>
    <n v="104.65"/>
    <x v="808"/>
    <x v="3"/>
  </r>
  <r>
    <s v="Peter's New Album!!"/>
    <s v="Acknowledged songwriter looking to record album of new songs to secure a Publishing Contract"/>
    <n v="4000"/>
    <n v="4151"/>
    <x v="0"/>
    <s v="US"/>
    <s v="USD"/>
    <n v="1488333600"/>
    <n v="1485270311"/>
    <b v="0"/>
    <n v="52"/>
    <b v="1"/>
    <x v="4"/>
    <s v="rock"/>
    <n v="104"/>
    <n v="79.83"/>
    <x v="809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CA"/>
    <s v="CAD"/>
    <n v="1419224340"/>
    <n v="1416363886"/>
    <b v="0"/>
    <n v="27"/>
    <b v="1"/>
    <x v="4"/>
    <s v="rock"/>
    <n v="105"/>
    <n v="58.33"/>
    <x v="810"/>
    <x v="5"/>
  </r>
  <r>
    <s v="Love Water Tour"/>
    <s v="We need your financial support to cover the tour costs!  (Sound, lights, travel, stage design)"/>
    <n v="1000"/>
    <n v="1040"/>
    <x v="0"/>
    <s v="US"/>
    <s v="USD"/>
    <n v="1390161630"/>
    <n v="1387569630"/>
    <b v="0"/>
    <n v="12"/>
    <b v="1"/>
    <x v="4"/>
    <s v="rock"/>
    <n v="104"/>
    <n v="86.67"/>
    <x v="811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46462462"/>
    <n v="1343870462"/>
    <b v="0"/>
    <n v="33"/>
    <b v="1"/>
    <x v="4"/>
    <s v="rock"/>
    <n v="152"/>
    <n v="27.61"/>
    <x v="812"/>
    <x v="4"/>
  </r>
  <r>
    <s v="Rules of Civility and Decent Behavior"/>
    <s v="A pre order campaign to fund the pressing of our second full length vinyl LP"/>
    <n v="1500"/>
    <n v="2399.94"/>
    <x v="0"/>
    <s v="US"/>
    <s v="USD"/>
    <n v="1373475120"/>
    <n v="1371569202"/>
    <b v="0"/>
    <n v="96"/>
    <b v="1"/>
    <x v="4"/>
    <s v="rock"/>
    <n v="160"/>
    <n v="25"/>
    <x v="813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62146280"/>
    <n v="1357604752"/>
    <b v="0"/>
    <n v="28"/>
    <b v="1"/>
    <x v="4"/>
    <s v="rock"/>
    <n v="127"/>
    <n v="45.46"/>
    <x v="814"/>
    <x v="6"/>
  </r>
  <r>
    <s v="Some Late Help for The Early Reset"/>
    <s v="Be a part of helping The Early Reset finish their new 7 song EP."/>
    <n v="4000"/>
    <n v="4280"/>
    <x v="0"/>
    <s v="US"/>
    <s v="USD"/>
    <n v="1342825365"/>
    <n v="1340233365"/>
    <b v="0"/>
    <n v="43"/>
    <b v="1"/>
    <x v="4"/>
    <s v="rock"/>
    <n v="107"/>
    <n v="99.53"/>
    <x v="815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06865040"/>
    <n v="1305568201"/>
    <b v="0"/>
    <n v="205"/>
    <b v="1"/>
    <x v="4"/>
    <s v="rock"/>
    <n v="115"/>
    <n v="39.31"/>
    <x v="816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414879303"/>
    <n v="1412287303"/>
    <b v="0"/>
    <n v="23"/>
    <b v="1"/>
    <x v="4"/>
    <s v="rock"/>
    <n v="137"/>
    <n v="89.42"/>
    <x v="817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65489000"/>
    <n v="1362776043"/>
    <b v="0"/>
    <n v="19"/>
    <b v="1"/>
    <x v="4"/>
    <s v="rock"/>
    <n v="156"/>
    <n v="28.68"/>
    <x v="818"/>
    <x v="5"/>
  </r>
  <r>
    <s v="Winter Tour"/>
    <s v="We are touring the Southeast in support of our new EP"/>
    <n v="400"/>
    <n v="435"/>
    <x v="0"/>
    <s v="US"/>
    <s v="USD"/>
    <n v="1331441940"/>
    <n v="1326810211"/>
    <b v="0"/>
    <n v="14"/>
    <b v="1"/>
    <x v="4"/>
    <s v="rock"/>
    <n v="109"/>
    <n v="31.07"/>
    <x v="819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344358860"/>
    <n v="1343682681"/>
    <b v="0"/>
    <n v="38"/>
    <b v="1"/>
    <x v="4"/>
    <s v="rock"/>
    <n v="134"/>
    <n v="70.55"/>
    <x v="82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387601040"/>
    <n v="1386806254"/>
    <b v="0"/>
    <n v="78"/>
    <b v="1"/>
    <x v="4"/>
    <s v="rock"/>
    <n v="100"/>
    <n v="224.13"/>
    <x v="821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402290000"/>
    <n v="1399666342"/>
    <b v="0"/>
    <n v="69"/>
    <b v="1"/>
    <x v="4"/>
    <s v="rock"/>
    <n v="119"/>
    <n v="51.81"/>
    <x v="822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30712060"/>
    <n v="1427753265"/>
    <b v="0"/>
    <n v="33"/>
    <b v="1"/>
    <x v="4"/>
    <s v="rock"/>
    <n v="180"/>
    <n v="43.52"/>
    <x v="823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349477050"/>
    <n v="1346885050"/>
    <b v="0"/>
    <n v="54"/>
    <b v="1"/>
    <x v="4"/>
    <s v="rock"/>
    <n v="134"/>
    <n v="39.82"/>
    <x v="824"/>
    <x v="7"/>
  </r>
  <r>
    <s v="KILL FREEMAN"/>
    <s v="Kickstarting Kill Freeman independently. Help fund the New Record, Video and Live Shows."/>
    <n v="12500"/>
    <n v="12554"/>
    <x v="0"/>
    <s v="US"/>
    <s v="USD"/>
    <n v="1427062852"/>
    <n v="1424474452"/>
    <b v="0"/>
    <n v="99"/>
    <b v="1"/>
    <x v="4"/>
    <s v="rock"/>
    <n v="100"/>
    <n v="126.81"/>
    <x v="825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271573940"/>
    <n v="1268459318"/>
    <b v="0"/>
    <n v="49"/>
    <b v="1"/>
    <x v="4"/>
    <s v="rock"/>
    <n v="101"/>
    <n v="113.88"/>
    <x v="826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51495284"/>
    <n v="1349335284"/>
    <b v="0"/>
    <n v="11"/>
    <b v="1"/>
    <x v="4"/>
    <s v="rock"/>
    <n v="103"/>
    <n v="28.18"/>
    <x v="827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32719730"/>
    <n v="1330908930"/>
    <b v="0"/>
    <n v="38"/>
    <b v="1"/>
    <x v="4"/>
    <s v="rock"/>
    <n v="107"/>
    <n v="36.61"/>
    <x v="828"/>
    <x v="5"/>
  </r>
  <r>
    <s v="Monk"/>
    <s v="We are a band from South East London- each member is19 years OA. We have been together for two years. Taking pride in making good music"/>
    <n v="500"/>
    <n v="520"/>
    <x v="0"/>
    <s v="US"/>
    <s v="USD"/>
    <n v="1329248940"/>
    <n v="1326972107"/>
    <b v="0"/>
    <n v="16"/>
    <b v="1"/>
    <x v="4"/>
    <s v="rock"/>
    <n v="104"/>
    <n v="32.5"/>
    <x v="829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40641440"/>
    <n v="1339549982"/>
    <b v="0"/>
    <n v="32"/>
    <b v="1"/>
    <x v="4"/>
    <s v="rock"/>
    <n v="108"/>
    <n v="60.66"/>
    <x v="830"/>
    <x v="4"/>
  </r>
  <r>
    <s v="Let The 7Horse Run!"/>
    <s v="7Horse is a new band with a self-funded album and a show they want to rock in your town!"/>
    <n v="1500"/>
    <n v="3500"/>
    <x v="0"/>
    <s v="GB"/>
    <s v="GBP"/>
    <n v="1468437240"/>
    <n v="1463253240"/>
    <b v="0"/>
    <n v="20"/>
    <b v="1"/>
    <x v="4"/>
    <s v="rock"/>
    <n v="233"/>
    <n v="175"/>
    <x v="831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63952225"/>
    <n v="1361363825"/>
    <b v="0"/>
    <n v="154"/>
    <b v="1"/>
    <x v="4"/>
    <s v="rock"/>
    <n v="101"/>
    <n v="97.99"/>
    <x v="832"/>
    <x v="6"/>
  </r>
  <r>
    <s v="Ragman Rolls"/>
    <s v="This is an American rock album."/>
    <n v="6000"/>
    <n v="6100"/>
    <x v="0"/>
    <s v="US"/>
    <s v="USD"/>
    <n v="1335540694"/>
    <n v="1332948694"/>
    <b v="0"/>
    <n v="41"/>
    <b v="1"/>
    <x v="4"/>
    <s v="rock"/>
    <n v="102"/>
    <n v="148.78"/>
    <x v="833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27133580"/>
    <n v="1321978335"/>
    <b v="0"/>
    <n v="75"/>
    <b v="1"/>
    <x v="4"/>
    <s v="rock"/>
    <n v="131"/>
    <n v="96.08"/>
    <x v="834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97941475"/>
    <n v="1395349475"/>
    <b v="0"/>
    <n v="40"/>
    <b v="1"/>
    <x v="4"/>
    <s v="rock"/>
    <n v="117"/>
    <n v="58.63"/>
    <x v="835"/>
    <x v="5"/>
  </r>
  <r>
    <s v="DESMADRE Full Album + Press Kit"/>
    <s v="An album you can bring home to mom."/>
    <n v="5000"/>
    <n v="5046.5200000000004"/>
    <x v="0"/>
    <s v="US"/>
    <s v="USD"/>
    <n v="1372651140"/>
    <n v="1369770292"/>
    <b v="0"/>
    <n v="46"/>
    <b v="1"/>
    <x v="4"/>
    <s v="rock"/>
    <n v="101"/>
    <n v="109.71"/>
    <x v="836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37396400"/>
    <n v="1333709958"/>
    <b v="0"/>
    <n v="62"/>
    <b v="1"/>
    <x v="4"/>
    <s v="rock"/>
    <n v="122"/>
    <n v="49.11"/>
    <x v="837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81108918"/>
    <n v="1378516918"/>
    <b v="0"/>
    <n v="61"/>
    <b v="1"/>
    <x v="4"/>
    <s v="rock"/>
    <n v="145"/>
    <n v="47.67"/>
    <x v="838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98988662"/>
    <n v="1396396662"/>
    <b v="0"/>
    <n v="96"/>
    <b v="1"/>
    <x v="4"/>
    <s v="rock"/>
    <n v="117"/>
    <n v="60.74"/>
    <x v="839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326835985"/>
    <n v="1324243985"/>
    <b v="0"/>
    <n v="190"/>
    <b v="1"/>
    <x v="4"/>
    <s v="metal"/>
    <n v="120"/>
    <n v="63.38"/>
    <x v="840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348337956"/>
    <n v="1345745956"/>
    <b v="0"/>
    <n v="94"/>
    <b v="1"/>
    <x v="4"/>
    <s v="metal"/>
    <n v="101"/>
    <n v="53.89"/>
    <x v="841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US"/>
    <s v="USD"/>
    <n v="1474694787"/>
    <n v="1472102787"/>
    <b v="0"/>
    <n v="39"/>
    <b v="1"/>
    <x v="4"/>
    <s v="metal"/>
    <n v="104"/>
    <n v="66.87"/>
    <x v="842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15653663"/>
    <n v="1413058063"/>
    <b v="1"/>
    <n v="127"/>
    <b v="1"/>
    <x v="4"/>
    <s v="metal"/>
    <n v="267"/>
    <n v="63.1"/>
    <x v="843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CA"/>
    <s v="CAD"/>
    <n v="1381723140"/>
    <n v="1378735983"/>
    <b v="1"/>
    <n v="159"/>
    <b v="1"/>
    <x v="4"/>
    <s v="metal"/>
    <n v="194"/>
    <n v="36.630000000000003"/>
    <x v="844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81184000"/>
    <n v="1479708680"/>
    <b v="0"/>
    <n v="177"/>
    <b v="1"/>
    <x v="4"/>
    <s v="metal"/>
    <n v="120"/>
    <n v="34.01"/>
    <x v="845"/>
    <x v="2"/>
  </r>
  <r>
    <s v="CURVE: The debut album from Miroist needs awesome merch"/>
    <s v="Pre-order and help me fund new merchandise so we can make the album release something amazing."/>
    <n v="1100"/>
    <n v="1342.01"/>
    <x v="0"/>
    <s v="US"/>
    <s v="USD"/>
    <n v="1414817940"/>
    <n v="1411489552"/>
    <b v="1"/>
    <n v="47"/>
    <b v="1"/>
    <x v="4"/>
    <s v="metal"/>
    <n v="122"/>
    <n v="28.55"/>
    <x v="846"/>
    <x v="3"/>
  </r>
  <r>
    <s v="CENTROPYMUSIC"/>
    <s v="MUSIC WITH MEANING!  MUSIC THAT MATTERS!!!"/>
    <n v="10"/>
    <n v="10"/>
    <x v="0"/>
    <s v="US"/>
    <s v="USD"/>
    <n v="1473047940"/>
    <n v="1469595396"/>
    <b v="0"/>
    <n v="1"/>
    <b v="1"/>
    <x v="4"/>
    <s v="metal"/>
    <n v="100"/>
    <n v="10"/>
    <x v="847"/>
    <x v="0"/>
  </r>
  <r>
    <s v="God Am"/>
    <s v="God Am, a Grunge/Doom metal band, who have been trying to fund the production of our EP to bring you a unique aural assault."/>
    <n v="300"/>
    <n v="300"/>
    <x v="0"/>
    <s v="GB"/>
    <s v="GBP"/>
    <n v="1394460000"/>
    <n v="1393233855"/>
    <b v="0"/>
    <n v="16"/>
    <b v="1"/>
    <x v="4"/>
    <s v="metal"/>
    <n v="100"/>
    <n v="18.75"/>
    <x v="848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36555376"/>
    <n v="1433963376"/>
    <b v="0"/>
    <n v="115"/>
    <b v="1"/>
    <x v="4"/>
    <s v="metal"/>
    <n v="120"/>
    <n v="41.7"/>
    <x v="849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29038033"/>
    <n v="1426446033"/>
    <b v="0"/>
    <n v="133"/>
    <b v="1"/>
    <x v="4"/>
    <s v="metal"/>
    <n v="155"/>
    <n v="46.67"/>
    <x v="850"/>
    <x v="2"/>
  </r>
  <r>
    <s v="M.F.Crew, 1er Album &quot;First Ride&quot;"/>
    <s v="Salut, nous c'est M.F.Crew, on a besoin de vous pour produire notre premier album &quot;First Ride&quot; ! :)"/>
    <n v="2000"/>
    <n v="2609"/>
    <x v="0"/>
    <s v="US"/>
    <s v="USD"/>
    <n v="1426473264"/>
    <n v="1424057664"/>
    <b v="0"/>
    <n v="70"/>
    <b v="1"/>
    <x v="4"/>
    <s v="metal"/>
    <n v="130"/>
    <n v="37.270000000000003"/>
    <x v="851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61560340"/>
    <n v="1458762717"/>
    <b v="0"/>
    <n v="62"/>
    <b v="1"/>
    <x v="4"/>
    <s v="metal"/>
    <n v="105"/>
    <n v="59.26"/>
    <x v="852"/>
    <x v="2"/>
  </r>
  <r>
    <s v="sloggoth"/>
    <s v="Help release a CD of sloggoth's first album &quot;sloggoth&quot;.  All contributors of $5 or more get a CD when the goal is met!"/>
    <n v="300"/>
    <n v="300"/>
    <x v="0"/>
    <s v="FR"/>
    <s v="EUR"/>
    <n v="1469994300"/>
    <n v="1464815253"/>
    <b v="0"/>
    <n v="10"/>
    <b v="1"/>
    <x v="4"/>
    <s v="metal"/>
    <n v="100"/>
    <n v="30"/>
    <x v="853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77342800"/>
    <n v="1476386395"/>
    <b v="0"/>
    <n v="499"/>
    <b v="1"/>
    <x v="4"/>
    <s v="metal"/>
    <n v="118"/>
    <n v="65.86"/>
    <x v="854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24116709"/>
    <n v="1421524709"/>
    <b v="0"/>
    <n v="47"/>
    <b v="1"/>
    <x v="4"/>
    <s v="metal"/>
    <n v="103"/>
    <n v="31.91"/>
    <x v="855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US"/>
    <s v="USD"/>
    <n v="1482901546"/>
    <n v="1480309546"/>
    <b v="0"/>
    <n v="28"/>
    <b v="1"/>
    <x v="4"/>
    <s v="metal"/>
    <n v="218"/>
    <n v="19.46"/>
    <x v="856"/>
    <x v="2"/>
  </r>
  <r>
    <s v="A Reason To Breathe - DEBUT ALBUM"/>
    <s v="Modern Post-Hardcore/Electro music (Hardstyle, EDM, Trap, Dubstep, Dembow, House)."/>
    <n v="1200"/>
    <n v="1200"/>
    <x v="0"/>
    <s v="US"/>
    <s v="USD"/>
    <n v="1469329217"/>
    <n v="1466737217"/>
    <b v="0"/>
    <n v="24"/>
    <b v="1"/>
    <x v="4"/>
    <s v="metal"/>
    <n v="100"/>
    <n v="50"/>
    <x v="857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DE"/>
    <s v="EUR"/>
    <n v="1477422000"/>
    <n v="1472282956"/>
    <b v="0"/>
    <n v="76"/>
    <b v="1"/>
    <x v="4"/>
    <s v="metal"/>
    <n v="144"/>
    <n v="22.74"/>
    <x v="858"/>
    <x v="0"/>
  </r>
  <r>
    <s v="Rise With Us Campaign"/>
    <s v="We are heading to the studio to create our second album and we want you to be right there with us!"/>
    <n v="4000"/>
    <n v="4187"/>
    <x v="0"/>
    <s v="ES"/>
    <s v="EUR"/>
    <n v="1448463431"/>
    <n v="1444831031"/>
    <b v="0"/>
    <n v="98"/>
    <b v="1"/>
    <x v="4"/>
    <s v="metal"/>
    <n v="105"/>
    <n v="42.72"/>
    <x v="859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GB"/>
    <s v="GBP"/>
    <n v="1429138740"/>
    <n v="1426528418"/>
    <b v="0"/>
    <n v="48"/>
    <b v="0"/>
    <x v="4"/>
    <s v="jazz"/>
    <n v="18"/>
    <n v="52.92"/>
    <x v="860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33376000"/>
    <n v="1430768468"/>
    <b v="0"/>
    <n v="2"/>
    <b v="0"/>
    <x v="4"/>
    <s v="jazz"/>
    <n v="2"/>
    <n v="50.5"/>
    <x v="861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US"/>
    <s v="USD"/>
    <n v="1385123713"/>
    <n v="1382528113"/>
    <b v="0"/>
    <n v="4"/>
    <b v="0"/>
    <x v="4"/>
    <s v="jazz"/>
    <n v="0"/>
    <n v="42.5"/>
    <x v="862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474067404"/>
    <n v="1471475404"/>
    <b v="0"/>
    <n v="5"/>
    <b v="0"/>
    <x v="4"/>
    <s v="jazz"/>
    <n v="5"/>
    <n v="18"/>
    <x v="863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GB"/>
    <s v="GBP"/>
    <n v="1384179548"/>
    <n v="1381583948"/>
    <b v="0"/>
    <n v="79"/>
    <b v="0"/>
    <x v="4"/>
    <s v="jazz"/>
    <n v="42"/>
    <n v="34.18"/>
    <x v="864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29014966"/>
    <n v="1326422966"/>
    <b v="0"/>
    <n v="2"/>
    <b v="0"/>
    <x v="4"/>
    <s v="jazz"/>
    <n v="2"/>
    <n v="22.5"/>
    <x v="865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381917540"/>
    <n v="1379990038"/>
    <b v="0"/>
    <n v="11"/>
    <b v="0"/>
    <x v="4"/>
    <s v="jazz"/>
    <n v="18"/>
    <n v="58.18"/>
    <x v="866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358361197"/>
    <n v="1353177197"/>
    <b v="0"/>
    <n v="11"/>
    <b v="0"/>
    <x v="4"/>
    <s v="jazz"/>
    <n v="24"/>
    <n v="109.18"/>
    <x v="867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425136200"/>
    <n v="1421853518"/>
    <b v="0"/>
    <n v="1"/>
    <b v="0"/>
    <x v="4"/>
    <s v="jazz"/>
    <n v="0"/>
    <n v="50"/>
    <x v="86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259643540"/>
    <n v="1254450706"/>
    <b v="0"/>
    <n v="3"/>
    <b v="0"/>
    <x v="4"/>
    <s v="jazz"/>
    <n v="12"/>
    <n v="346.67"/>
    <x v="869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US"/>
    <s v="USD"/>
    <n v="1389055198"/>
    <n v="1386463198"/>
    <b v="0"/>
    <n v="5"/>
    <b v="0"/>
    <x v="4"/>
    <s v="jazz"/>
    <n v="0"/>
    <n v="12.4"/>
    <x v="870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65448657"/>
    <n v="1362860257"/>
    <b v="0"/>
    <n v="12"/>
    <b v="0"/>
    <x v="4"/>
    <s v="jazz"/>
    <n v="5"/>
    <n v="27.08"/>
    <x v="871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GB"/>
    <s v="GBP"/>
    <n v="1377995523"/>
    <n v="1375403523"/>
    <b v="0"/>
    <n v="2"/>
    <b v="0"/>
    <x v="4"/>
    <s v="jazz"/>
    <n v="1"/>
    <n v="32.5"/>
    <x v="872"/>
    <x v="6"/>
  </r>
  <r>
    <s v="The Dreamer-An Original Jazz CD"/>
    <s v="Fall in love with &quot;The Dreamer&quot;, new original music from trumpeter Freddie Dunn!"/>
    <n v="3500"/>
    <n v="45"/>
    <x v="2"/>
    <s v="US"/>
    <s v="USD"/>
    <n v="1385735295"/>
    <n v="1383139695"/>
    <b v="0"/>
    <n v="5"/>
    <b v="0"/>
    <x v="4"/>
    <s v="jazz"/>
    <n v="1"/>
    <n v="9"/>
    <x v="873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299786527"/>
    <n v="1295898527"/>
    <b v="0"/>
    <n v="21"/>
    <b v="0"/>
    <x v="4"/>
    <s v="jazz"/>
    <n v="24"/>
    <n v="34.76"/>
    <x v="87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352610040"/>
    <n v="1349150440"/>
    <b v="0"/>
    <n v="0"/>
    <b v="0"/>
    <x v="4"/>
    <s v="jazz"/>
    <n v="0"/>
    <n v="0"/>
    <x v="875"/>
    <x v="0"/>
  </r>
  <r>
    <s v="Sound Of Dobells"/>
    <s v="What was the greatest record shop ever?  DOBELLS!"/>
    <n v="3152"/>
    <n v="1286"/>
    <x v="2"/>
    <s v="US"/>
    <s v="USD"/>
    <n v="1367676034"/>
    <n v="1365084034"/>
    <b v="0"/>
    <n v="45"/>
    <b v="0"/>
    <x v="4"/>
    <s v="jazz"/>
    <n v="41"/>
    <n v="28.58"/>
    <x v="876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442856131"/>
    <n v="1441128131"/>
    <b v="0"/>
    <n v="29"/>
    <b v="0"/>
    <x v="4"/>
    <s v="jazz"/>
    <n v="68"/>
    <n v="46.59"/>
    <x v="877"/>
    <x v="4"/>
  </r>
  <r>
    <s v="Justin Cron's Sax Debut Album"/>
    <s v="Join in and help me make my first jazz album. I would really like to make a Christmas album and a smooth jazz CD. Want a FREE CD?"/>
    <n v="5000"/>
    <n v="65"/>
    <x v="2"/>
    <s v="GB"/>
    <s v="GBP"/>
    <n v="1359978927"/>
    <n v="1357127727"/>
    <b v="0"/>
    <n v="2"/>
    <b v="0"/>
    <x v="4"/>
    <s v="jazz"/>
    <n v="1"/>
    <n v="32.5"/>
    <x v="878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87479360"/>
    <n v="1384887360"/>
    <b v="0"/>
    <n v="30"/>
    <b v="0"/>
    <x v="4"/>
    <s v="jazz"/>
    <n v="31"/>
    <n v="21.47"/>
    <x v="879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293082524"/>
    <n v="1290490524"/>
    <b v="0"/>
    <n v="8"/>
    <b v="0"/>
    <x v="4"/>
    <s v="indie rock"/>
    <n v="3"/>
    <n v="14.13"/>
    <x v="880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38321305"/>
    <n v="1336506905"/>
    <b v="0"/>
    <n v="1"/>
    <b v="0"/>
    <x v="4"/>
    <s v="indie rock"/>
    <n v="1"/>
    <n v="30"/>
    <x v="881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51582938"/>
    <n v="1348731738"/>
    <b v="0"/>
    <n v="14"/>
    <b v="0"/>
    <x v="4"/>
    <s v="indie rock"/>
    <n v="20"/>
    <n v="21.57"/>
    <x v="882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326520886"/>
    <n v="1322632886"/>
    <b v="0"/>
    <n v="24"/>
    <b v="0"/>
    <x v="4"/>
    <s v="indie rock"/>
    <n v="40"/>
    <n v="83.38"/>
    <x v="883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15341550"/>
    <n v="1312490350"/>
    <b v="0"/>
    <n v="2"/>
    <b v="0"/>
    <x v="4"/>
    <s v="indie rock"/>
    <n v="1"/>
    <n v="10"/>
    <x v="884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56957635"/>
    <n v="1451773635"/>
    <b v="0"/>
    <n v="21"/>
    <b v="0"/>
    <x v="4"/>
    <s v="indie rock"/>
    <n v="75"/>
    <n v="35.71"/>
    <x v="885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336789860"/>
    <n v="1331666146"/>
    <b v="0"/>
    <n v="7"/>
    <b v="0"/>
    <x v="4"/>
    <s v="indie rock"/>
    <n v="41"/>
    <n v="29.29"/>
    <x v="886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483137311"/>
    <n v="1481322911"/>
    <b v="0"/>
    <n v="0"/>
    <b v="0"/>
    <x v="4"/>
    <s v="indie rock"/>
    <n v="0"/>
    <n v="0"/>
    <x v="887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473972813"/>
    <n v="1471812813"/>
    <b v="0"/>
    <n v="4"/>
    <b v="0"/>
    <x v="4"/>
    <s v="indie rock"/>
    <n v="7"/>
    <n v="18"/>
    <x v="888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338159655"/>
    <n v="1335567655"/>
    <b v="0"/>
    <n v="32"/>
    <b v="0"/>
    <x v="4"/>
    <s v="indie rock"/>
    <n v="9"/>
    <n v="73.760000000000005"/>
    <x v="889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14856800"/>
    <n v="1311789885"/>
    <b v="0"/>
    <n v="4"/>
    <b v="0"/>
    <x v="4"/>
    <s v="indie rock"/>
    <n v="4"/>
    <n v="31.25"/>
    <x v="890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12534943"/>
    <n v="1409942943"/>
    <b v="0"/>
    <n v="9"/>
    <b v="0"/>
    <x v="4"/>
    <s v="indie rock"/>
    <n v="3"/>
    <n v="28.89"/>
    <x v="891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385055979"/>
    <n v="1382460379"/>
    <b v="0"/>
    <n v="17"/>
    <b v="0"/>
    <x v="4"/>
    <s v="indie rock"/>
    <n v="41"/>
    <n v="143.82"/>
    <x v="892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08581930"/>
    <n v="1405989930"/>
    <b v="0"/>
    <n v="5"/>
    <b v="0"/>
    <x v="4"/>
    <s v="indie rock"/>
    <n v="10"/>
    <n v="40"/>
    <x v="89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280635200"/>
    <n v="1273121283"/>
    <b v="0"/>
    <n v="53"/>
    <b v="0"/>
    <x v="4"/>
    <s v="indie rock"/>
    <n v="39"/>
    <n v="147.81"/>
    <x v="894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427920363"/>
    <n v="1425331963"/>
    <b v="0"/>
    <n v="7"/>
    <b v="0"/>
    <x v="4"/>
    <s v="indie rock"/>
    <n v="2"/>
    <n v="27.86"/>
    <x v="895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65169610"/>
    <n v="1462577610"/>
    <b v="0"/>
    <n v="72"/>
    <b v="0"/>
    <x v="4"/>
    <s v="indie rock"/>
    <n v="40"/>
    <n v="44.44"/>
    <x v="896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287975829"/>
    <n v="1284087829"/>
    <b v="0"/>
    <n v="0"/>
    <b v="0"/>
    <x v="4"/>
    <s v="indie rock"/>
    <n v="0"/>
    <n v="0"/>
    <x v="897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440734400"/>
    <n v="1438549026"/>
    <b v="0"/>
    <n v="2"/>
    <b v="0"/>
    <x v="4"/>
    <s v="indie rock"/>
    <n v="3"/>
    <n v="35"/>
    <x v="898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54123908"/>
    <n v="1351528308"/>
    <b v="0"/>
    <n v="8"/>
    <b v="0"/>
    <x v="4"/>
    <s v="indie rock"/>
    <n v="37"/>
    <n v="35"/>
    <x v="899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326651110"/>
    <n v="1322763110"/>
    <b v="0"/>
    <n v="2"/>
    <b v="0"/>
    <x v="4"/>
    <s v="jazz"/>
    <n v="0"/>
    <n v="10.5"/>
    <x v="900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306549362"/>
    <n v="1302661362"/>
    <b v="0"/>
    <n v="0"/>
    <b v="0"/>
    <x v="4"/>
    <s v="jazz"/>
    <n v="0"/>
    <n v="0"/>
    <x v="901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59365802"/>
    <n v="1456777402"/>
    <b v="0"/>
    <n v="3"/>
    <b v="0"/>
    <x v="4"/>
    <s v="jazz"/>
    <n v="0"/>
    <n v="30"/>
    <x v="902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276024260"/>
    <n v="1272050914"/>
    <b v="0"/>
    <n v="4"/>
    <b v="0"/>
    <x v="4"/>
    <s v="jazz"/>
    <n v="3"/>
    <n v="40"/>
    <x v="903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09412600"/>
    <n v="1404947422"/>
    <b v="0"/>
    <n v="3"/>
    <b v="0"/>
    <x v="4"/>
    <s v="jazz"/>
    <n v="0"/>
    <n v="50.33"/>
    <x v="904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348367100"/>
    <n v="1346180780"/>
    <b v="0"/>
    <n v="6"/>
    <b v="0"/>
    <x v="4"/>
    <s v="jazz"/>
    <n v="3"/>
    <n v="32.67"/>
    <x v="905"/>
    <x v="7"/>
  </r>
  <r>
    <s v="24th Music Presents Channeling Motown (Live)"/>
    <s v="The DMV's most respected saxophonist pay tribute to Motown."/>
    <n v="15000"/>
    <n v="0"/>
    <x v="2"/>
    <s v="US"/>
    <s v="USD"/>
    <n v="1451786137"/>
    <n v="1449194137"/>
    <b v="0"/>
    <n v="0"/>
    <b v="0"/>
    <x v="4"/>
    <s v="jazz"/>
    <n v="0"/>
    <n v="0"/>
    <x v="906"/>
    <x v="3"/>
  </r>
  <r>
    <s v="Greg Chambers Saxophone CD"/>
    <s v="Greg Chambers' self-titled CD needs support for post production, replication, and promotion."/>
    <n v="2900"/>
    <n v="0"/>
    <x v="2"/>
    <s v="US"/>
    <s v="USD"/>
    <n v="1295847926"/>
    <n v="1290663926"/>
    <b v="0"/>
    <n v="0"/>
    <b v="0"/>
    <x v="4"/>
    <s v="jazz"/>
    <n v="0"/>
    <n v="0"/>
    <x v="907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394681590"/>
    <n v="1392093190"/>
    <b v="0"/>
    <n v="0"/>
    <b v="0"/>
    <x v="4"/>
    <s v="jazz"/>
    <n v="0"/>
    <n v="0"/>
    <x v="908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15715823"/>
    <n v="1313123823"/>
    <b v="0"/>
    <n v="8"/>
    <b v="0"/>
    <x v="4"/>
    <s v="jazz"/>
    <n v="3"/>
    <n v="65"/>
    <x v="909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US"/>
    <s v="USD"/>
    <n v="1280206740"/>
    <n v="1276283655"/>
    <b v="0"/>
    <n v="5"/>
    <b v="0"/>
    <x v="4"/>
    <s v="jazz"/>
    <n v="22"/>
    <n v="24.6"/>
    <x v="910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43016000"/>
    <n v="1340296440"/>
    <b v="0"/>
    <n v="0"/>
    <b v="0"/>
    <x v="4"/>
    <s v="jazz"/>
    <n v="0"/>
    <n v="0"/>
    <x v="911"/>
    <x v="3"/>
  </r>
  <r>
    <s v="Triad a new album by James Murrell"/>
    <s v="My new album will be called Triad, an album of original music performed by me &amp; guest musical artists."/>
    <n v="3500"/>
    <n v="30"/>
    <x v="2"/>
    <s v="GB"/>
    <s v="GBP"/>
    <n v="1488546319"/>
    <n v="1483362319"/>
    <b v="0"/>
    <n v="2"/>
    <b v="0"/>
    <x v="4"/>
    <s v="jazz"/>
    <n v="1"/>
    <n v="15"/>
    <x v="912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90522045"/>
    <n v="1388707645"/>
    <b v="0"/>
    <n v="24"/>
    <b v="0"/>
    <x v="4"/>
    <s v="jazz"/>
    <n v="7"/>
    <n v="82.58"/>
    <x v="913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55197047"/>
    <n v="1350009447"/>
    <b v="0"/>
    <n v="0"/>
    <b v="0"/>
    <x v="4"/>
    <s v="jazz"/>
    <n v="0"/>
    <n v="0"/>
    <x v="914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6188019"/>
    <n v="1333596019"/>
    <b v="0"/>
    <n v="9"/>
    <b v="0"/>
    <x v="4"/>
    <s v="jazz"/>
    <n v="6"/>
    <n v="41.67"/>
    <x v="915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345918747"/>
    <n v="1343326747"/>
    <b v="0"/>
    <n v="0"/>
    <b v="0"/>
    <x v="4"/>
    <s v="jazz"/>
    <n v="0"/>
    <n v="0"/>
    <x v="916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330577940"/>
    <n v="1327853914"/>
    <b v="0"/>
    <n v="1"/>
    <b v="0"/>
    <x v="4"/>
    <s v="jazz"/>
    <n v="1"/>
    <n v="30"/>
    <x v="917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US"/>
    <s v="USD"/>
    <n v="1287723600"/>
    <n v="1284409734"/>
    <b v="0"/>
    <n v="10"/>
    <b v="0"/>
    <x v="4"/>
    <s v="jazz"/>
    <n v="5"/>
    <n v="19.600000000000001"/>
    <x v="918"/>
    <x v="3"/>
  </r>
  <r>
    <s v="Jazz CD:  Out of The Blue"/>
    <s v="Cool jazz with a New Orleans flavor."/>
    <n v="20000"/>
    <n v="100"/>
    <x v="2"/>
    <s v="US"/>
    <s v="USD"/>
    <n v="1405305000"/>
    <n v="1402612730"/>
    <b v="0"/>
    <n v="1"/>
    <b v="0"/>
    <x v="4"/>
    <s v="jazz"/>
    <n v="1"/>
    <n v="100"/>
    <x v="919"/>
    <x v="5"/>
  </r>
  <r>
    <s v="MIAMI JAZZ PROJECT: TEST OF TIME RECORDING"/>
    <s v="Miami club band records powerhouse fusion album. You don't have to be a musician to understand the sound of jazz."/>
    <n v="5500"/>
    <n v="0"/>
    <x v="2"/>
    <s v="GB"/>
    <s v="GBP"/>
    <n v="1417474761"/>
    <n v="1414879161"/>
    <b v="0"/>
    <n v="0"/>
    <b v="0"/>
    <x v="4"/>
    <s v="jazz"/>
    <n v="0"/>
    <n v="0"/>
    <x v="920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55930645"/>
    <n v="1352906645"/>
    <b v="0"/>
    <n v="20"/>
    <b v="0"/>
    <x v="4"/>
    <s v="jazz"/>
    <n v="31"/>
    <n v="231.75"/>
    <x v="921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384448822"/>
    <n v="1381853222"/>
    <b v="0"/>
    <n v="30"/>
    <b v="0"/>
    <x v="4"/>
    <s v="jazz"/>
    <n v="21"/>
    <n v="189.33"/>
    <x v="922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323666376"/>
    <n v="1320033976"/>
    <b v="0"/>
    <n v="6"/>
    <b v="0"/>
    <x v="4"/>
    <s v="jazz"/>
    <n v="2"/>
    <n v="55"/>
    <x v="92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412167393"/>
    <n v="1409143393"/>
    <b v="0"/>
    <n v="15"/>
    <b v="0"/>
    <x v="4"/>
    <s v="jazz"/>
    <n v="11"/>
    <n v="21.8"/>
    <x v="924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416614523"/>
    <n v="1414018923"/>
    <b v="0"/>
    <n v="5"/>
    <b v="0"/>
    <x v="4"/>
    <s v="jazz"/>
    <n v="3"/>
    <n v="32"/>
    <x v="925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360795069"/>
    <n v="1358203069"/>
    <b v="0"/>
    <n v="0"/>
    <b v="0"/>
    <x v="4"/>
    <s v="jazz"/>
    <n v="0"/>
    <n v="0"/>
    <x v="926"/>
    <x v="7"/>
  </r>
  <r>
    <s v="JETRO DA SILVA FUNK PROJECT"/>
    <s v="Studio CD/DVD Solo project of Pianist &amp; Keyboardist Jetro da Silva"/>
    <n v="20000"/>
    <n v="0"/>
    <x v="2"/>
    <s v="US"/>
    <s v="USD"/>
    <n v="1385590111"/>
    <n v="1382994511"/>
    <b v="0"/>
    <n v="0"/>
    <b v="0"/>
    <x v="4"/>
    <s v="jazz"/>
    <n v="0"/>
    <n v="0"/>
    <x v="927"/>
    <x v="5"/>
  </r>
  <r>
    <s v="In a Jazzy Motown"/>
    <s v="A real Motown Backup singer on 22 gold and platinum albums headlines her own Jazz CD of Motown songs."/>
    <n v="14500"/>
    <n v="1575"/>
    <x v="2"/>
    <s v="US"/>
    <s v="USD"/>
    <n v="1278628800"/>
    <n v="1276043330"/>
    <b v="0"/>
    <n v="28"/>
    <b v="0"/>
    <x v="4"/>
    <s v="jazz"/>
    <n v="11"/>
    <n v="56.25"/>
    <x v="928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7024695"/>
    <n v="1334432695"/>
    <b v="0"/>
    <n v="0"/>
    <b v="0"/>
    <x v="4"/>
    <s v="jazz"/>
    <n v="0"/>
    <n v="0"/>
    <x v="92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353196800"/>
    <n v="1348864913"/>
    <b v="0"/>
    <n v="5"/>
    <b v="0"/>
    <x v="4"/>
    <s v="jazz"/>
    <n v="38"/>
    <n v="69"/>
    <x v="93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US"/>
    <s v="USD"/>
    <n v="1333946569"/>
    <n v="1331358169"/>
    <b v="0"/>
    <n v="7"/>
    <b v="0"/>
    <x v="4"/>
    <s v="jazz"/>
    <n v="7"/>
    <n v="18.71"/>
    <x v="931"/>
    <x v="3"/>
  </r>
  <r>
    <s v="Mandy Harvey Christmas Album"/>
    <s v="Help me to create my 3rd album, a Christmas CD with 16 Holiday/Original favorites!"/>
    <n v="9500"/>
    <n v="1381"/>
    <x v="2"/>
    <s v="US"/>
    <s v="USD"/>
    <n v="1277501520"/>
    <n v="1273874306"/>
    <b v="0"/>
    <n v="30"/>
    <b v="0"/>
    <x v="4"/>
    <s v="jazz"/>
    <n v="15"/>
    <n v="46.03"/>
    <x v="932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GB"/>
    <s v="GBP"/>
    <n v="1395007200"/>
    <n v="1392021502"/>
    <b v="0"/>
    <n v="2"/>
    <b v="0"/>
    <x v="4"/>
    <s v="jazz"/>
    <n v="6"/>
    <n v="60"/>
    <x v="933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US"/>
    <s v="USD"/>
    <n v="1363990545"/>
    <n v="1360106145"/>
    <b v="0"/>
    <n v="30"/>
    <b v="0"/>
    <x v="4"/>
    <s v="jazz"/>
    <n v="30"/>
    <n v="50.67"/>
    <x v="934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399867409"/>
    <n v="1394683409"/>
    <b v="0"/>
    <n v="2"/>
    <b v="0"/>
    <x v="4"/>
    <s v="jazz"/>
    <n v="1"/>
    <n v="25"/>
    <x v="935"/>
    <x v="0"/>
  </r>
  <r>
    <s v="Jazz Singer, Marti Mendenhall Live Concert Recording"/>
    <s v="A CD of a live Jazz concert featuring Marti Mendenhall, George Mitchell, Scott Steed and Todd Strait."/>
    <n v="1400"/>
    <n v="0"/>
    <x v="2"/>
    <s v="CA"/>
    <s v="CAD"/>
    <n v="1399183200"/>
    <n v="1396633284"/>
    <b v="0"/>
    <n v="0"/>
    <b v="0"/>
    <x v="4"/>
    <s v="jazz"/>
    <n v="0"/>
    <n v="0"/>
    <x v="936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454054429"/>
    <n v="1451462429"/>
    <b v="0"/>
    <n v="2"/>
    <b v="0"/>
    <x v="4"/>
    <s v="jazz"/>
    <n v="1"/>
    <n v="20"/>
    <x v="93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26916800"/>
    <n v="1323131689"/>
    <b v="0"/>
    <n v="1"/>
    <b v="0"/>
    <x v="4"/>
    <s v="jazz"/>
    <n v="0"/>
    <n v="25"/>
    <x v="93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83509357"/>
    <n v="1380913757"/>
    <b v="0"/>
    <n v="2"/>
    <b v="0"/>
    <x v="4"/>
    <s v="jazz"/>
    <n v="1"/>
    <n v="20"/>
    <x v="939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346585448"/>
    <n v="1343993448"/>
    <b v="0"/>
    <n v="14"/>
    <b v="0"/>
    <x v="2"/>
    <s v="wearables"/>
    <n v="17"/>
    <n v="110.29"/>
    <x v="940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372622280"/>
    <n v="1369246738"/>
    <b v="0"/>
    <n v="31"/>
    <b v="0"/>
    <x v="2"/>
    <s v="wearables"/>
    <n v="2"/>
    <n v="37.450000000000003"/>
    <x v="941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39251926"/>
    <n v="1435363926"/>
    <b v="0"/>
    <n v="16"/>
    <b v="0"/>
    <x v="2"/>
    <s v="wearables"/>
    <n v="9"/>
    <n v="41.75"/>
    <x v="942"/>
    <x v="2"/>
  </r>
  <r>
    <s v="SleepMode"/>
    <s v="A mask for home or travel that will give you the best, undisturbed sleep of your life."/>
    <n v="3000"/>
    <n v="289"/>
    <x v="2"/>
    <s v="US"/>
    <s v="USD"/>
    <n v="1486693145"/>
    <n v="1484101145"/>
    <b v="0"/>
    <n v="12"/>
    <b v="0"/>
    <x v="2"/>
    <s v="wearables"/>
    <n v="10"/>
    <n v="24.08"/>
    <x v="943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55826460"/>
    <n v="1452716060"/>
    <b v="0"/>
    <n v="96"/>
    <b v="0"/>
    <x v="2"/>
    <s v="wearables"/>
    <n v="13"/>
    <n v="69.41"/>
    <x v="944"/>
    <x v="2"/>
  </r>
  <r>
    <s v="CT BAND"/>
    <s v="Make your watch Smart ! CT Band is an ultra-thin, high-tech smart watch-strap awarded twice at CES 2017 las vegas"/>
    <n v="100000"/>
    <n v="2484"/>
    <x v="2"/>
    <s v="US"/>
    <s v="USD"/>
    <n v="1480438905"/>
    <n v="1477843305"/>
    <b v="0"/>
    <n v="16"/>
    <b v="0"/>
    <x v="2"/>
    <s v="wearables"/>
    <n v="2"/>
    <n v="155.25"/>
    <x v="945"/>
    <x v="2"/>
  </r>
  <r>
    <s v="OmniTrade Apron"/>
    <s v="Soft edged-Hard working. The perfect wearable organization for the home and professional shop."/>
    <n v="15000"/>
    <n v="286"/>
    <x v="2"/>
    <s v="US"/>
    <s v="USD"/>
    <n v="1460988000"/>
    <n v="1458050450"/>
    <b v="0"/>
    <n v="5"/>
    <b v="0"/>
    <x v="2"/>
    <s v="wearables"/>
    <n v="2"/>
    <n v="57.2"/>
    <x v="946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FR"/>
    <s v="EUR"/>
    <n v="1487462340"/>
    <n v="1482958626"/>
    <b v="0"/>
    <n v="0"/>
    <b v="0"/>
    <x v="2"/>
    <s v="wearables"/>
    <n v="0"/>
    <n v="0"/>
    <x v="947"/>
    <x v="2"/>
  </r>
  <r>
    <s v="Led Shirt - WiFi Controlled"/>
    <s v="T-Shirt with Led panel controlled by Android app over WiFi. _x000a_Multiple shirts, games, text, video effects support,"/>
    <n v="4000"/>
    <n v="480"/>
    <x v="2"/>
    <s v="US"/>
    <s v="USD"/>
    <n v="1473444048"/>
    <n v="1470852048"/>
    <b v="0"/>
    <n v="8"/>
    <b v="0"/>
    <x v="2"/>
    <s v="wearables"/>
    <n v="12"/>
    <n v="60"/>
    <x v="948"/>
    <x v="2"/>
  </r>
  <r>
    <s v="INBED"/>
    <s v="Der INBED ist ein innovatives Multisensor-Wearable fÃ¼r die SturzprÃ¤vention motorisch eingeschrÃ¤nkter Personen."/>
    <n v="20000"/>
    <n v="273"/>
    <x v="2"/>
    <s v="US"/>
    <s v="USD"/>
    <n v="1467312306"/>
    <n v="1462128306"/>
    <b v="0"/>
    <n v="7"/>
    <b v="0"/>
    <x v="2"/>
    <s v="wearables"/>
    <n v="1"/>
    <n v="39"/>
    <x v="949"/>
    <x v="0"/>
  </r>
  <r>
    <s v="EZC Smartlight"/>
    <s v="Rider worn tail light brake light. Adheres to virtually any coat, jacket or vest. Stays on even when you get off."/>
    <n v="5000"/>
    <n v="1402"/>
    <x v="2"/>
    <s v="NL"/>
    <s v="EUR"/>
    <n v="1457812364"/>
    <n v="1455220364"/>
    <b v="0"/>
    <n v="24"/>
    <b v="0"/>
    <x v="2"/>
    <s v="wearables"/>
    <n v="28"/>
    <n v="58.42"/>
    <x v="950"/>
    <x v="0"/>
  </r>
  <r>
    <s v="Smart Harness"/>
    <s v="Revolutionizing the way we walk our dogs!"/>
    <n v="50000"/>
    <n v="19195"/>
    <x v="2"/>
    <s v="DE"/>
    <s v="EUR"/>
    <n v="1456016576"/>
    <n v="1450832576"/>
    <b v="0"/>
    <n v="121"/>
    <b v="0"/>
    <x v="2"/>
    <s v="wearables"/>
    <n v="38"/>
    <n v="158.63999999999999"/>
    <x v="951"/>
    <x v="2"/>
  </r>
  <r>
    <s v="Audionoggin - Join the Earvolution"/>
    <s v="Audionoggin: Wireless personal surround sound for the athlete in everyone."/>
    <n v="49000"/>
    <n v="19572"/>
    <x v="2"/>
    <s v="CA"/>
    <s v="CAD"/>
    <n v="1453053661"/>
    <n v="1450461661"/>
    <b v="0"/>
    <n v="196"/>
    <b v="0"/>
    <x v="2"/>
    <s v="wearables"/>
    <n v="40"/>
    <n v="99.86"/>
    <x v="95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65054872"/>
    <n v="1461166872"/>
    <b v="0"/>
    <n v="5"/>
    <b v="0"/>
    <x v="2"/>
    <s v="wearables"/>
    <n v="1"/>
    <n v="25.2"/>
    <x v="953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79483812"/>
    <n v="1476888212"/>
    <b v="0"/>
    <n v="73"/>
    <b v="0"/>
    <x v="2"/>
    <s v="wearables"/>
    <n v="43"/>
    <n v="89.19"/>
    <x v="954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22158199"/>
    <n v="1419566199"/>
    <b v="0"/>
    <n v="93"/>
    <b v="0"/>
    <x v="2"/>
    <s v="wearables"/>
    <n v="6"/>
    <n v="182.62"/>
    <x v="955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40100839"/>
    <n v="1436472039"/>
    <b v="0"/>
    <n v="17"/>
    <b v="0"/>
    <x v="2"/>
    <s v="wearables"/>
    <n v="2"/>
    <n v="50.65"/>
    <x v="956"/>
    <x v="0"/>
  </r>
  <r>
    <s v="DUALBAND, the Leather NFC Smart Watch Band"/>
    <s v="A Leather Smart watch Band, that NEVER needs to be charged for only $37!"/>
    <n v="12000"/>
    <n v="233"/>
    <x v="2"/>
    <s v="US"/>
    <s v="USD"/>
    <n v="1473750300"/>
    <n v="1470294300"/>
    <b v="0"/>
    <n v="7"/>
    <b v="0"/>
    <x v="2"/>
    <s v="wearables"/>
    <n v="2"/>
    <n v="33.29"/>
    <x v="957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30081759"/>
    <n v="1424901359"/>
    <b v="0"/>
    <n v="17"/>
    <b v="0"/>
    <x v="2"/>
    <s v="wearables"/>
    <n v="11"/>
    <n v="51.82"/>
    <x v="958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79392133"/>
    <n v="1476710133"/>
    <b v="0"/>
    <n v="171"/>
    <b v="0"/>
    <x v="2"/>
    <s v="wearables"/>
    <n v="39"/>
    <n v="113.63"/>
    <x v="959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28641940"/>
    <n v="1426792563"/>
    <b v="0"/>
    <n v="188"/>
    <b v="0"/>
    <x v="2"/>
    <s v="wearables"/>
    <n v="46"/>
    <n v="136.46"/>
    <x v="960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21640665"/>
    <n v="1419048665"/>
    <b v="0"/>
    <n v="110"/>
    <b v="0"/>
    <x v="2"/>
    <s v="wearables"/>
    <n v="42"/>
    <n v="364.35"/>
    <x v="961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89500155"/>
    <n v="1485874955"/>
    <b v="0"/>
    <n v="37"/>
    <b v="0"/>
    <x v="2"/>
    <s v="wearables"/>
    <n v="28"/>
    <n v="19.239999999999998"/>
    <x v="962"/>
    <x v="2"/>
  </r>
  <r>
    <s v="The Ultimate Learning Center"/>
    <s v="WE are molding an educated, motivated, non violent GENERATION!"/>
    <n v="35000"/>
    <n v="377"/>
    <x v="2"/>
    <s v="US"/>
    <s v="USD"/>
    <n v="1487617200"/>
    <n v="1483634335"/>
    <b v="0"/>
    <n v="9"/>
    <b v="0"/>
    <x v="2"/>
    <s v="wearables"/>
    <n v="1"/>
    <n v="41.89"/>
    <x v="963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US"/>
    <s v="USD"/>
    <n v="1455210353"/>
    <n v="1451927153"/>
    <b v="0"/>
    <n v="29"/>
    <b v="0"/>
    <x v="2"/>
    <s v="wearables"/>
    <n v="1"/>
    <n v="30.31"/>
    <x v="964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6717319"/>
    <n v="1473693319"/>
    <b v="0"/>
    <n v="6"/>
    <b v="0"/>
    <x v="2"/>
    <s v="wearables"/>
    <n v="1"/>
    <n v="49.67"/>
    <x v="965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CA"/>
    <s v="CAD"/>
    <n v="1441119919"/>
    <n v="1437663919"/>
    <b v="0"/>
    <n v="30"/>
    <b v="0"/>
    <x v="2"/>
    <s v="wearables"/>
    <n v="15"/>
    <n v="59.2"/>
    <x v="966"/>
    <x v="2"/>
  </r>
  <r>
    <s v="Better Beanie"/>
    <s v="Better Beanie is the new therapeutic wearable designed to assist you while keeping your hands free."/>
    <n v="20000"/>
    <n v="3562"/>
    <x v="2"/>
    <s v="US"/>
    <s v="USD"/>
    <n v="1477454340"/>
    <n v="1474676646"/>
    <b v="0"/>
    <n v="81"/>
    <b v="0"/>
    <x v="2"/>
    <s v="wearables"/>
    <n v="18"/>
    <n v="43.98"/>
    <x v="967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75766932"/>
    <n v="1473174932"/>
    <b v="0"/>
    <n v="4"/>
    <b v="0"/>
    <x v="2"/>
    <s v="wearables"/>
    <n v="1"/>
    <n v="26.5"/>
    <x v="968"/>
    <x v="3"/>
  </r>
  <r>
    <s v="Make 100 | Geek &amp; Chic: Smart Safety Jewelry."/>
    <s v="Geek &amp; Chic Smart Jewelry Collection, Wearables Meet Style!"/>
    <n v="30000"/>
    <n v="14000"/>
    <x v="2"/>
    <s v="US"/>
    <s v="USD"/>
    <n v="1461301574"/>
    <n v="1456121174"/>
    <b v="0"/>
    <n v="11"/>
    <b v="0"/>
    <x v="2"/>
    <s v="wearables"/>
    <n v="47"/>
    <n v="1272.73"/>
    <x v="969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US"/>
    <s v="USD"/>
    <n v="1408134034"/>
    <n v="1405542034"/>
    <b v="0"/>
    <n v="14"/>
    <b v="0"/>
    <x v="2"/>
    <s v="wearables"/>
    <n v="46"/>
    <n v="164"/>
    <x v="97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MX"/>
    <s v="MXN"/>
    <n v="1486624607"/>
    <n v="1483773407"/>
    <b v="0"/>
    <n v="5"/>
    <b v="0"/>
    <x v="2"/>
    <s v="wearables"/>
    <n v="0"/>
    <n v="45.2"/>
    <x v="971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CA"/>
    <s v="CAD"/>
    <n v="1485147540"/>
    <n v="1481951853"/>
    <b v="0"/>
    <n v="45"/>
    <b v="0"/>
    <x v="2"/>
    <s v="wearables"/>
    <n v="35"/>
    <n v="153.88999999999999"/>
    <x v="972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33178060"/>
    <n v="1429290060"/>
    <b v="0"/>
    <n v="8"/>
    <b v="0"/>
    <x v="2"/>
    <s v="wearables"/>
    <n v="2"/>
    <n v="51.38"/>
    <x v="97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09813940"/>
    <n v="1407271598"/>
    <b v="0"/>
    <n v="3"/>
    <b v="0"/>
    <x v="2"/>
    <s v="wearables"/>
    <n v="1"/>
    <n v="93.33"/>
    <x v="974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47032093"/>
    <n v="1441844493"/>
    <b v="0"/>
    <n v="24"/>
    <b v="0"/>
    <x v="2"/>
    <s v="wearables"/>
    <n v="3"/>
    <n v="108.63"/>
    <x v="97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US"/>
    <s v="USD"/>
    <n v="1458925156"/>
    <n v="1456336756"/>
    <b v="0"/>
    <n v="18"/>
    <b v="0"/>
    <x v="2"/>
    <s v="wearables"/>
    <n v="2"/>
    <n v="160.5"/>
    <x v="976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US"/>
    <s v="USD"/>
    <n v="1467132185"/>
    <n v="1461948185"/>
    <b v="0"/>
    <n v="12"/>
    <b v="0"/>
    <x v="2"/>
    <s v="wearables"/>
    <n v="34"/>
    <n v="75.75"/>
    <x v="977"/>
    <x v="2"/>
  </r>
  <r>
    <s v="hidn tempo - a wearable stress coach"/>
    <s v="hidn tempo is an intelligent watch band that allows you to monitor your stress and manage it anywhere, anytime."/>
    <n v="172889"/>
    <n v="97273"/>
    <x v="2"/>
    <s v="AU"/>
    <s v="AUD"/>
    <n v="1439515497"/>
    <n v="1435627497"/>
    <b v="0"/>
    <n v="123"/>
    <b v="0"/>
    <x v="2"/>
    <s v="wearables"/>
    <n v="56"/>
    <n v="790.84"/>
    <x v="978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AT"/>
    <s v="EUR"/>
    <n v="1456094197"/>
    <n v="1453502197"/>
    <b v="0"/>
    <n v="96"/>
    <b v="0"/>
    <x v="2"/>
    <s v="wearables"/>
    <n v="83"/>
    <n v="301.94"/>
    <x v="979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SE"/>
    <s v="SEK"/>
    <n v="1456385101"/>
    <n v="1453793101"/>
    <b v="0"/>
    <n v="31"/>
    <b v="0"/>
    <x v="2"/>
    <s v="wearables"/>
    <n v="15"/>
    <n v="47.94"/>
    <x v="980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66449140"/>
    <n v="1463392828"/>
    <b v="0"/>
    <n v="4"/>
    <b v="0"/>
    <x v="2"/>
    <s v="wearables"/>
    <n v="0"/>
    <n v="2.75"/>
    <x v="981"/>
    <x v="3"/>
  </r>
  <r>
    <s v="Smart 2-in-1 I-PHONE HANDLE/WALLETtm"/>
    <s v="revolutonary ultra-slim 2-in-1 Smart  2-in-1 I-PHONE handle/WALLETtm with 360 rotatiion"/>
    <n v="17500"/>
    <n v="3"/>
    <x v="2"/>
    <s v="US"/>
    <s v="USD"/>
    <n v="1417387322"/>
    <n v="1413495722"/>
    <b v="0"/>
    <n v="3"/>
    <b v="0"/>
    <x v="2"/>
    <s v="wearables"/>
    <n v="0"/>
    <n v="1"/>
    <x v="982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US"/>
    <s v="USD"/>
    <n v="1407624222"/>
    <n v="1405032222"/>
    <b v="0"/>
    <n v="179"/>
    <b v="0"/>
    <x v="2"/>
    <s v="wearables"/>
    <n v="30"/>
    <n v="171.79"/>
    <x v="983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75431486"/>
    <n v="1472839486"/>
    <b v="0"/>
    <n v="3"/>
    <b v="0"/>
    <x v="2"/>
    <s v="wearables"/>
    <n v="1"/>
    <n v="35.33"/>
    <x v="984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ES"/>
    <s v="EUR"/>
    <n v="1471985640"/>
    <n v="1469289685"/>
    <b v="0"/>
    <n v="23"/>
    <b v="0"/>
    <x v="2"/>
    <s v="wearables"/>
    <n v="6"/>
    <n v="82.09"/>
    <x v="985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US"/>
    <s v="USD"/>
    <n v="1427507208"/>
    <n v="1424918808"/>
    <b v="0"/>
    <n v="23"/>
    <b v="0"/>
    <x v="2"/>
    <s v="wearables"/>
    <n v="13"/>
    <n v="110.87"/>
    <x v="986"/>
    <x v="0"/>
  </r>
  <r>
    <s v="Kidswatcher"/>
    <s v="Always know where your precious children are. Let them explore the world freely and in a secure way by using the Kidswatcher."/>
    <n v="50000"/>
    <n v="6610"/>
    <x v="2"/>
    <s v="DE"/>
    <s v="EUR"/>
    <n v="1451602800"/>
    <n v="1449011610"/>
    <b v="0"/>
    <n v="41"/>
    <b v="0"/>
    <x v="2"/>
    <s v="wearables"/>
    <n v="13"/>
    <n v="161.22"/>
    <x v="987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GB"/>
    <s v="GBP"/>
    <n v="1452384000"/>
    <n v="1447698300"/>
    <b v="0"/>
    <n v="0"/>
    <b v="0"/>
    <x v="2"/>
    <s v="wearables"/>
    <n v="0"/>
    <n v="0"/>
    <x v="988"/>
    <x v="2"/>
  </r>
  <r>
    <s v="Power Rope"/>
    <s v="The most useful phone charger you will ever buy"/>
    <n v="10000"/>
    <n v="1677"/>
    <x v="2"/>
    <s v="NL"/>
    <s v="EUR"/>
    <n v="1403507050"/>
    <n v="1400051050"/>
    <b v="0"/>
    <n v="32"/>
    <b v="0"/>
    <x v="2"/>
    <s v="wearables"/>
    <n v="17"/>
    <n v="52.41"/>
    <x v="989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IT"/>
    <s v="EUR"/>
    <n v="1475310825"/>
    <n v="1472718825"/>
    <b v="0"/>
    <n v="2"/>
    <b v="0"/>
    <x v="2"/>
    <s v="wearables"/>
    <n v="0"/>
    <n v="13"/>
    <x v="990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US"/>
    <s v="USD"/>
    <n v="1475101495"/>
    <n v="1472509495"/>
    <b v="0"/>
    <n v="7"/>
    <b v="0"/>
    <x v="2"/>
    <s v="wearables"/>
    <n v="4"/>
    <n v="30.29"/>
    <x v="991"/>
    <x v="2"/>
  </r>
  <r>
    <s v="WairConditioning"/>
    <s v="The HOTTEST and COOLEST thing yet! WairConditioning... an entirely new level of comfortability!"/>
    <n v="100000"/>
    <n v="467"/>
    <x v="2"/>
    <s v="US"/>
    <s v="USD"/>
    <n v="1409770164"/>
    <n v="1407178164"/>
    <b v="0"/>
    <n v="4"/>
    <b v="0"/>
    <x v="2"/>
    <s v="wearables"/>
    <n v="0"/>
    <n v="116.75"/>
    <x v="992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GB"/>
    <s v="GBP"/>
    <n v="1468349460"/>
    <n v="1466186988"/>
    <b v="0"/>
    <n v="196"/>
    <b v="0"/>
    <x v="2"/>
    <s v="wearables"/>
    <n v="25"/>
    <n v="89.6"/>
    <x v="993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62655519"/>
    <n v="1457475119"/>
    <b v="0"/>
    <n v="11"/>
    <b v="0"/>
    <x v="2"/>
    <s v="wearables"/>
    <n v="2"/>
    <n v="424.45"/>
    <x v="994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78926800"/>
    <n v="1476054568"/>
    <b v="0"/>
    <n v="9"/>
    <b v="0"/>
    <x v="2"/>
    <s v="wearables"/>
    <n v="7"/>
    <n v="80.67"/>
    <x v="995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17388340"/>
    <n v="1412835530"/>
    <b v="0"/>
    <n v="5"/>
    <b v="0"/>
    <x v="2"/>
    <s v="wearables"/>
    <n v="2"/>
    <n v="13"/>
    <x v="996"/>
    <x v="3"/>
  </r>
  <r>
    <s v="iPhanny"/>
    <s v="The iPhanny keeps your iPhone 6 safe from bending in those dangerous pants pockets."/>
    <n v="5000"/>
    <n v="65"/>
    <x v="2"/>
    <s v="US"/>
    <s v="USD"/>
    <n v="1417276800"/>
    <n v="1415140480"/>
    <b v="0"/>
    <n v="8"/>
    <b v="0"/>
    <x v="2"/>
    <s v="wearables"/>
    <n v="1"/>
    <n v="8.1300000000000008"/>
    <x v="997"/>
    <x v="3"/>
  </r>
  <r>
    <s v="Ollinfit: The Wearable Personal Trainer"/>
    <s v="Ollinfit is the first wearable fitness trainer with 3 sensors for superior accuracy, feedback and results."/>
    <n v="60000"/>
    <n v="35135"/>
    <x v="2"/>
    <s v="US"/>
    <s v="USD"/>
    <n v="1406474820"/>
    <n v="1403902060"/>
    <b v="0"/>
    <n v="229"/>
    <b v="0"/>
    <x v="2"/>
    <s v="wearables"/>
    <n v="59"/>
    <n v="153.43"/>
    <x v="998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US"/>
    <s v="USD"/>
    <n v="1417145297"/>
    <n v="1414549697"/>
    <b v="0"/>
    <n v="40"/>
    <b v="0"/>
    <x v="2"/>
    <s v="wearables"/>
    <n v="8"/>
    <n v="292.08"/>
    <x v="999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CA"/>
    <s v="CAD"/>
    <n v="1447909401"/>
    <n v="1444017801"/>
    <b v="0"/>
    <n v="6"/>
    <b v="0"/>
    <x v="2"/>
    <s v="wearables"/>
    <n v="2"/>
    <n v="3304"/>
    <x v="10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CA"/>
    <s v="CAD"/>
    <n v="1415865720"/>
    <n v="1413270690"/>
    <b v="0"/>
    <n v="4"/>
    <b v="0"/>
    <x v="2"/>
    <s v="wearables"/>
    <n v="104"/>
    <n v="1300"/>
    <x v="1001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89537560"/>
    <n v="1484357160"/>
    <b v="0"/>
    <n v="22"/>
    <b v="0"/>
    <x v="2"/>
    <s v="wearables"/>
    <n v="30"/>
    <n v="134.55000000000001"/>
    <x v="1002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GB"/>
    <s v="GBP"/>
    <n v="1485796613"/>
    <n v="1481908613"/>
    <b v="0"/>
    <n v="15"/>
    <b v="0"/>
    <x v="2"/>
    <s v="wearables"/>
    <n v="16"/>
    <n v="214.07"/>
    <x v="1003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0331940"/>
    <n v="1447777514"/>
    <b v="0"/>
    <n v="95"/>
    <b v="0"/>
    <x v="2"/>
    <s v="wearables"/>
    <n v="82"/>
    <n v="216.34"/>
    <x v="1004"/>
    <x v="2"/>
  </r>
  <r>
    <s v="Forcite Alpine - World's First smart helmet for snow sports"/>
    <s v="The Forcite Alpine helmet records 4K footage and keeps you connected all in one sleek design."/>
    <n v="200000"/>
    <n v="150102"/>
    <x v="1"/>
    <s v="FR"/>
    <s v="EUR"/>
    <n v="1489680061"/>
    <n v="1487091661"/>
    <b v="0"/>
    <n v="161"/>
    <b v="0"/>
    <x v="2"/>
    <s v="wearables"/>
    <n v="75"/>
    <n v="932.31"/>
    <x v="1005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55814827"/>
    <n v="1453222827"/>
    <b v="0"/>
    <n v="8"/>
    <b v="0"/>
    <x v="2"/>
    <s v="wearables"/>
    <n v="6"/>
    <n v="29.25"/>
    <x v="1006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46217183"/>
    <n v="1443538783"/>
    <b v="0"/>
    <n v="76"/>
    <b v="0"/>
    <x v="2"/>
    <s v="wearables"/>
    <n v="44"/>
    <n v="174.95"/>
    <x v="1007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US"/>
    <s v="USD"/>
    <n v="1418368260"/>
    <n v="1417654672"/>
    <b v="0"/>
    <n v="1"/>
    <b v="0"/>
    <x v="2"/>
    <s v="wearables"/>
    <n v="0"/>
    <n v="250"/>
    <x v="1008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81727623"/>
    <n v="1478095223"/>
    <b v="0"/>
    <n v="101"/>
    <b v="0"/>
    <x v="2"/>
    <s v="wearables"/>
    <n v="13"/>
    <n v="65"/>
    <x v="1009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MX"/>
    <s v="MXN"/>
    <n v="1482953115"/>
    <n v="1480361115"/>
    <b v="0"/>
    <n v="4"/>
    <b v="0"/>
    <x v="2"/>
    <s v="wearables"/>
    <n v="0"/>
    <n v="55"/>
    <x v="101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66346646"/>
    <n v="1463754646"/>
    <b v="0"/>
    <n v="1"/>
    <b v="0"/>
    <x v="2"/>
    <s v="wearables"/>
    <n v="0"/>
    <n v="75"/>
    <x v="1011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73044340"/>
    <n v="1468180462"/>
    <b v="0"/>
    <n v="775"/>
    <b v="0"/>
    <x v="2"/>
    <s v="wearables"/>
    <n v="21535"/>
    <n v="1389.36"/>
    <x v="10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18938395"/>
    <n v="1415050395"/>
    <b v="0"/>
    <n v="90"/>
    <b v="0"/>
    <x v="2"/>
    <s v="wearables"/>
    <n v="35"/>
    <n v="95.91"/>
    <x v="1013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85254052"/>
    <n v="1481366052"/>
    <b v="0"/>
    <n v="16"/>
    <b v="0"/>
    <x v="2"/>
    <s v="wearables"/>
    <n v="31"/>
    <n v="191.25"/>
    <x v="1014"/>
    <x v="3"/>
  </r>
  <r>
    <s v="SKIN - Wearable music remote control for your mobile phone"/>
    <s v="SKIN - The wearable music remote control which makes your fitness lifestyle a bit easier"/>
    <n v="9000"/>
    <n v="240"/>
    <x v="1"/>
    <s v="US"/>
    <s v="USD"/>
    <n v="1451419200"/>
    <n v="1449000056"/>
    <b v="0"/>
    <n v="6"/>
    <b v="0"/>
    <x v="2"/>
    <s v="wearables"/>
    <n v="3"/>
    <n v="40"/>
    <x v="101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20070615"/>
    <n v="1415750615"/>
    <b v="0"/>
    <n v="38"/>
    <b v="0"/>
    <x v="2"/>
    <s v="wearables"/>
    <n v="3"/>
    <n v="74.790000000000006"/>
    <x v="10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CH"/>
    <s v="CHF"/>
    <n v="1448489095"/>
    <n v="1445893495"/>
    <b v="0"/>
    <n v="355"/>
    <b v="0"/>
    <x v="2"/>
    <s v="wearables"/>
    <n v="23"/>
    <n v="161.12"/>
    <x v="1017"/>
    <x v="0"/>
  </r>
  <r>
    <s v="Owl (Canceled)"/>
    <s v="Owl is a fitness tracker along with an accompanying iOS app, that is both fun and interactive for children."/>
    <n v="20000"/>
    <n v="621"/>
    <x v="1"/>
    <s v="US"/>
    <s v="USD"/>
    <n v="1459992856"/>
    <n v="1456108456"/>
    <b v="0"/>
    <n v="7"/>
    <b v="0"/>
    <x v="2"/>
    <s v="wearables"/>
    <n v="3"/>
    <n v="88.71"/>
    <x v="1018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48125935"/>
    <n v="1444666335"/>
    <b v="0"/>
    <n v="400"/>
    <b v="0"/>
    <x v="2"/>
    <s v="wearables"/>
    <n v="47"/>
    <n v="53.25"/>
    <x v="101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US"/>
    <s v="USD"/>
    <n v="1468496933"/>
    <n v="1465904933"/>
    <b v="0"/>
    <n v="30"/>
    <b v="1"/>
    <x v="4"/>
    <s v="electronic music"/>
    <n v="206"/>
    <n v="106.2"/>
    <x v="102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23092149"/>
    <n v="1420500149"/>
    <b v="0"/>
    <n v="478"/>
    <b v="1"/>
    <x v="4"/>
    <s v="electronic music"/>
    <n v="352"/>
    <n v="22.08"/>
    <x v="1021"/>
    <x v="0"/>
  </r>
  <r>
    <s v="Sammy Bananas - Bootlegs Vol. 2!!"/>
    <s v="Help get four new bootlegs onto vinyl in the second installment of my series!"/>
    <n v="2000"/>
    <n v="2298"/>
    <x v="0"/>
    <s v="CA"/>
    <s v="CAD"/>
    <n v="1433206020"/>
    <n v="1430617209"/>
    <b v="0"/>
    <n v="74"/>
    <b v="1"/>
    <x v="4"/>
    <s v="electronic music"/>
    <n v="115"/>
    <n v="31.05"/>
    <x v="1022"/>
    <x v="0"/>
  </r>
  <r>
    <s v="'Pathfinder' - a High Five Spaceship album"/>
    <s v="A collaborative, electronic journey helmed by producer Christopher Bingham and guitarist Carlos Montero."/>
    <n v="2000"/>
    <n v="4743"/>
    <x v="0"/>
    <s v="US"/>
    <s v="USD"/>
    <n v="1445054400"/>
    <n v="1443074571"/>
    <b v="1"/>
    <n v="131"/>
    <b v="1"/>
    <x v="4"/>
    <s v="electronic music"/>
    <n v="237"/>
    <n v="36.21"/>
    <x v="1023"/>
    <x v="0"/>
  </r>
  <r>
    <s v="The Last Art Fact Album Ever"/>
    <s v="Art Fact is a legendary Swedish synth pop act from the 80's. This album will contain updated remakes of their greatest songs."/>
    <n v="20000"/>
    <n v="23727.55"/>
    <x v="0"/>
    <s v="US"/>
    <s v="USD"/>
    <n v="1431876677"/>
    <n v="1429284677"/>
    <b v="1"/>
    <n v="61"/>
    <b v="1"/>
    <x v="4"/>
    <s v="electronic music"/>
    <n v="119"/>
    <n v="388.98"/>
    <x v="1024"/>
    <x v="2"/>
  </r>
  <r>
    <s v="[NUREN] The New Renaissance"/>
    <s v="Jake Kaufman and Jessie Seely present THE WORLD'S FIRST VIRTUAL REALITY ROCK OPERA."/>
    <n v="70000"/>
    <n v="76949.820000000007"/>
    <x v="0"/>
    <s v="GB"/>
    <s v="GBP"/>
    <n v="1434837861"/>
    <n v="1432245861"/>
    <b v="0"/>
    <n v="1071"/>
    <b v="1"/>
    <x v="4"/>
    <s v="electronic music"/>
    <n v="110"/>
    <n v="71.849999999999994"/>
    <x v="1025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SE"/>
    <s v="SEK"/>
    <n v="1454248563"/>
    <n v="1451656563"/>
    <b v="1"/>
    <n v="122"/>
    <b v="1"/>
    <x v="4"/>
    <s v="electronic music"/>
    <n v="100"/>
    <n v="57.38"/>
    <x v="102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26532437"/>
    <n v="1423944037"/>
    <b v="1"/>
    <n v="111"/>
    <b v="1"/>
    <x v="4"/>
    <s v="electronic music"/>
    <n v="103"/>
    <n v="69.67"/>
    <x v="102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59414016"/>
    <n v="1456480016"/>
    <b v="1"/>
    <n v="255"/>
    <b v="1"/>
    <x v="4"/>
    <s v="electronic music"/>
    <n v="117"/>
    <n v="45.99"/>
    <x v="1028"/>
    <x v="1"/>
  </r>
  <r>
    <s v="StrobeHouse presents Valborg 2015"/>
    <s v="We want to recreate last years massive Valborgparty in Lund but this time even bigger!"/>
    <n v="10000"/>
    <n v="11176"/>
    <x v="0"/>
    <s v="US"/>
    <s v="USD"/>
    <n v="1414025347"/>
    <n v="1411433347"/>
    <b v="1"/>
    <n v="141"/>
    <b v="1"/>
    <x v="4"/>
    <s v="electronic music"/>
    <n v="112"/>
    <n v="79.260000000000005"/>
    <x v="1029"/>
    <x v="0"/>
  </r>
  <r>
    <s v="The Gothsicles - I FEEL SICLE"/>
    <s v="Help fund the latest Gothsicles mega-album, I FEEL SICLE!"/>
    <n v="2000"/>
    <n v="6842"/>
    <x v="0"/>
    <s v="GB"/>
    <s v="GBP"/>
    <n v="1488830400"/>
    <n v="1484924605"/>
    <b v="1"/>
    <n v="159"/>
    <b v="1"/>
    <x v="4"/>
    <s v="electronic music"/>
    <n v="342"/>
    <n v="43.03"/>
    <x v="1030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SE"/>
    <s v="SEK"/>
    <n v="1428184740"/>
    <n v="1423501507"/>
    <b v="0"/>
    <n v="99"/>
    <b v="1"/>
    <x v="4"/>
    <s v="electronic music"/>
    <n v="107"/>
    <n v="108.48"/>
    <x v="1031"/>
    <x v="0"/>
  </r>
  <r>
    <s v="Phantom Ship / Coastal (Album Preorder)"/>
    <s v="Ideal for living rooms and open spaces."/>
    <n v="5400"/>
    <n v="5858.84"/>
    <x v="0"/>
    <s v="US"/>
    <s v="USD"/>
    <n v="1473680149"/>
    <n v="1472470549"/>
    <b v="0"/>
    <n v="96"/>
    <b v="1"/>
    <x v="4"/>
    <s v="electronic music"/>
    <n v="108"/>
    <n v="61.03"/>
    <x v="1032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US"/>
    <s v="USD"/>
    <n v="1450290010"/>
    <n v="1447698010"/>
    <b v="0"/>
    <n v="27"/>
    <b v="1"/>
    <x v="4"/>
    <s v="electronic music"/>
    <n v="103"/>
    <n v="50.59"/>
    <x v="1033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66697625"/>
    <n v="1464105625"/>
    <b v="0"/>
    <n v="166"/>
    <b v="1"/>
    <x v="4"/>
    <s v="electronic music"/>
    <n v="130"/>
    <n v="39.159999999999997"/>
    <x v="1034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GB"/>
    <s v="GBP"/>
    <n v="1481564080"/>
    <n v="1479144880"/>
    <b v="0"/>
    <n v="76"/>
    <b v="1"/>
    <x v="4"/>
    <s v="electronic music"/>
    <n v="108"/>
    <n v="65.16"/>
    <x v="1035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470369540"/>
    <n v="1467604804"/>
    <b v="0"/>
    <n v="211"/>
    <b v="1"/>
    <x v="4"/>
    <s v="electronic music"/>
    <n v="112"/>
    <n v="23.96"/>
    <x v="1036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23668220"/>
    <n v="1421076220"/>
    <b v="0"/>
    <n v="21"/>
    <b v="1"/>
    <x v="4"/>
    <s v="electronic music"/>
    <n v="102"/>
    <n v="48.62"/>
    <x v="1037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357545600"/>
    <n v="1354790790"/>
    <b v="0"/>
    <n v="61"/>
    <b v="1"/>
    <x v="4"/>
    <s v="electronic music"/>
    <n v="145"/>
    <n v="35.74"/>
    <x v="1038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31925200"/>
    <n v="1429991062"/>
    <b v="0"/>
    <n v="30"/>
    <b v="1"/>
    <x v="4"/>
    <s v="electronic music"/>
    <n v="128"/>
    <n v="21.37"/>
    <x v="1039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58362023"/>
    <n v="1455773623"/>
    <b v="0"/>
    <n v="1"/>
    <b v="0"/>
    <x v="5"/>
    <s v="audio"/>
    <n v="0"/>
    <n v="250"/>
    <x v="1040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81615940"/>
    <n v="1479436646"/>
    <b v="0"/>
    <n v="0"/>
    <b v="0"/>
    <x v="5"/>
    <s v="audio"/>
    <n v="0"/>
    <n v="0"/>
    <x v="1041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72317209"/>
    <n v="1469725209"/>
    <b v="0"/>
    <n v="1"/>
    <b v="0"/>
    <x v="5"/>
    <s v="audio"/>
    <n v="2"/>
    <n v="10"/>
    <x v="1042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06769992"/>
    <n v="1405041992"/>
    <b v="0"/>
    <n v="292"/>
    <b v="0"/>
    <x v="5"/>
    <s v="audio"/>
    <n v="9"/>
    <n v="29.24"/>
    <x v="1043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10516000"/>
    <n v="1406824948"/>
    <b v="0"/>
    <n v="2"/>
    <b v="0"/>
    <x v="5"/>
    <s v="audio"/>
    <n v="0"/>
    <n v="3"/>
    <x v="1044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32101855"/>
    <n v="1429509855"/>
    <b v="0"/>
    <n v="8"/>
    <b v="0"/>
    <x v="5"/>
    <s v="audio"/>
    <n v="3"/>
    <n v="33.25"/>
    <x v="1045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US"/>
    <s v="USD"/>
    <n v="1425587220"/>
    <n v="1420668801"/>
    <b v="0"/>
    <n v="0"/>
    <b v="0"/>
    <x v="5"/>
    <s v="audio"/>
    <n v="0"/>
    <n v="0"/>
    <x v="1046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08827550"/>
    <n v="1406235550"/>
    <b v="0"/>
    <n v="1"/>
    <b v="0"/>
    <x v="5"/>
    <s v="audio"/>
    <n v="0"/>
    <n v="1"/>
    <x v="1047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DE"/>
    <s v="EUR"/>
    <n v="1451161560"/>
    <n v="1447273560"/>
    <b v="0"/>
    <n v="4"/>
    <b v="0"/>
    <x v="5"/>
    <s v="audio"/>
    <n v="1"/>
    <n v="53"/>
    <x v="1048"/>
    <x v="2"/>
  </r>
  <r>
    <s v="J1 (Canceled)"/>
    <s v="------"/>
    <n v="12000"/>
    <n v="0"/>
    <x v="1"/>
    <s v="US"/>
    <s v="USD"/>
    <n v="1415219915"/>
    <n v="1412624315"/>
    <b v="0"/>
    <n v="0"/>
    <b v="0"/>
    <x v="5"/>
    <s v="audio"/>
    <n v="0"/>
    <n v="0"/>
    <x v="1049"/>
    <x v="2"/>
  </r>
  <r>
    <s v="The (Secular) Barbershop Podcast (Canceled)"/>
    <s v="Secularism is on the rise and I hear you.Talk to me."/>
    <n v="2500"/>
    <n v="0"/>
    <x v="1"/>
    <s v="US"/>
    <s v="USD"/>
    <n v="1474766189"/>
    <n v="1471310189"/>
    <b v="0"/>
    <n v="0"/>
    <b v="0"/>
    <x v="5"/>
    <s v="audio"/>
    <n v="0"/>
    <n v="0"/>
    <x v="1050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55272445"/>
    <n v="1452680445"/>
    <b v="0"/>
    <n v="0"/>
    <b v="0"/>
    <x v="5"/>
    <s v="audio"/>
    <n v="0"/>
    <n v="0"/>
    <x v="1051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42257677"/>
    <n v="1439665677"/>
    <b v="0"/>
    <n v="0"/>
    <b v="0"/>
    <x v="5"/>
    <s v="audio"/>
    <n v="0"/>
    <n v="0"/>
    <x v="1052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09098825"/>
    <n v="1406679625"/>
    <b v="0"/>
    <n v="1"/>
    <b v="0"/>
    <x v="5"/>
    <s v="audio"/>
    <n v="1"/>
    <n v="15"/>
    <x v="1053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65243740"/>
    <n v="1461438495"/>
    <b v="0"/>
    <n v="0"/>
    <b v="0"/>
    <x v="5"/>
    <s v="audio"/>
    <n v="0"/>
    <n v="0"/>
    <x v="1054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88773332"/>
    <n v="1486613332"/>
    <b v="0"/>
    <n v="0"/>
    <b v="0"/>
    <x v="5"/>
    <s v="audio"/>
    <n v="0"/>
    <n v="0"/>
    <x v="105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07708000"/>
    <n v="1405110399"/>
    <b v="0"/>
    <n v="0"/>
    <b v="0"/>
    <x v="5"/>
    <s v="audio"/>
    <n v="0"/>
    <n v="0"/>
    <x v="1056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57394545"/>
    <n v="1454802545"/>
    <b v="0"/>
    <n v="0"/>
    <b v="0"/>
    <x v="5"/>
    <s v="audio"/>
    <n v="0"/>
    <n v="0"/>
    <x v="1057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9892177"/>
    <n v="1424711777"/>
    <b v="0"/>
    <n v="0"/>
    <b v="0"/>
    <x v="5"/>
    <s v="audio"/>
    <n v="0"/>
    <n v="0"/>
    <x v="1058"/>
    <x v="0"/>
  </r>
  <r>
    <s v="Voice Over Artist (Canceled)"/>
    <s v="Turning myself into a vocal artist."/>
    <n v="1100"/>
    <n v="0"/>
    <x v="1"/>
    <s v="US"/>
    <s v="USD"/>
    <n v="1480888483"/>
    <n v="1478292883"/>
    <b v="0"/>
    <n v="0"/>
    <b v="0"/>
    <x v="5"/>
    <s v="audio"/>
    <n v="0"/>
    <n v="0"/>
    <x v="1059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7328000"/>
    <n v="1423777043"/>
    <b v="0"/>
    <n v="1"/>
    <b v="0"/>
    <x v="5"/>
    <s v="audio"/>
    <n v="1"/>
    <n v="50"/>
    <x v="1060"/>
    <x v="0"/>
  </r>
  <r>
    <s v="Chat Box 23 (Canceled)"/>
    <s v="T.O., Adi &amp; Mercedes discuss their point of views, women's issues &amp; Hollywood Hotties."/>
    <n v="4000"/>
    <n v="0"/>
    <x v="1"/>
    <s v="US"/>
    <s v="USD"/>
    <n v="1426269456"/>
    <n v="1423681056"/>
    <b v="0"/>
    <n v="0"/>
    <b v="0"/>
    <x v="5"/>
    <s v="audio"/>
    <n v="0"/>
    <n v="0"/>
    <x v="1061"/>
    <x v="2"/>
  </r>
  <r>
    <s v="RETURNING AT A LATER DATE"/>
    <s v="SEE US ON PATREON www.badgirlartwork.com"/>
    <n v="199"/>
    <n v="190"/>
    <x v="1"/>
    <s v="US"/>
    <s v="USD"/>
    <n v="1429134893"/>
    <n v="1426542893"/>
    <b v="0"/>
    <n v="4"/>
    <b v="0"/>
    <x v="5"/>
    <s v="audio"/>
    <n v="95"/>
    <n v="47.5"/>
    <x v="1062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62150800"/>
    <n v="1456987108"/>
    <b v="0"/>
    <n v="0"/>
    <b v="0"/>
    <x v="5"/>
    <s v="audio"/>
    <n v="0"/>
    <n v="0"/>
    <x v="1063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468351341"/>
    <n v="1467746541"/>
    <b v="0"/>
    <n v="123"/>
    <b v="0"/>
    <x v="6"/>
    <s v="video games"/>
    <n v="9"/>
    <n v="65.67"/>
    <x v="1064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US"/>
    <s v="USD"/>
    <n v="1472604262"/>
    <n v="1470012262"/>
    <b v="0"/>
    <n v="5"/>
    <b v="0"/>
    <x v="6"/>
    <s v="video games"/>
    <n v="3"/>
    <n v="16.2"/>
    <x v="1065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3174903"/>
    <n v="1369286903"/>
    <b v="0"/>
    <n v="148"/>
    <b v="0"/>
    <x v="6"/>
    <s v="video games"/>
    <n v="3"/>
    <n v="34.130000000000003"/>
    <x v="1066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AU"/>
    <s v="AUD"/>
    <n v="1392800922"/>
    <n v="1390381722"/>
    <b v="0"/>
    <n v="10"/>
    <b v="0"/>
    <x v="6"/>
    <s v="video games"/>
    <n v="26"/>
    <n v="13"/>
    <x v="1067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375657582"/>
    <n v="1371769582"/>
    <b v="0"/>
    <n v="4"/>
    <b v="0"/>
    <x v="6"/>
    <s v="video games"/>
    <n v="0"/>
    <n v="11.25"/>
    <x v="1068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7657931"/>
    <n v="1385065931"/>
    <b v="0"/>
    <n v="21"/>
    <b v="0"/>
    <x v="6"/>
    <s v="video games"/>
    <n v="39"/>
    <n v="40.479999999999997"/>
    <x v="106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460274864"/>
    <n v="1457686464"/>
    <b v="0"/>
    <n v="2"/>
    <b v="0"/>
    <x v="6"/>
    <s v="video games"/>
    <n v="1"/>
    <n v="35"/>
    <x v="1070"/>
    <x v="5"/>
  </r>
  <r>
    <s v="DJ's Bane"/>
    <s v="I'm making a game where you choose how you want to kill the DJ, so you yourself can decide what music will be played at the party."/>
    <n v="100"/>
    <n v="0"/>
    <x v="2"/>
    <s v="US"/>
    <s v="USD"/>
    <n v="1385447459"/>
    <n v="1382679059"/>
    <b v="0"/>
    <n v="0"/>
    <b v="0"/>
    <x v="6"/>
    <s v="video games"/>
    <n v="0"/>
    <n v="0"/>
    <x v="1071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49050622"/>
    <n v="1347322622"/>
    <b v="0"/>
    <n v="4"/>
    <b v="0"/>
    <x v="6"/>
    <s v="video games"/>
    <n v="0"/>
    <n v="12.75"/>
    <x v="1072"/>
    <x v="3"/>
  </r>
  <r>
    <s v="Rainbow Ball to the Iphone"/>
    <s v="We want to bring our Game Rainbow Ball to the iphone and to do that we need a little help"/>
    <n v="750"/>
    <n v="10"/>
    <x v="2"/>
    <s v="NO"/>
    <s v="NOK"/>
    <n v="1447787093"/>
    <n v="1445191493"/>
    <b v="0"/>
    <n v="1"/>
    <b v="0"/>
    <x v="6"/>
    <s v="video games"/>
    <n v="1"/>
    <n v="10"/>
    <x v="1073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91630297"/>
    <n v="1389038297"/>
    <b v="0"/>
    <n v="30"/>
    <b v="0"/>
    <x v="6"/>
    <s v="video games"/>
    <n v="6"/>
    <n v="113.57"/>
    <x v="1074"/>
    <x v="4"/>
  </r>
  <r>
    <s v="Towers Of The Apocalypse"/>
    <s v="Fully 3D, post Apocalyptic themed tower defense video game. New take on the genre."/>
    <n v="1000"/>
    <n v="45"/>
    <x v="2"/>
    <s v="US"/>
    <s v="USD"/>
    <n v="1318806541"/>
    <n v="1316214541"/>
    <b v="0"/>
    <n v="3"/>
    <b v="0"/>
    <x v="6"/>
    <s v="video games"/>
    <n v="5"/>
    <n v="15"/>
    <x v="1075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388808545"/>
    <n v="1386216545"/>
    <b v="0"/>
    <n v="975"/>
    <b v="0"/>
    <x v="6"/>
    <s v="video games"/>
    <n v="63"/>
    <n v="48.28"/>
    <x v="1076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336340516"/>
    <n v="1333748516"/>
    <b v="0"/>
    <n v="167"/>
    <b v="0"/>
    <x v="6"/>
    <s v="video games"/>
    <n v="29"/>
    <n v="43.98"/>
    <x v="1077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410426250"/>
    <n v="1405674250"/>
    <b v="0"/>
    <n v="5"/>
    <b v="0"/>
    <x v="6"/>
    <s v="video games"/>
    <n v="8"/>
    <n v="9"/>
    <x v="1078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US"/>
    <s v="USD"/>
    <n v="1452744011"/>
    <n v="1450152011"/>
    <b v="0"/>
    <n v="18"/>
    <b v="0"/>
    <x v="6"/>
    <s v="video games"/>
    <n v="3"/>
    <n v="37.67"/>
    <x v="1079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11309721"/>
    <n v="1307421721"/>
    <b v="0"/>
    <n v="98"/>
    <b v="0"/>
    <x v="6"/>
    <s v="video games"/>
    <n v="9"/>
    <n v="18.579999999999998"/>
    <x v="1080"/>
    <x v="3"/>
  </r>
  <r>
    <s v="The Creature"/>
    <s v="Finishing your last job before you retire until a disaster strikes the cargo ship can you survive The Creature?"/>
    <n v="68000"/>
    <n v="12"/>
    <x v="2"/>
    <s v="DE"/>
    <s v="EUR"/>
    <n v="1463232936"/>
    <n v="1461072936"/>
    <b v="0"/>
    <n v="4"/>
    <b v="0"/>
    <x v="6"/>
    <s v="video games"/>
    <n v="0"/>
    <n v="3"/>
    <x v="1081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99778333"/>
    <n v="1397186333"/>
    <b v="0"/>
    <n v="3"/>
    <b v="0"/>
    <x v="6"/>
    <s v="video games"/>
    <n v="1"/>
    <n v="18.670000000000002"/>
    <x v="1082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US"/>
    <s v="USD"/>
    <n v="1422483292"/>
    <n v="1419891292"/>
    <b v="0"/>
    <n v="1"/>
    <b v="0"/>
    <x v="6"/>
    <s v="video games"/>
    <n v="1"/>
    <n v="410"/>
    <x v="1083"/>
    <x v="3"/>
  </r>
  <r>
    <s v="My own channel"/>
    <s v="I want to start my own channel for gaming"/>
    <n v="550"/>
    <n v="0"/>
    <x v="2"/>
    <s v="US"/>
    <s v="USD"/>
    <n v="1344635088"/>
    <n v="1342043088"/>
    <b v="0"/>
    <n v="0"/>
    <b v="0"/>
    <x v="6"/>
    <s v="video games"/>
    <n v="0"/>
    <n v="0"/>
    <x v="1084"/>
    <x v="3"/>
  </r>
  <r>
    <s v="Sun Dryd Studios"/>
    <s v="The new kid on the block. Re-imagining old games and creating new ones. Ship, Lazer, Rock is first."/>
    <n v="30000"/>
    <n v="1026"/>
    <x v="2"/>
    <s v="CA"/>
    <s v="CAD"/>
    <n v="1406994583"/>
    <n v="1401810583"/>
    <b v="0"/>
    <n v="9"/>
    <b v="0"/>
    <x v="6"/>
    <s v="video games"/>
    <n v="3"/>
    <n v="114"/>
    <x v="1085"/>
    <x v="2"/>
  </r>
  <r>
    <s v="Cyber Universe Online"/>
    <s v="Humanity's future in the Galaxy"/>
    <n v="18000"/>
    <n v="15"/>
    <x v="2"/>
    <s v="US"/>
    <s v="USD"/>
    <n v="1407534804"/>
    <n v="1404942804"/>
    <b v="0"/>
    <n v="2"/>
    <b v="0"/>
    <x v="6"/>
    <s v="video games"/>
    <n v="0"/>
    <n v="7.5"/>
    <x v="1086"/>
    <x v="3"/>
  </r>
  <r>
    <s v="Idle Gamers"/>
    <s v="Idle gamers are the group of gamers worth watching play video games. We have a back log of video ideas and want to entertain you."/>
    <n v="1100"/>
    <n v="0"/>
    <x v="2"/>
    <s v="CA"/>
    <s v="CAD"/>
    <n v="1457967975"/>
    <n v="1455379575"/>
    <b v="0"/>
    <n v="0"/>
    <b v="0"/>
    <x v="6"/>
    <s v="video games"/>
    <n v="0"/>
    <n v="0"/>
    <x v="1087"/>
    <x v="3"/>
  </r>
  <r>
    <s v="Still Alive"/>
    <s v="A fresh twist on survival games. Intense, high-stakes 30 minute rounds for up to 10 players."/>
    <n v="45000"/>
    <n v="6382.34"/>
    <x v="2"/>
    <s v="US"/>
    <s v="USD"/>
    <n v="1408913291"/>
    <n v="1406321291"/>
    <b v="0"/>
    <n v="147"/>
    <b v="0"/>
    <x v="6"/>
    <s v="video games"/>
    <n v="14"/>
    <n v="43.42"/>
    <x v="1088"/>
    <x v="3"/>
  </r>
  <r>
    <s v="Farabel"/>
    <s v="Farabel is a single player turn-based fantasy strategy game for Mac/PC/Linux"/>
    <n v="15000"/>
    <n v="1174"/>
    <x v="2"/>
    <s v="US"/>
    <s v="USD"/>
    <n v="1402852087"/>
    <n v="1400260087"/>
    <b v="0"/>
    <n v="49"/>
    <b v="0"/>
    <x v="6"/>
    <s v="video games"/>
    <n v="8"/>
    <n v="23.96"/>
    <x v="1089"/>
    <x v="0"/>
  </r>
  <r>
    <s v="Help Jumpy Punch Prosper!!"/>
    <s v="A sci-fi platformer game inspired by a certain blue hedgehog and Italian plumber. Jump, fight, dodge and sprint your way to victory."/>
    <n v="12999"/>
    <n v="5"/>
    <x v="2"/>
    <s v="US"/>
    <s v="USD"/>
    <n v="1398366667"/>
    <n v="1395774667"/>
    <b v="0"/>
    <n v="1"/>
    <b v="0"/>
    <x v="6"/>
    <s v="video games"/>
    <n v="0"/>
    <n v="5"/>
    <x v="1090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FR"/>
    <s v="EUR"/>
    <n v="1435293175"/>
    <n v="1432701175"/>
    <b v="0"/>
    <n v="2"/>
    <b v="0"/>
    <x v="6"/>
    <s v="video games"/>
    <n v="13"/>
    <n v="12.5"/>
    <x v="1091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AU"/>
    <s v="AUD"/>
    <n v="1432873653"/>
    <n v="1430281653"/>
    <b v="0"/>
    <n v="7"/>
    <b v="0"/>
    <x v="6"/>
    <s v="video games"/>
    <n v="1"/>
    <n v="3"/>
    <x v="1092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GB"/>
    <s v="GBP"/>
    <n v="1460313672"/>
    <n v="1457725272"/>
    <b v="0"/>
    <n v="4"/>
    <b v="0"/>
    <x v="6"/>
    <s v="video games"/>
    <n v="14"/>
    <n v="10.56"/>
    <x v="1093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57432638"/>
    <n v="1354840638"/>
    <b v="0"/>
    <n v="27"/>
    <b v="0"/>
    <x v="6"/>
    <s v="video games"/>
    <n v="18"/>
    <n v="122"/>
    <x v="1094"/>
    <x v="6"/>
  </r>
  <r>
    <s v="Project Snowstorm"/>
    <s v="MMORPG with Real-Time Pet Battles, Expansive 3D World and Ranked Individual &amp; Guild PvP arenas all on your mobile device!"/>
    <n v="500000"/>
    <n v="25174"/>
    <x v="2"/>
    <s v="CA"/>
    <s v="CAD"/>
    <n v="1455232937"/>
    <n v="1453936937"/>
    <b v="0"/>
    <n v="94"/>
    <b v="0"/>
    <x v="6"/>
    <s v="video games"/>
    <n v="5"/>
    <n v="267.81"/>
    <x v="1095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318180033"/>
    <n v="1315588033"/>
    <b v="0"/>
    <n v="29"/>
    <b v="0"/>
    <x v="6"/>
    <s v="video games"/>
    <n v="18"/>
    <n v="74.209999999999994"/>
    <x v="1096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77867220"/>
    <n v="1375275220"/>
    <b v="0"/>
    <n v="7"/>
    <b v="0"/>
    <x v="6"/>
    <s v="video games"/>
    <n v="0"/>
    <n v="6.71"/>
    <x v="1097"/>
    <x v="3"/>
  </r>
  <r>
    <s v="Kick, Punch... Fireball"/>
    <s v="Kick, Punch... Fireball is an FPS type arena game set inside the fantasy world."/>
    <n v="25000"/>
    <n v="1803"/>
    <x v="2"/>
    <s v="US"/>
    <s v="USD"/>
    <n v="1412393400"/>
    <n v="1409747154"/>
    <b v="0"/>
    <n v="22"/>
    <b v="0"/>
    <x v="6"/>
    <s v="video games"/>
    <n v="7"/>
    <n v="81.95"/>
    <x v="1098"/>
    <x v="3"/>
  </r>
  <r>
    <s v="Xeno - A Sci-Fi FPS"/>
    <s v="Xeno is an FPS which combines all the best elements of old school and modern games to create a fresh and unique gameplay experience."/>
    <n v="5000"/>
    <n v="25"/>
    <x v="2"/>
    <s v="US"/>
    <s v="USD"/>
    <n v="1393786877"/>
    <n v="1390330877"/>
    <b v="0"/>
    <n v="1"/>
    <b v="0"/>
    <x v="6"/>
    <s v="video games"/>
    <n v="1"/>
    <n v="25"/>
    <x v="1099"/>
    <x v="0"/>
  </r>
  <r>
    <s v="Aeldengald Saga Book I"/>
    <s v="A retro style puzzle rpg with a dark story. Your decisions will influence the world and decide the outcome of the story."/>
    <n v="4000"/>
    <n v="100"/>
    <x v="2"/>
    <s v="US"/>
    <s v="USD"/>
    <n v="1397413095"/>
    <n v="1394821095"/>
    <b v="0"/>
    <n v="10"/>
    <b v="0"/>
    <x v="6"/>
    <s v="video games"/>
    <n v="3"/>
    <n v="10"/>
    <x v="1100"/>
    <x v="2"/>
  </r>
  <r>
    <s v="Strain Wars"/>
    <s v="Different strains of marijuana leafs battling to the death to see which one is the top strain."/>
    <n v="100000"/>
    <n v="41"/>
    <x v="2"/>
    <s v="GB"/>
    <s v="GBP"/>
    <n v="1431547468"/>
    <n v="1428955468"/>
    <b v="0"/>
    <n v="6"/>
    <b v="0"/>
    <x v="6"/>
    <s v="video games"/>
    <n v="0"/>
    <n v="6.83"/>
    <x v="1101"/>
    <x v="2"/>
  </r>
  <r>
    <s v="Runers"/>
    <s v="Runers is a top-down rogue-like shooter where as you advance you create more powerful spells and fight fierce monsters and bosses."/>
    <n v="8000"/>
    <n v="425"/>
    <x v="2"/>
    <s v="DE"/>
    <s v="EUR"/>
    <n v="1455417571"/>
    <n v="1452825571"/>
    <b v="0"/>
    <n v="24"/>
    <b v="0"/>
    <x v="6"/>
    <s v="video games"/>
    <n v="5"/>
    <n v="17.71"/>
    <x v="1102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8519920"/>
    <n v="1466188338"/>
    <b v="0"/>
    <n v="15"/>
    <b v="0"/>
    <x v="6"/>
    <s v="video games"/>
    <n v="2"/>
    <n v="16.2"/>
    <x v="1103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US"/>
    <s v="USD"/>
    <n v="1386568740"/>
    <n v="1383095125"/>
    <b v="0"/>
    <n v="37"/>
    <b v="0"/>
    <x v="6"/>
    <s v="video games"/>
    <n v="5"/>
    <n v="80.3"/>
    <x v="1104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466227190"/>
    <n v="1461043190"/>
    <b v="0"/>
    <n v="20"/>
    <b v="0"/>
    <x v="6"/>
    <s v="video games"/>
    <n v="0"/>
    <n v="71.55"/>
    <x v="1105"/>
    <x v="3"/>
  </r>
  <r>
    <s v="Backyard Zombies"/>
    <s v="Collect coins and save civilians while you blast your way through tons of zombies! Unlock new characters and levels!"/>
    <n v="400"/>
    <n v="165"/>
    <x v="2"/>
    <s v="GB"/>
    <s v="GBP"/>
    <n v="1402480221"/>
    <n v="1399888221"/>
    <b v="0"/>
    <n v="7"/>
    <b v="0"/>
    <x v="6"/>
    <s v="video games"/>
    <n v="41"/>
    <n v="23.57"/>
    <x v="1106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395627327"/>
    <n v="1393038927"/>
    <b v="0"/>
    <n v="0"/>
    <b v="0"/>
    <x v="6"/>
    <s v="video games"/>
    <n v="0"/>
    <n v="0"/>
    <x v="1107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3557975"/>
    <n v="1330969575"/>
    <b v="0"/>
    <n v="21"/>
    <b v="0"/>
    <x v="6"/>
    <s v="video games"/>
    <n v="3"/>
    <n v="34.880000000000003"/>
    <x v="1108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06148024"/>
    <n v="1403556024"/>
    <b v="0"/>
    <n v="3"/>
    <b v="0"/>
    <x v="6"/>
    <s v="video games"/>
    <n v="0"/>
    <n v="15"/>
    <x v="1109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34326635"/>
    <n v="1329146235"/>
    <b v="0"/>
    <n v="11"/>
    <b v="0"/>
    <x v="6"/>
    <s v="video games"/>
    <n v="1"/>
    <n v="23.18"/>
    <x v="1110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79495790"/>
    <n v="1476900190"/>
    <b v="0"/>
    <n v="1"/>
    <b v="0"/>
    <x v="6"/>
    <s v="video games"/>
    <n v="0"/>
    <n v="1"/>
    <x v="1111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354919022"/>
    <n v="1352327022"/>
    <b v="0"/>
    <n v="312"/>
    <b v="0"/>
    <x v="6"/>
    <s v="video games"/>
    <n v="36"/>
    <n v="100.23"/>
    <x v="1112"/>
    <x v="3"/>
  </r>
  <r>
    <s v="A YouTube Gaming Channel"/>
    <s v="A start up YouTube PC Gaming channel named ''Jeansie''. Comprised of witty banter and slightly above average  gaming skills :)"/>
    <n v="1000"/>
    <n v="5"/>
    <x v="2"/>
    <s v="US"/>
    <s v="USD"/>
    <n v="1452228790"/>
    <n v="1449636790"/>
    <b v="0"/>
    <n v="1"/>
    <b v="0"/>
    <x v="6"/>
    <s v="video games"/>
    <n v="1"/>
    <n v="5"/>
    <x v="1113"/>
    <x v="3"/>
  </r>
  <r>
    <s v="TeleRide"/>
    <s v="SciFi racing game for Android &amp; iOS platforms. Player gets a unique weapon which introduces an additional dimension to the competition."/>
    <n v="6000"/>
    <n v="10"/>
    <x v="2"/>
    <s v="US"/>
    <s v="USD"/>
    <n v="1421656200"/>
    <n v="1416507211"/>
    <b v="0"/>
    <n v="3"/>
    <b v="0"/>
    <x v="6"/>
    <s v="video games"/>
    <n v="0"/>
    <n v="3.33"/>
    <x v="1114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GB"/>
    <s v="GBP"/>
    <n v="1408058820"/>
    <n v="1405466820"/>
    <b v="0"/>
    <n v="4"/>
    <b v="0"/>
    <x v="6"/>
    <s v="video games"/>
    <n v="0"/>
    <n v="13.25"/>
    <x v="1115"/>
    <x v="2"/>
  </r>
  <r>
    <s v="Quest Remnants of Chaos"/>
    <s v="A medieval, post apocolyptic, Online, MMORPG. Class morphing, character customization game."/>
    <n v="500000"/>
    <n v="178.52"/>
    <x v="2"/>
    <s v="GB"/>
    <s v="GBP"/>
    <n v="1381306687"/>
    <n v="1378714687"/>
    <b v="0"/>
    <n v="10"/>
    <b v="0"/>
    <x v="6"/>
    <s v="video games"/>
    <n v="0"/>
    <n v="17.850000000000001"/>
    <x v="1116"/>
    <x v="5"/>
  </r>
  <r>
    <s v="Medieval Village"/>
    <s v="Experience the Medieval in your own village. Increase your village into a city and walk through the streets."/>
    <n v="1000"/>
    <n v="83"/>
    <x v="2"/>
    <s v="US"/>
    <s v="USD"/>
    <n v="1459352495"/>
    <n v="1456764095"/>
    <b v="0"/>
    <n v="8"/>
    <b v="0"/>
    <x v="6"/>
    <s v="video games"/>
    <n v="8"/>
    <n v="10.38"/>
    <x v="1117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US"/>
    <s v="USD"/>
    <n v="1339273208"/>
    <n v="1334089208"/>
    <b v="0"/>
    <n v="3"/>
    <b v="0"/>
    <x v="6"/>
    <s v="video games"/>
    <n v="2"/>
    <n v="36.33"/>
    <x v="1118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DE"/>
    <s v="EUR"/>
    <n v="1451053313"/>
    <n v="1448461313"/>
    <b v="0"/>
    <n v="1"/>
    <b v="0"/>
    <x v="6"/>
    <s v="video games"/>
    <n v="0"/>
    <n v="5"/>
    <x v="1119"/>
    <x v="3"/>
  </r>
  <r>
    <s v="PlanEt Ninjahwah"/>
    <s v="Planet Ninjahwah is a highly anticipated futuristic action adventure game that will blow your mind!!"/>
    <n v="25000"/>
    <n v="0"/>
    <x v="2"/>
    <s v="AU"/>
    <s v="AUD"/>
    <n v="1396666779"/>
    <n v="1394078379"/>
    <b v="0"/>
    <n v="0"/>
    <b v="0"/>
    <x v="6"/>
    <s v="video games"/>
    <n v="0"/>
    <n v="0"/>
    <x v="1120"/>
    <x v="6"/>
  </r>
  <r>
    <s v="Pwincess"/>
    <s v="An action packed, side scrolling, platform jumping, laser shooting ADVENTURE that will be fun for everyone."/>
    <n v="250000"/>
    <n v="29"/>
    <x v="2"/>
    <s v="US"/>
    <s v="USD"/>
    <n v="1396810864"/>
    <n v="1395687664"/>
    <b v="0"/>
    <n v="5"/>
    <b v="0"/>
    <x v="6"/>
    <s v="video games"/>
    <n v="0"/>
    <n v="5.8"/>
    <x v="1121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US"/>
    <s v="USD"/>
    <n v="1319835400"/>
    <n v="1315947400"/>
    <b v="0"/>
    <n v="0"/>
    <b v="0"/>
    <x v="6"/>
    <s v="video games"/>
    <n v="0"/>
    <n v="0"/>
    <x v="1122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457904316"/>
    <n v="1455315916"/>
    <b v="0"/>
    <n v="3"/>
    <b v="0"/>
    <x v="6"/>
    <s v="video games"/>
    <n v="0"/>
    <n v="3.67"/>
    <x v="1123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GB"/>
    <s v="GBP"/>
    <n v="1369932825"/>
    <n v="1368723225"/>
    <b v="0"/>
    <n v="7"/>
    <b v="0"/>
    <x v="6"/>
    <s v="mobile games"/>
    <n v="0"/>
    <n v="60.71"/>
    <x v="1124"/>
    <x v="0"/>
  </r>
  <r>
    <s v="Ultimate Supremacy"/>
    <s v="Ultimate Supremacy will be the ultimate in mobile gaming, if you love fighting and strategy games, you will love Ultimate Supremacy."/>
    <n v="3000"/>
    <n v="0"/>
    <x v="2"/>
    <s v="US"/>
    <s v="USD"/>
    <n v="1397910848"/>
    <n v="1395318848"/>
    <b v="0"/>
    <n v="0"/>
    <b v="0"/>
    <x v="6"/>
    <s v="mobile games"/>
    <n v="0"/>
    <n v="0"/>
    <x v="1125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30409651"/>
    <n v="1427817651"/>
    <b v="0"/>
    <n v="2"/>
    <b v="0"/>
    <x v="6"/>
    <s v="mobile games"/>
    <n v="1"/>
    <n v="5"/>
    <x v="1126"/>
    <x v="2"/>
  </r>
  <r>
    <s v="ABRAcaPOCUS!!"/>
    <s v="A fast-paced, creepy/cute mobile puzzle game where you draw series of magic symbols to summon &amp; collect demons, monsters, gods, &amp; myths"/>
    <n v="35000"/>
    <n v="585"/>
    <x v="2"/>
    <s v="GB"/>
    <s v="GBP"/>
    <n v="1443193130"/>
    <n v="1438009130"/>
    <b v="0"/>
    <n v="23"/>
    <b v="0"/>
    <x v="6"/>
    <s v="mobile games"/>
    <n v="2"/>
    <n v="25.43"/>
    <x v="1127"/>
    <x v="3"/>
  </r>
  <r>
    <s v="Flying Turds"/>
    <s v="#havingfunFTW"/>
    <n v="1000"/>
    <n v="1"/>
    <x v="2"/>
    <s v="US"/>
    <s v="USD"/>
    <n v="1468482694"/>
    <n v="1465890694"/>
    <b v="0"/>
    <n v="1"/>
    <b v="0"/>
    <x v="6"/>
    <s v="mobile games"/>
    <n v="0"/>
    <n v="1"/>
    <x v="1128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16000600"/>
    <n v="1413318600"/>
    <b v="0"/>
    <n v="2"/>
    <b v="0"/>
    <x v="6"/>
    <s v="mobile games"/>
    <n v="0"/>
    <n v="10.5"/>
    <x v="1129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GB"/>
    <s v="GBP"/>
    <n v="1407425717"/>
    <n v="1404833717"/>
    <b v="0"/>
    <n v="3"/>
    <b v="0"/>
    <x v="6"/>
    <s v="mobile games"/>
    <n v="0"/>
    <n v="3.67"/>
    <x v="1130"/>
    <x v="3"/>
  </r>
  <r>
    <s v="Hot Potato - The App"/>
    <s v="Don't drop it like it's hot..Hot Potato is a battle between friends. Compete to keep Mr Potato off the ground. Who will drop him first?"/>
    <n v="40000"/>
    <n v="0"/>
    <x v="2"/>
    <s v="US"/>
    <s v="USD"/>
    <n v="1465107693"/>
    <n v="1462515693"/>
    <b v="0"/>
    <n v="0"/>
    <b v="0"/>
    <x v="6"/>
    <s v="mobile games"/>
    <n v="0"/>
    <n v="0"/>
    <x v="1131"/>
    <x v="0"/>
  </r>
  <r>
    <s v="One"/>
    <s v="One is a simple mobile game about exploring the connections between all living things. Featuring hand-painted art."/>
    <n v="10000"/>
    <n v="1438"/>
    <x v="2"/>
    <s v="US"/>
    <s v="USD"/>
    <n v="1416963300"/>
    <n v="1411775700"/>
    <b v="0"/>
    <n v="13"/>
    <b v="0"/>
    <x v="6"/>
    <s v="mobile games"/>
    <n v="14"/>
    <n v="110.62"/>
    <x v="1132"/>
    <x v="2"/>
  </r>
  <r>
    <s v="Ping"/>
    <s v="Ping is a simple game currently in the design process, where the player lives off of the power of their connection to the internet."/>
    <n v="3000"/>
    <n v="20"/>
    <x v="2"/>
    <s v="AU"/>
    <s v="AUD"/>
    <n v="1450993668"/>
    <n v="1448401668"/>
    <b v="0"/>
    <n v="1"/>
    <b v="0"/>
    <x v="6"/>
    <s v="mobile games"/>
    <n v="1"/>
    <n v="20"/>
    <x v="1133"/>
    <x v="3"/>
  </r>
  <r>
    <s v="New Mario Bro's style game!"/>
    <s v="We are creating a new Mario Bro's style game called KFK:Original. It's challenging, fun and totally awesome!!!"/>
    <n v="25000"/>
    <n v="1"/>
    <x v="2"/>
    <s v="CA"/>
    <s v="CAD"/>
    <n v="1483238771"/>
    <n v="1480646771"/>
    <b v="0"/>
    <n v="1"/>
    <b v="0"/>
    <x v="6"/>
    <s v="mobile games"/>
    <n v="0"/>
    <n v="1"/>
    <x v="1134"/>
    <x v="3"/>
  </r>
  <r>
    <s v="Trumperama"/>
    <s v="&quot;Trumperama&quot; ist ein Jump 'n' Run Spiel im 8-Bit Stil fÃ¼r Android._x000a_Donald Trump gewinnt die Wahlen und muss gestoppt werden!"/>
    <n v="1000"/>
    <n v="50"/>
    <x v="2"/>
    <s v="GB"/>
    <s v="GBP"/>
    <n v="1406799981"/>
    <n v="1404207981"/>
    <b v="0"/>
    <n v="1"/>
    <b v="0"/>
    <x v="6"/>
    <s v="mobile games"/>
    <n v="5"/>
    <n v="50"/>
    <x v="1135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AU"/>
    <s v="AUD"/>
    <n v="1417235580"/>
    <n v="1416034228"/>
    <b v="0"/>
    <n v="6"/>
    <b v="0"/>
    <x v="6"/>
    <s v="mobile games"/>
    <n v="6"/>
    <n v="45"/>
    <x v="1136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DE"/>
    <s v="EUR"/>
    <n v="1470527094"/>
    <n v="1467935094"/>
    <b v="0"/>
    <n v="39"/>
    <b v="0"/>
    <x v="6"/>
    <s v="mobile games"/>
    <n v="40"/>
    <n v="253.21"/>
    <x v="1137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FR"/>
    <s v="EUR"/>
    <n v="1450541229"/>
    <n v="1447949229"/>
    <b v="0"/>
    <n v="4"/>
    <b v="0"/>
    <x v="6"/>
    <s v="mobile games"/>
    <n v="0"/>
    <n v="31.25"/>
    <x v="1138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61440421"/>
    <n v="1458848421"/>
    <b v="0"/>
    <n v="1"/>
    <b v="0"/>
    <x v="6"/>
    <s v="mobile games"/>
    <n v="0"/>
    <n v="5"/>
    <x v="1139"/>
    <x v="3"/>
  </r>
  <r>
    <s v="Medieval Empire by Bear Games"/>
    <s v="We are creating the next epic Massive Multiplayer Online-Real Time Strategy game and we want you to be a part of it!"/>
    <n v="5000"/>
    <n v="0"/>
    <x v="2"/>
    <s v="US"/>
    <s v="USD"/>
    <n v="1485035131"/>
    <n v="1483307131"/>
    <b v="0"/>
    <n v="0"/>
    <b v="0"/>
    <x v="6"/>
    <s v="mobile games"/>
    <n v="0"/>
    <n v="0"/>
    <x v="1140"/>
    <x v="0"/>
  </r>
  <r>
    <s v="Arena Z - Zombie Survival"/>
    <s v="I think this will be a great game!"/>
    <n v="500"/>
    <n v="0"/>
    <x v="2"/>
    <s v="US"/>
    <s v="USD"/>
    <n v="1420100426"/>
    <n v="1417508426"/>
    <b v="0"/>
    <n v="0"/>
    <b v="0"/>
    <x v="6"/>
    <s v="mobile games"/>
    <n v="0"/>
    <n v="0"/>
    <x v="1141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GB"/>
    <s v="GBP"/>
    <n v="1438859121"/>
    <n v="1436267121"/>
    <b v="0"/>
    <n v="0"/>
    <b v="0"/>
    <x v="6"/>
    <s v="mobile games"/>
    <n v="0"/>
    <n v="0"/>
    <x v="1142"/>
    <x v="0"/>
  </r>
  <r>
    <s v="Convergence: Rift Wars"/>
    <s v="Convergence: RiftWars is a easy to approach competitive turn-based strategy game, featuring quick game play and military tactics."/>
    <n v="45000"/>
    <n v="186"/>
    <x v="2"/>
    <s v="DE"/>
    <s v="EUR"/>
    <n v="1436460450"/>
    <n v="1433868450"/>
    <b v="0"/>
    <n v="8"/>
    <b v="0"/>
    <x v="6"/>
    <s v="mobile games"/>
    <n v="0"/>
    <n v="23.25"/>
    <x v="1143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24131727"/>
    <n v="1421539727"/>
    <b v="0"/>
    <n v="0"/>
    <b v="0"/>
    <x v="7"/>
    <s v="food trucks"/>
    <n v="0"/>
    <n v="0"/>
    <x v="1144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50327126"/>
    <n v="1447735126"/>
    <b v="0"/>
    <n v="1"/>
    <b v="0"/>
    <x v="7"/>
    <s v="food trucks"/>
    <n v="0"/>
    <n v="100"/>
    <x v="1145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430281320"/>
    <n v="1427689320"/>
    <b v="0"/>
    <n v="12"/>
    <b v="0"/>
    <x v="7"/>
    <s v="food trucks"/>
    <n v="9"/>
    <n v="44.17"/>
    <x v="1146"/>
    <x v="3"/>
  </r>
  <r>
    <s v="baked pugtato"/>
    <s v="amazing gourmet baked potato truck with variable options for everyone, its always been my dream, help me make it come true :)."/>
    <n v="25000"/>
    <n v="0"/>
    <x v="2"/>
    <s v="US"/>
    <s v="USD"/>
    <n v="1412272592"/>
    <n v="1407088592"/>
    <b v="0"/>
    <n v="0"/>
    <b v="0"/>
    <x v="7"/>
    <s v="food trucks"/>
    <n v="0"/>
    <n v="0"/>
    <x v="1147"/>
    <x v="3"/>
  </r>
  <r>
    <s v="Warren's / Adilyn's Rollin' Bistro"/>
    <s v="New local (Louisville, KY.) food truck with a refreshing spin on rolling kitchens."/>
    <n v="15000"/>
    <n v="73"/>
    <x v="2"/>
    <s v="US"/>
    <s v="USD"/>
    <n v="1399071173"/>
    <n v="1395787973"/>
    <b v="0"/>
    <n v="3"/>
    <b v="0"/>
    <x v="7"/>
    <s v="food trucks"/>
    <n v="0"/>
    <n v="24.33"/>
    <x v="1148"/>
    <x v="2"/>
  </r>
  <r>
    <s v="The Floridian Food Truck"/>
    <s v="Bringing culturally diverse Floridian cuisine to the people!"/>
    <n v="50000"/>
    <n v="75"/>
    <x v="2"/>
    <s v="CA"/>
    <s v="CAD"/>
    <n v="1413760783"/>
    <n v="1408576783"/>
    <b v="0"/>
    <n v="2"/>
    <b v="0"/>
    <x v="7"/>
    <s v="food trucks"/>
    <n v="0"/>
    <n v="37.5"/>
    <x v="1149"/>
    <x v="2"/>
  </r>
  <r>
    <s v="Chef Po's Food Truck"/>
    <s v="Bringing delicious authentic and fusion Taiwanese Food to the West Coast."/>
    <n v="2500"/>
    <n v="252"/>
    <x v="2"/>
    <s v="US"/>
    <s v="USD"/>
    <n v="1480568781"/>
    <n v="1477973181"/>
    <b v="0"/>
    <n v="6"/>
    <b v="0"/>
    <x v="7"/>
    <s v="food trucks"/>
    <n v="10"/>
    <n v="42"/>
    <x v="1150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66096566"/>
    <n v="1463504566"/>
    <b v="0"/>
    <n v="0"/>
    <b v="0"/>
    <x v="7"/>
    <s v="food trucks"/>
    <n v="0"/>
    <n v="0"/>
    <x v="1151"/>
    <x v="0"/>
  </r>
  <r>
    <s v="Peruvian King Food Truck"/>
    <s v="Peruvian food truck with an LA twist."/>
    <n v="16000"/>
    <n v="911"/>
    <x v="2"/>
    <s v="US"/>
    <s v="USD"/>
    <n v="1452293675"/>
    <n v="1447109675"/>
    <b v="0"/>
    <n v="15"/>
    <b v="0"/>
    <x v="7"/>
    <s v="food trucks"/>
    <n v="6"/>
    <n v="60.73"/>
    <x v="1152"/>
    <x v="0"/>
  </r>
  <r>
    <s v="The Cold Spot Mobile Trailer"/>
    <s v="A mobile concession trailer for snow cones, ice cream, smoothies and more"/>
    <n v="8000"/>
    <n v="50"/>
    <x v="2"/>
    <s v="US"/>
    <s v="USD"/>
    <n v="1441592863"/>
    <n v="1439000863"/>
    <b v="0"/>
    <n v="1"/>
    <b v="0"/>
    <x v="7"/>
    <s v="food trucks"/>
    <n v="1"/>
    <n v="50"/>
    <x v="1153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31709312"/>
    <n v="1429117312"/>
    <b v="0"/>
    <n v="3"/>
    <b v="0"/>
    <x v="7"/>
    <s v="food trucks"/>
    <n v="7"/>
    <n v="108.33"/>
    <x v="1154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34647305"/>
    <n v="1432055305"/>
    <b v="0"/>
    <n v="8"/>
    <b v="0"/>
    <x v="7"/>
    <s v="food trucks"/>
    <n v="1"/>
    <n v="23.5"/>
    <x v="1155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41507006"/>
    <n v="1438915006"/>
    <b v="0"/>
    <n v="0"/>
    <b v="0"/>
    <x v="7"/>
    <s v="food trucks"/>
    <n v="0"/>
    <n v="0"/>
    <x v="1156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08040408"/>
    <n v="1405448408"/>
    <b v="0"/>
    <n v="3"/>
    <b v="0"/>
    <x v="7"/>
    <s v="food trucks"/>
    <n v="2"/>
    <n v="50.33"/>
    <x v="1157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24742162"/>
    <n v="1422150162"/>
    <b v="0"/>
    <n v="3"/>
    <b v="0"/>
    <x v="7"/>
    <s v="food trucks"/>
    <n v="0"/>
    <n v="11.67"/>
    <x v="115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17795480"/>
    <n v="1412607880"/>
    <b v="0"/>
    <n v="0"/>
    <b v="0"/>
    <x v="7"/>
    <s v="food trucks"/>
    <n v="0"/>
    <n v="0"/>
    <x v="1159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18091128"/>
    <n v="1415499128"/>
    <b v="0"/>
    <n v="19"/>
    <b v="0"/>
    <x v="7"/>
    <s v="food trucks"/>
    <n v="4"/>
    <n v="60.79"/>
    <x v="1160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5679100"/>
    <n v="1433006765"/>
    <b v="0"/>
    <n v="0"/>
    <b v="0"/>
    <x v="7"/>
    <s v="food trucks"/>
    <n v="0"/>
    <n v="0"/>
    <x v="1161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27510586"/>
    <n v="1424922186"/>
    <b v="0"/>
    <n v="2"/>
    <b v="0"/>
    <x v="7"/>
    <s v="food trucks"/>
    <n v="0"/>
    <n v="17.5"/>
    <x v="1162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32047989"/>
    <n v="1430233589"/>
    <b v="0"/>
    <n v="0"/>
    <b v="0"/>
    <x v="7"/>
    <s v="food trucks"/>
    <n v="0"/>
    <n v="0"/>
    <x v="1163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11662264"/>
    <n v="1408983864"/>
    <b v="0"/>
    <n v="0"/>
    <b v="0"/>
    <x v="7"/>
    <s v="food trucks"/>
    <n v="0"/>
    <n v="0"/>
    <x v="1164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7604920"/>
    <n v="1405012920"/>
    <b v="0"/>
    <n v="25"/>
    <b v="0"/>
    <x v="7"/>
    <s v="food trucks"/>
    <n v="21"/>
    <n v="82.82"/>
    <x v="1165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66270582"/>
    <n v="1463678582"/>
    <b v="0"/>
    <n v="8"/>
    <b v="0"/>
    <x v="7"/>
    <s v="food trucks"/>
    <n v="19"/>
    <n v="358.88"/>
    <x v="1166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04623330"/>
    <n v="1401685730"/>
    <b v="0"/>
    <n v="16"/>
    <b v="0"/>
    <x v="7"/>
    <s v="food trucks"/>
    <n v="2"/>
    <n v="61.19"/>
    <x v="1167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35291200"/>
    <n v="1432640342"/>
    <b v="0"/>
    <n v="3"/>
    <b v="0"/>
    <x v="7"/>
    <s v="food trucks"/>
    <n v="6"/>
    <n v="340"/>
    <x v="1168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10543495"/>
    <n v="1407865095"/>
    <b v="0"/>
    <n v="3"/>
    <b v="0"/>
    <x v="7"/>
    <s v="food trucks"/>
    <n v="0"/>
    <n v="5.67"/>
    <x v="1169"/>
    <x v="0"/>
  </r>
  <r>
    <s v="Its A Rib Thing"/>
    <s v="They are sweet, sticky and incredibly addictive. People are left with a huge smile and a full stomach but still ask for more!!!"/>
    <n v="25000"/>
    <n v="100"/>
    <x v="2"/>
    <s v="US"/>
    <s v="USD"/>
    <n v="1474507065"/>
    <n v="1471915065"/>
    <b v="0"/>
    <n v="2"/>
    <b v="0"/>
    <x v="7"/>
    <s v="food trucks"/>
    <n v="0"/>
    <n v="50"/>
    <x v="1170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24593763"/>
    <n v="1422001763"/>
    <b v="0"/>
    <n v="1"/>
    <b v="0"/>
    <x v="7"/>
    <s v="food trucks"/>
    <n v="0"/>
    <n v="25"/>
    <x v="1171"/>
    <x v="3"/>
  </r>
  <r>
    <s v="let your dayz take you to the dogs."/>
    <s v="Bringing YOUR favorite dog recipes to the streets."/>
    <n v="9000"/>
    <n v="0"/>
    <x v="2"/>
    <s v="GB"/>
    <s v="GBP"/>
    <n v="1433021171"/>
    <n v="1430429171"/>
    <b v="0"/>
    <n v="0"/>
    <b v="0"/>
    <x v="7"/>
    <s v="food trucks"/>
    <n v="0"/>
    <n v="0"/>
    <x v="117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15909927"/>
    <n v="1414351127"/>
    <b v="0"/>
    <n v="1"/>
    <b v="0"/>
    <x v="7"/>
    <s v="food trucks"/>
    <n v="0"/>
    <n v="30"/>
    <x v="1173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08551752"/>
    <n v="1405959752"/>
    <b v="0"/>
    <n v="19"/>
    <b v="0"/>
    <x v="7"/>
    <s v="food trucks"/>
    <n v="6"/>
    <n v="46.63"/>
    <x v="1174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8576057"/>
    <n v="1435552057"/>
    <b v="0"/>
    <n v="9"/>
    <b v="0"/>
    <x v="7"/>
    <s v="food trucks"/>
    <n v="3"/>
    <n v="65"/>
    <x v="1175"/>
    <x v="0"/>
  </r>
  <r>
    <s v="Mirlin's Sushi"/>
    <s v="Mirlins Sushi!_x000a_Find us on Facebook!_x000a_(Gives backers a voice, and a direct link to us! No kickstarter disappearing act here!)"/>
    <n v="175000"/>
    <n v="10"/>
    <x v="2"/>
    <s v="US"/>
    <s v="USD"/>
    <n v="1462738327"/>
    <n v="1460146327"/>
    <b v="0"/>
    <n v="1"/>
    <b v="0"/>
    <x v="7"/>
    <s v="food trucks"/>
    <n v="0"/>
    <n v="10"/>
    <x v="1176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US"/>
    <s v="USD"/>
    <n v="1436981339"/>
    <n v="1434389339"/>
    <b v="0"/>
    <n v="0"/>
    <b v="0"/>
    <x v="7"/>
    <s v="food trucks"/>
    <n v="0"/>
    <n v="0"/>
    <x v="1177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AU"/>
    <s v="AUD"/>
    <n v="1488805200"/>
    <n v="1484094498"/>
    <b v="0"/>
    <n v="1"/>
    <b v="0"/>
    <x v="7"/>
    <s v="food trucks"/>
    <n v="0"/>
    <n v="5"/>
    <x v="1178"/>
    <x v="3"/>
  </r>
  <r>
    <s v="El Camion Roja"/>
    <s v="Mexican Style Food Truck, run by a Red Seal Chef, in a town with NO MEXICAN FOOD! That is a culinary emergency situation!"/>
    <n v="60000"/>
    <n v="3200"/>
    <x v="2"/>
    <s v="GB"/>
    <s v="GBP"/>
    <n v="1413388296"/>
    <n v="1410796296"/>
    <b v="0"/>
    <n v="5"/>
    <b v="0"/>
    <x v="7"/>
    <s v="food trucks"/>
    <n v="5"/>
    <n v="640"/>
    <x v="1179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8225452"/>
    <n v="1405633452"/>
    <b v="0"/>
    <n v="85"/>
    <b v="0"/>
    <x v="7"/>
    <s v="food trucks"/>
    <n v="12"/>
    <n v="69.12"/>
    <x v="1180"/>
    <x v="3"/>
  </r>
  <r>
    <s v="Gringo Loco Tacos Food Truck"/>
    <s v="Bringing the best tacos to the streets of Chicago!"/>
    <n v="50000"/>
    <n v="4"/>
    <x v="2"/>
    <s v="CA"/>
    <s v="CAD"/>
    <n v="1446052627"/>
    <n v="1443460627"/>
    <b v="0"/>
    <n v="3"/>
    <b v="0"/>
    <x v="7"/>
    <s v="food trucks"/>
    <n v="0"/>
    <n v="1.33"/>
    <x v="118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03983314"/>
    <n v="1400786514"/>
    <b v="0"/>
    <n v="4"/>
    <b v="0"/>
    <x v="7"/>
    <s v="food trucks"/>
    <n v="4"/>
    <n v="10.5"/>
    <x v="1182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25197321"/>
    <n v="1422605321"/>
    <b v="0"/>
    <n v="3"/>
    <b v="0"/>
    <x v="7"/>
    <s v="food trucks"/>
    <n v="4"/>
    <n v="33.33"/>
    <x v="1183"/>
    <x v="2"/>
  </r>
  <r>
    <s v="2016/2017 Cyclocross Album"/>
    <s v="This coffee table album is the chronicle of the 2016/2017 cyclocross season, the latest edition of the renowned cyclephotos books."/>
    <n v="22000"/>
    <n v="23086"/>
    <x v="0"/>
    <s v="US"/>
    <s v="USD"/>
    <n v="1484239320"/>
    <n v="1482609088"/>
    <b v="0"/>
    <n v="375"/>
    <b v="1"/>
    <x v="8"/>
    <s v="photobooks"/>
    <n v="105"/>
    <n v="61.56"/>
    <x v="1184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78059140"/>
    <n v="1476391223"/>
    <b v="0"/>
    <n v="111"/>
    <b v="1"/>
    <x v="8"/>
    <s v="photobooks"/>
    <n v="105"/>
    <n v="118.74"/>
    <x v="1185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86391011"/>
    <n v="1483712611"/>
    <b v="0"/>
    <n v="123"/>
    <b v="1"/>
    <x v="8"/>
    <s v="photobooks"/>
    <n v="107"/>
    <n v="65.08"/>
    <x v="1186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3736000"/>
    <n v="1430945149"/>
    <b v="0"/>
    <n v="70"/>
    <b v="1"/>
    <x v="8"/>
    <s v="photobooks"/>
    <n v="104"/>
    <n v="130.16"/>
    <x v="1187"/>
    <x v="0"/>
  </r>
  <r>
    <s v="Because Dance."/>
    <s v="A photobook of young dancers and their inspiring stories, photographed in beautiful and unique locations."/>
    <n v="2000"/>
    <n v="3211"/>
    <x v="0"/>
    <s v="GB"/>
    <s v="GBP"/>
    <n v="1433198520"/>
    <n v="1430340195"/>
    <b v="0"/>
    <n v="85"/>
    <b v="1"/>
    <x v="8"/>
    <s v="photobooks"/>
    <n v="161"/>
    <n v="37.78"/>
    <x v="1188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31885600"/>
    <n v="1429133323"/>
    <b v="0"/>
    <n v="86"/>
    <b v="1"/>
    <x v="8"/>
    <s v="photobooks"/>
    <n v="108"/>
    <n v="112.79"/>
    <x v="1189"/>
    <x v="2"/>
  </r>
  <r>
    <s v="The Reality Of Chronic Illness - The Book"/>
    <s v="A pairing of self portraiture and writing to shed light on the reality of life with chronic illness."/>
    <n v="500"/>
    <n v="675"/>
    <x v="0"/>
    <s v="CA"/>
    <s v="CAD"/>
    <n v="1482943740"/>
    <n v="1481129340"/>
    <b v="0"/>
    <n v="13"/>
    <b v="1"/>
    <x v="8"/>
    <s v="photobooks"/>
    <n v="135"/>
    <n v="51.92"/>
    <x v="1190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67242995"/>
    <n v="1465428595"/>
    <b v="0"/>
    <n v="33"/>
    <b v="1"/>
    <x v="8"/>
    <s v="photobooks"/>
    <n v="109"/>
    <n v="89.24"/>
    <x v="1191"/>
    <x v="2"/>
  </r>
  <r>
    <s v="Other Worlds - A Make 100 Project"/>
    <s v="A macro landscape photography art book &amp; limited edition prints. A Make 100 project."/>
    <n v="100"/>
    <n v="290"/>
    <x v="0"/>
    <s v="US"/>
    <s v="USD"/>
    <n v="1409500725"/>
    <n v="1406908725"/>
    <b v="0"/>
    <n v="15"/>
    <b v="1"/>
    <x v="8"/>
    <s v="photobooks"/>
    <n v="290"/>
    <n v="19.329999999999998"/>
    <x v="1192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58480560"/>
    <n v="1455892160"/>
    <b v="0"/>
    <n v="273"/>
    <b v="1"/>
    <x v="8"/>
    <s v="photobooks"/>
    <n v="104"/>
    <n v="79.97"/>
    <x v="119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GB"/>
    <s v="GBP"/>
    <n v="1486814978"/>
    <n v="1484222978"/>
    <b v="0"/>
    <n v="714"/>
    <b v="1"/>
    <x v="8"/>
    <s v="photobooks"/>
    <n v="322"/>
    <n v="56.41"/>
    <x v="1194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US"/>
    <s v="USD"/>
    <n v="1460223453"/>
    <n v="1455043053"/>
    <b v="0"/>
    <n v="170"/>
    <b v="1"/>
    <x v="8"/>
    <s v="photobooks"/>
    <n v="135"/>
    <n v="79.41"/>
    <x v="1195"/>
    <x v="0"/>
  </r>
  <r>
    <s v="NAKED IBIZA - A Large Scale Photography Book by Dylan Rosser"/>
    <s v="A book of male nudes photographed on location in Ibiza over the last 4 years."/>
    <n v="14500"/>
    <n v="39137"/>
    <x v="0"/>
    <s v="IE"/>
    <s v="EUR"/>
    <n v="1428493379"/>
    <n v="1425901379"/>
    <b v="0"/>
    <n v="512"/>
    <b v="1"/>
    <x v="8"/>
    <s v="photobooks"/>
    <n v="270"/>
    <n v="76.44"/>
    <x v="1196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IT"/>
    <s v="EUR"/>
    <n v="1450602000"/>
    <n v="1445415653"/>
    <b v="0"/>
    <n v="314"/>
    <b v="1"/>
    <x v="8"/>
    <s v="photobooks"/>
    <n v="253"/>
    <n v="121"/>
    <x v="1197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GB"/>
    <s v="GBP"/>
    <n v="1450467539"/>
    <n v="1447875539"/>
    <b v="0"/>
    <n v="167"/>
    <b v="1"/>
    <x v="8"/>
    <s v="photobooks"/>
    <n v="261"/>
    <n v="54.62"/>
    <x v="1198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US"/>
    <s v="USD"/>
    <n v="1465797540"/>
    <n v="1463155034"/>
    <b v="0"/>
    <n v="9"/>
    <b v="1"/>
    <x v="8"/>
    <s v="photobooks"/>
    <n v="101"/>
    <n v="299.22000000000003"/>
    <x v="1199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51530800"/>
    <n v="1448463086"/>
    <b v="0"/>
    <n v="103"/>
    <b v="1"/>
    <x v="8"/>
    <s v="photobooks"/>
    <n v="126"/>
    <n v="58.53"/>
    <x v="1200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36380200"/>
    <n v="1433615400"/>
    <b v="0"/>
    <n v="111"/>
    <b v="1"/>
    <x v="8"/>
    <s v="photobooks"/>
    <n v="102"/>
    <n v="55.37"/>
    <x v="1201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US"/>
    <s v="USD"/>
    <n v="1429183656"/>
    <n v="1427369256"/>
    <b v="0"/>
    <n v="271"/>
    <b v="1"/>
    <x v="8"/>
    <s v="photobooks"/>
    <n v="199"/>
    <n v="183.8"/>
    <x v="1202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GB"/>
    <s v="GBP"/>
    <n v="1468593246"/>
    <n v="1466001246"/>
    <b v="0"/>
    <n v="101"/>
    <b v="1"/>
    <x v="8"/>
    <s v="photobooks"/>
    <n v="102"/>
    <n v="165.35"/>
    <x v="1203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AU"/>
    <s v="AUD"/>
    <n v="1435388154"/>
    <n v="1432796154"/>
    <b v="0"/>
    <n v="57"/>
    <b v="1"/>
    <x v="8"/>
    <s v="photobooks"/>
    <n v="103"/>
    <n v="234.79"/>
    <x v="1204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US"/>
    <s v="USD"/>
    <n v="1433083527"/>
    <n v="1430491527"/>
    <b v="0"/>
    <n v="62"/>
    <b v="1"/>
    <x v="8"/>
    <s v="photobooks"/>
    <n v="101"/>
    <n v="211.48"/>
    <x v="1205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US"/>
    <s v="USD"/>
    <n v="1449205200"/>
    <n v="1445363833"/>
    <b v="0"/>
    <n v="32"/>
    <b v="1"/>
    <x v="8"/>
    <s v="photobooks"/>
    <n v="115"/>
    <n v="32.340000000000003"/>
    <x v="1206"/>
    <x v="1"/>
  </r>
  <r>
    <s v="ITALIANA"/>
    <s v="A humanistic photo book about ancestral &amp; post-modern Italy."/>
    <n v="16700"/>
    <n v="17396"/>
    <x v="0"/>
    <s v="DE"/>
    <s v="EUR"/>
    <n v="1434197351"/>
    <n v="1431605351"/>
    <b v="0"/>
    <n v="141"/>
    <b v="1"/>
    <x v="8"/>
    <s v="photobooks"/>
    <n v="104"/>
    <n v="123.38"/>
    <x v="1207"/>
    <x v="2"/>
  </r>
  <r>
    <s v="Into The Great White Sands"/>
    <s v="Help me complete the photography and publish a fine art book on White Sands National Monument, a uniquely significant place."/>
    <n v="10000"/>
    <n v="15530"/>
    <x v="0"/>
    <s v="AT"/>
    <s v="EUR"/>
    <n v="1489238940"/>
    <n v="1486406253"/>
    <b v="0"/>
    <n v="75"/>
    <b v="1"/>
    <x v="8"/>
    <s v="photobooks"/>
    <n v="155"/>
    <n v="207.07"/>
    <x v="1208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IT"/>
    <s v="EUR"/>
    <n v="1459418400"/>
    <n v="1456827573"/>
    <b v="0"/>
    <n v="46"/>
    <b v="1"/>
    <x v="8"/>
    <s v="photobooks"/>
    <n v="106"/>
    <n v="138.26"/>
    <x v="1209"/>
    <x v="1"/>
  </r>
  <r>
    <s v="Det Andra GÃ¶teborg"/>
    <s v="En fotobok om livet i det enda andra GÃ¶teborg i vÃ¤rlden"/>
    <n v="20000"/>
    <n v="50863"/>
    <x v="0"/>
    <s v="US"/>
    <s v="USD"/>
    <n v="1458835264"/>
    <n v="1456246864"/>
    <b v="0"/>
    <n v="103"/>
    <b v="1"/>
    <x v="8"/>
    <s v="photobooks"/>
    <n v="254"/>
    <n v="493.82"/>
    <x v="1210"/>
    <x v="0"/>
  </r>
  <r>
    <s v="500 Views of Japan"/>
    <s v="From 2010 to 2015, I took over 15 000 photos in Japan. Here's 500 of them. Landscape, city view, people and so much more!"/>
    <n v="1000"/>
    <n v="1011"/>
    <x v="0"/>
    <s v="US"/>
    <s v="USD"/>
    <n v="1488053905"/>
    <n v="1485461905"/>
    <b v="0"/>
    <n v="6"/>
    <b v="1"/>
    <x v="8"/>
    <s v="photobooks"/>
    <n v="101"/>
    <n v="168.5"/>
    <x v="121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SE"/>
    <s v="SEK"/>
    <n v="1433106000"/>
    <n v="1431124572"/>
    <b v="0"/>
    <n v="83"/>
    <b v="1"/>
    <x v="8"/>
    <s v="photobooks"/>
    <n v="129"/>
    <n v="38.869999999999997"/>
    <x v="1212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CA"/>
    <s v="CAD"/>
    <n v="1465505261"/>
    <n v="1464209261"/>
    <b v="0"/>
    <n v="108"/>
    <b v="1"/>
    <x v="8"/>
    <s v="photobooks"/>
    <n v="102"/>
    <n v="61.53"/>
    <x v="1213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48586000"/>
    <n v="1447195695"/>
    <b v="0"/>
    <n v="25"/>
    <b v="1"/>
    <x v="8"/>
    <s v="photobooks"/>
    <n v="132"/>
    <n v="105.44"/>
    <x v="1214"/>
    <x v="0"/>
  </r>
  <r>
    <s v="ShootTokyo: The Book"/>
    <s v="A photography book that brings you on a journey through Tokyo and beyond.   This is a collection of my best images from ShootTokyo."/>
    <n v="5000"/>
    <n v="39304.01"/>
    <x v="0"/>
    <s v="GB"/>
    <s v="GBP"/>
    <n v="1485886100"/>
    <n v="1482862100"/>
    <b v="0"/>
    <n v="549"/>
    <b v="1"/>
    <x v="8"/>
    <s v="photobooks"/>
    <n v="786"/>
    <n v="71.59"/>
    <x v="1215"/>
    <x v="3"/>
  </r>
  <r>
    <s v="In Training: a book of Bonsai photographs"/>
    <s v="A fine art photography book taking a new look at the art of bonsai."/>
    <n v="14000"/>
    <n v="20398"/>
    <x v="0"/>
    <s v="US"/>
    <s v="USD"/>
    <n v="1433880605"/>
    <n v="1428696605"/>
    <b v="0"/>
    <n v="222"/>
    <b v="1"/>
    <x v="8"/>
    <s v="photobooks"/>
    <n v="146"/>
    <n v="91.88"/>
    <x v="1216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01487756"/>
    <n v="1398895756"/>
    <b v="0"/>
    <n v="183"/>
    <b v="1"/>
    <x v="8"/>
    <s v="photobooks"/>
    <n v="103"/>
    <n v="148.57"/>
    <x v="1217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3826980"/>
    <n v="1441032457"/>
    <b v="0"/>
    <n v="89"/>
    <b v="1"/>
    <x v="8"/>
    <s v="photobooks"/>
    <n v="172"/>
    <n v="174.21"/>
    <x v="1218"/>
    <x v="0"/>
  </r>
  <r>
    <s v="The Box"/>
    <s v="The Box is a fine art book of Ron Amato's innovative and seductive photography project."/>
    <n v="16350"/>
    <n v="26024"/>
    <x v="0"/>
    <s v="US"/>
    <s v="USD"/>
    <n v="1468524340"/>
    <n v="1465932340"/>
    <b v="0"/>
    <n v="253"/>
    <b v="1"/>
    <x v="8"/>
    <s v="photobooks"/>
    <n v="159"/>
    <n v="102.86"/>
    <x v="1219"/>
    <x v="2"/>
  </r>
  <r>
    <s v="All The People"/>
    <s v="A beautiful photo art book of portraits and conversations with people that may expand your idea of gender."/>
    <n v="15000"/>
    <n v="15565"/>
    <x v="0"/>
    <s v="US"/>
    <s v="USD"/>
    <n v="1446346800"/>
    <n v="1443714800"/>
    <b v="0"/>
    <n v="140"/>
    <b v="1"/>
    <x v="8"/>
    <s v="photobooks"/>
    <n v="104"/>
    <n v="111.18"/>
    <x v="1220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US"/>
    <s v="USD"/>
    <n v="1476961513"/>
    <n v="1474369513"/>
    <b v="0"/>
    <n v="103"/>
    <b v="1"/>
    <x v="8"/>
    <s v="photobooks"/>
    <n v="111"/>
    <n v="23.8"/>
    <x v="1221"/>
    <x v="2"/>
  </r>
  <r>
    <s v="Project Pilgrim"/>
    <s v="Project Pilgrim is my effort to work towards normalizing mental health."/>
    <n v="4000"/>
    <n v="11215"/>
    <x v="0"/>
    <s v="DE"/>
    <s v="EUR"/>
    <n v="1440515112"/>
    <n v="1437923112"/>
    <b v="0"/>
    <n v="138"/>
    <b v="1"/>
    <x v="8"/>
    <s v="photobooks"/>
    <n v="280"/>
    <n v="81.27"/>
    <x v="1222"/>
    <x v="2"/>
  </r>
  <r>
    <s v="YOSEMITE PEOPLE"/>
    <s v="A photography book focusing on the people rather than the nature at Yosemite National Park."/>
    <n v="19800"/>
    <n v="22197"/>
    <x v="0"/>
    <s v="GB"/>
    <s v="GBP"/>
    <n v="1480809600"/>
    <n v="1478431488"/>
    <b v="0"/>
    <n v="191"/>
    <b v="1"/>
    <x v="8"/>
    <s v="photobooks"/>
    <n v="112"/>
    <n v="116.21"/>
    <x v="1223"/>
    <x v="2"/>
  </r>
  <r>
    <s v="&quot;I Dreamed Last Night&quot; Album (Canceled)"/>
    <s v="Modern Celtic influenced CD.  Help me finish what I started before the stroke."/>
    <n v="15000"/>
    <n v="1060"/>
    <x v="1"/>
    <s v="CA"/>
    <s v="CAD"/>
    <n v="1459483200"/>
    <n v="1456852647"/>
    <b v="0"/>
    <n v="18"/>
    <b v="0"/>
    <x v="4"/>
    <s v="world music"/>
    <n v="7"/>
    <n v="58.89"/>
    <x v="1224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478754909"/>
    <n v="1476159309"/>
    <b v="0"/>
    <n v="3"/>
    <b v="0"/>
    <x v="4"/>
    <s v="world music"/>
    <n v="4"/>
    <n v="44"/>
    <x v="1225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402060302"/>
    <n v="1396876302"/>
    <b v="0"/>
    <n v="40"/>
    <b v="0"/>
    <x v="4"/>
    <s v="world music"/>
    <n v="4"/>
    <n v="48.43"/>
    <x v="1226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382478278"/>
    <n v="1377294278"/>
    <b v="0"/>
    <n v="0"/>
    <b v="0"/>
    <x v="4"/>
    <s v="world music"/>
    <n v="0"/>
    <n v="0"/>
    <x v="1227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98042000"/>
    <n v="1395089981"/>
    <b v="0"/>
    <n v="24"/>
    <b v="0"/>
    <x v="4"/>
    <s v="world music"/>
    <n v="29"/>
    <n v="61.04"/>
    <x v="122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407394800"/>
    <n v="1404770616"/>
    <b v="0"/>
    <n v="1"/>
    <b v="0"/>
    <x v="4"/>
    <s v="world music"/>
    <n v="1"/>
    <n v="25"/>
    <x v="1229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317231008"/>
    <n v="1312047008"/>
    <b v="0"/>
    <n v="0"/>
    <b v="0"/>
    <x v="4"/>
    <s v="world music"/>
    <n v="0"/>
    <n v="0"/>
    <x v="12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334592000"/>
    <n v="1331982127"/>
    <b v="0"/>
    <n v="0"/>
    <b v="0"/>
    <x v="4"/>
    <s v="world music"/>
    <n v="0"/>
    <n v="0"/>
    <x v="1231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298589630"/>
    <n v="1295997630"/>
    <b v="0"/>
    <n v="1"/>
    <b v="0"/>
    <x v="4"/>
    <s v="world music"/>
    <n v="1"/>
    <n v="40"/>
    <x v="1232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440723600"/>
    <n v="1436394968"/>
    <b v="0"/>
    <n v="6"/>
    <b v="0"/>
    <x v="4"/>
    <s v="world music"/>
    <n v="12"/>
    <n v="19.329999999999998"/>
    <x v="1233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US"/>
    <s v="USD"/>
    <n v="1381090870"/>
    <n v="1377030070"/>
    <b v="0"/>
    <n v="0"/>
    <b v="0"/>
    <x v="4"/>
    <s v="world music"/>
    <n v="0"/>
    <n v="0"/>
    <x v="1234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29864374"/>
    <n v="1328049974"/>
    <b v="0"/>
    <n v="6"/>
    <b v="0"/>
    <x v="4"/>
    <s v="world music"/>
    <n v="3"/>
    <n v="35"/>
    <x v="1235"/>
    <x v="4"/>
  </r>
  <r>
    <s v="&quot;Volando&quot; CD Release (Canceled)"/>
    <s v="Raising money to give the musicians their due."/>
    <n v="2500"/>
    <n v="0"/>
    <x v="1"/>
    <s v="GB"/>
    <s v="GBP"/>
    <n v="1422903342"/>
    <n v="1420311342"/>
    <b v="0"/>
    <n v="0"/>
    <b v="0"/>
    <x v="4"/>
    <s v="world music"/>
    <n v="0"/>
    <n v="0"/>
    <x v="1236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87077299"/>
    <n v="1383621299"/>
    <b v="0"/>
    <n v="0"/>
    <b v="0"/>
    <x v="4"/>
    <s v="world music"/>
    <n v="0"/>
    <n v="0"/>
    <x v="1237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43491200"/>
    <n v="1342801164"/>
    <b v="0"/>
    <n v="3"/>
    <b v="0"/>
    <x v="4"/>
    <s v="world music"/>
    <n v="18"/>
    <n v="59.33"/>
    <x v="1238"/>
    <x v="6"/>
  </r>
  <r>
    <s v="Help Calmenco! finance new CD and Tour (Canceled)"/>
    <s v="Please consider helping us with our new CD and Riverdance Tour"/>
    <n v="2500"/>
    <n v="0"/>
    <x v="1"/>
    <s v="US"/>
    <s v="USD"/>
    <n v="1345790865"/>
    <n v="1344062865"/>
    <b v="0"/>
    <n v="0"/>
    <b v="0"/>
    <x v="4"/>
    <s v="world music"/>
    <n v="0"/>
    <n v="0"/>
    <x v="1239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12641536"/>
    <n v="1310049536"/>
    <b v="0"/>
    <n v="8"/>
    <b v="0"/>
    <x v="4"/>
    <s v="world music"/>
    <n v="3"/>
    <n v="30.13"/>
    <x v="124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325804767"/>
    <n v="1323212767"/>
    <b v="0"/>
    <n v="34"/>
    <b v="0"/>
    <x v="4"/>
    <s v="world music"/>
    <n v="51"/>
    <n v="74.62"/>
    <x v="1241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73665860"/>
    <n v="1368579457"/>
    <b v="0"/>
    <n v="1"/>
    <b v="0"/>
    <x v="4"/>
    <s v="world music"/>
    <n v="1"/>
    <n v="5"/>
    <x v="1242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414994340"/>
    <n v="1413057980"/>
    <b v="0"/>
    <n v="38"/>
    <b v="0"/>
    <x v="4"/>
    <s v="world music"/>
    <n v="14"/>
    <n v="44.5"/>
    <x v="1243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15747080"/>
    <n v="1314417502"/>
    <b v="0"/>
    <n v="45"/>
    <b v="1"/>
    <x v="4"/>
    <s v="rock"/>
    <n v="104"/>
    <n v="46.13"/>
    <x v="1244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310158800"/>
    <n v="1304888771"/>
    <b v="0"/>
    <n v="17"/>
    <b v="1"/>
    <x v="4"/>
    <s v="rock"/>
    <n v="120"/>
    <n v="141.47"/>
    <x v="1245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66664400"/>
    <n v="1363981723"/>
    <b v="1"/>
    <n v="31"/>
    <b v="1"/>
    <x v="4"/>
    <s v="rock"/>
    <n v="117"/>
    <n v="75.48"/>
    <x v="1246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402755834"/>
    <n v="1400163834"/>
    <b v="1"/>
    <n v="50"/>
    <b v="1"/>
    <x v="4"/>
    <s v="rock"/>
    <n v="122"/>
    <n v="85.5"/>
    <x v="1247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323136949"/>
    <n v="1319245349"/>
    <b v="1"/>
    <n v="59"/>
    <b v="1"/>
    <x v="4"/>
    <s v="rock"/>
    <n v="152"/>
    <n v="64.25"/>
    <x v="1248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67823655"/>
    <n v="1365231655"/>
    <b v="1"/>
    <n v="81"/>
    <b v="1"/>
    <x v="4"/>
    <s v="rock"/>
    <n v="104"/>
    <n v="64.47"/>
    <x v="1249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02642740"/>
    <n v="1399563953"/>
    <b v="1"/>
    <n v="508"/>
    <b v="1"/>
    <x v="4"/>
    <s v="rock"/>
    <n v="200"/>
    <n v="118.2"/>
    <x v="1250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41683211"/>
    <n v="1339091211"/>
    <b v="1"/>
    <n v="74"/>
    <b v="1"/>
    <x v="4"/>
    <s v="rock"/>
    <n v="102"/>
    <n v="82.54"/>
    <x v="1251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410017131"/>
    <n v="1406129131"/>
    <b v="1"/>
    <n v="141"/>
    <b v="1"/>
    <x v="4"/>
    <s v="rock"/>
    <n v="138"/>
    <n v="34.17"/>
    <x v="1252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316979167"/>
    <n v="1311795167"/>
    <b v="1"/>
    <n v="711"/>
    <b v="1"/>
    <x v="4"/>
    <s v="rock"/>
    <n v="303833"/>
    <n v="42.73"/>
    <x v="1253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382658169"/>
    <n v="1380238969"/>
    <b v="1"/>
    <n v="141"/>
    <b v="1"/>
    <x v="4"/>
    <s v="rock"/>
    <n v="199"/>
    <n v="94.49"/>
    <x v="1254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409770107"/>
    <n v="1407178107"/>
    <b v="1"/>
    <n v="109"/>
    <b v="1"/>
    <x v="4"/>
    <s v="rock"/>
    <n v="202"/>
    <n v="55.7"/>
    <x v="1255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293857940"/>
    <n v="1288968886"/>
    <b v="1"/>
    <n v="361"/>
    <b v="1"/>
    <x v="4"/>
    <s v="rock"/>
    <n v="118"/>
    <n v="98.03"/>
    <x v="1256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85932652"/>
    <n v="1383337052"/>
    <b v="1"/>
    <n v="176"/>
    <b v="1"/>
    <x v="4"/>
    <s v="rock"/>
    <n v="295"/>
    <n v="92.1"/>
    <x v="1257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29084231"/>
    <n v="1326492231"/>
    <b v="1"/>
    <n v="670"/>
    <b v="1"/>
    <x v="4"/>
    <s v="rock"/>
    <n v="213"/>
    <n v="38.18"/>
    <x v="1258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301792590"/>
    <n v="1297562590"/>
    <b v="1"/>
    <n v="96"/>
    <b v="1"/>
    <x v="4"/>
    <s v="rock"/>
    <n v="104"/>
    <n v="27.15"/>
    <x v="1259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77960012"/>
    <n v="1375368012"/>
    <b v="1"/>
    <n v="74"/>
    <b v="1"/>
    <x v="4"/>
    <s v="rock"/>
    <n v="114"/>
    <n v="50.69"/>
    <x v="126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402286340"/>
    <n v="1399504664"/>
    <b v="1"/>
    <n v="52"/>
    <b v="1"/>
    <x v="4"/>
    <s v="rock"/>
    <n v="101"/>
    <n v="38.94"/>
    <x v="1261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US"/>
    <s v="USD"/>
    <n v="1393445620"/>
    <n v="1390853620"/>
    <b v="1"/>
    <n v="105"/>
    <b v="1"/>
    <x v="4"/>
    <s v="rock"/>
    <n v="125"/>
    <n v="77.64"/>
    <x v="126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0983227"/>
    <n v="1388391227"/>
    <b v="1"/>
    <n v="41"/>
    <b v="1"/>
    <x v="4"/>
    <s v="rock"/>
    <n v="119"/>
    <n v="43.54"/>
    <x v="1263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CA"/>
    <s v="CAD"/>
    <n v="1392574692"/>
    <n v="1389982692"/>
    <b v="1"/>
    <n v="34"/>
    <b v="1"/>
    <x v="4"/>
    <s v="rock"/>
    <n v="166"/>
    <n v="31.82"/>
    <x v="1264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396054800"/>
    <n v="1393034470"/>
    <b v="1"/>
    <n v="66"/>
    <b v="1"/>
    <x v="4"/>
    <s v="rock"/>
    <n v="119"/>
    <n v="63.18"/>
    <x v="1265"/>
    <x v="7"/>
  </r>
  <r>
    <s v="Sensory Station's First EP"/>
    <s v="We are looking to record our first EP produced by Aaron Harris (ISIS/Palms) at Studio West."/>
    <n v="9500"/>
    <n v="9545"/>
    <x v="0"/>
    <s v="US"/>
    <s v="USD"/>
    <n v="1383062083"/>
    <n v="1380556483"/>
    <b v="1"/>
    <n v="50"/>
    <b v="1"/>
    <x v="4"/>
    <s v="rock"/>
    <n v="100"/>
    <n v="190.9"/>
    <x v="1266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291131815"/>
    <n v="1287071015"/>
    <b v="1"/>
    <n v="159"/>
    <b v="1"/>
    <x v="4"/>
    <s v="rock"/>
    <n v="102"/>
    <n v="140.86000000000001"/>
    <x v="1267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89474145"/>
    <n v="1386882145"/>
    <b v="1"/>
    <n v="182"/>
    <b v="1"/>
    <x v="4"/>
    <s v="rock"/>
    <n v="117"/>
    <n v="76.92"/>
    <x v="1268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374674558"/>
    <n v="1372082558"/>
    <b v="1"/>
    <n v="206"/>
    <b v="1"/>
    <x v="4"/>
    <s v="rock"/>
    <n v="109"/>
    <n v="99.16"/>
    <x v="1269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79708247"/>
    <n v="1377116247"/>
    <b v="1"/>
    <n v="169"/>
    <b v="1"/>
    <x v="4"/>
    <s v="rock"/>
    <n v="115"/>
    <n v="67.88"/>
    <x v="1270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460764800"/>
    <n v="1458157512"/>
    <b v="1"/>
    <n v="31"/>
    <b v="1"/>
    <x v="4"/>
    <s v="rock"/>
    <n v="102"/>
    <n v="246.29"/>
    <x v="1271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332704042"/>
    <n v="1327523642"/>
    <b v="1"/>
    <n v="28"/>
    <b v="1"/>
    <x v="4"/>
    <s v="rock"/>
    <n v="106"/>
    <n v="189.29"/>
    <x v="1272"/>
    <x v="7"/>
  </r>
  <r>
    <s v="Run Coyote &quot;Youth Haunts&quot; - Vinyl LP and CD"/>
    <s v="Run Coyote is raising funds to produce their debut album - &quot;Youth Haunts&quot; - on vinyl LP and CD"/>
    <n v="4000"/>
    <n v="4140"/>
    <x v="0"/>
    <s v="US"/>
    <s v="USD"/>
    <n v="1384363459"/>
    <n v="1381767859"/>
    <b v="1"/>
    <n v="54"/>
    <b v="1"/>
    <x v="4"/>
    <s v="rock"/>
    <n v="104"/>
    <n v="76.67"/>
    <x v="1273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276574400"/>
    <n v="1270576379"/>
    <b v="1"/>
    <n v="467"/>
    <b v="1"/>
    <x v="4"/>
    <s v="rock"/>
    <n v="155"/>
    <n v="82.96"/>
    <x v="1274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CA"/>
    <s v="CAD"/>
    <n v="1409506291"/>
    <n v="1406914291"/>
    <b v="1"/>
    <n v="389"/>
    <b v="1"/>
    <x v="4"/>
    <s v="rock"/>
    <n v="162"/>
    <n v="62.52"/>
    <x v="1275"/>
    <x v="4"/>
  </r>
  <r>
    <s v="MR. DREAM GOES TO JAIL"/>
    <s v="Sponsor this Brooklyn punk band's debut seven-inch, MR. DREAM GOES TO JAIL."/>
    <n v="3000"/>
    <n v="3132.63"/>
    <x v="0"/>
    <s v="US"/>
    <s v="USD"/>
    <n v="1346344425"/>
    <n v="1343320425"/>
    <b v="1"/>
    <n v="68"/>
    <b v="1"/>
    <x v="4"/>
    <s v="rock"/>
    <n v="104"/>
    <n v="46.07"/>
    <x v="1276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75908587"/>
    <n v="1372884587"/>
    <b v="1"/>
    <n v="413"/>
    <b v="1"/>
    <x v="4"/>
    <s v="rock"/>
    <n v="106"/>
    <n v="38.54"/>
    <x v="127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251777600"/>
    <n v="1247504047"/>
    <b v="1"/>
    <n v="190"/>
    <b v="1"/>
    <x v="4"/>
    <s v="rock"/>
    <n v="155"/>
    <n v="53.01"/>
    <x v="1278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46765347"/>
    <n v="1343741347"/>
    <b v="1"/>
    <n v="189"/>
    <b v="1"/>
    <x v="4"/>
    <s v="rock"/>
    <n v="111"/>
    <n v="73.36"/>
    <x v="1279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403661600"/>
    <n v="1401196766"/>
    <b v="1"/>
    <n v="130"/>
    <b v="1"/>
    <x v="4"/>
    <s v="rock"/>
    <n v="111"/>
    <n v="127.98"/>
    <x v="1280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95624170"/>
    <n v="1392171770"/>
    <b v="1"/>
    <n v="74"/>
    <b v="1"/>
    <x v="4"/>
    <s v="rock"/>
    <n v="111"/>
    <n v="104.73"/>
    <x v="1281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299003054"/>
    <n v="1291227054"/>
    <b v="1"/>
    <n v="274"/>
    <b v="1"/>
    <x v="4"/>
    <s v="rock"/>
    <n v="124"/>
    <n v="67.67"/>
    <x v="1282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75033836"/>
    <n v="1373305836"/>
    <b v="1"/>
    <n v="22"/>
    <b v="1"/>
    <x v="4"/>
    <s v="rock"/>
    <n v="211"/>
    <n v="95.93"/>
    <x v="1283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386565140"/>
    <n v="1383909855"/>
    <b v="1"/>
    <n v="31"/>
    <b v="1"/>
    <x v="1"/>
    <s v="plays"/>
    <n v="101"/>
    <n v="65.16"/>
    <x v="1284"/>
    <x v="2"/>
  </r>
  <r>
    <s v="We just keep going"/>
    <s v="The world premiere of hysterically funny and heartbreaking story about family, unconditional love and facing the unfaceable"/>
    <n v="2000"/>
    <n v="2033"/>
    <x v="0"/>
    <s v="US"/>
    <s v="USD"/>
    <n v="1362974400"/>
    <n v="1360948389"/>
    <b v="1"/>
    <n v="63"/>
    <b v="1"/>
    <x v="1"/>
    <s v="plays"/>
    <n v="102"/>
    <n v="32.270000000000003"/>
    <x v="1285"/>
    <x v="0"/>
  </r>
  <r>
    <s v="The Diary of a Nobody"/>
    <s v="A touring production of FRED's modern adaptation of the classic Victorian comic novel, reaching out to new audiences."/>
    <n v="1500"/>
    <n v="1625"/>
    <x v="0"/>
    <s v="US"/>
    <s v="USD"/>
    <n v="1483203540"/>
    <n v="1481175482"/>
    <b v="0"/>
    <n v="20"/>
    <b v="1"/>
    <x v="1"/>
    <s v="plays"/>
    <n v="108"/>
    <n v="81.25"/>
    <x v="1286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808775"/>
    <n v="1433512775"/>
    <b v="0"/>
    <n v="25"/>
    <b v="1"/>
    <x v="1"/>
    <s v="plays"/>
    <n v="242"/>
    <n v="24.2"/>
    <x v="1287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GB"/>
    <s v="GBP"/>
    <n v="1424181600"/>
    <n v="1423041227"/>
    <b v="0"/>
    <n v="61"/>
    <b v="1"/>
    <x v="1"/>
    <s v="plays"/>
    <n v="100"/>
    <n v="65.87"/>
    <x v="1288"/>
    <x v="2"/>
  </r>
  <r>
    <s v="No Brains for Dinner"/>
    <s v="A chilling original Edwardian Comedy of errors and foolishness made for the Patrick Henry College stage."/>
    <n v="1500"/>
    <n v="1876"/>
    <x v="0"/>
    <s v="GB"/>
    <s v="GBP"/>
    <n v="1434120856"/>
    <n v="1428936856"/>
    <b v="0"/>
    <n v="52"/>
    <b v="1"/>
    <x v="1"/>
    <s v="plays"/>
    <n v="125"/>
    <n v="36.08"/>
    <x v="1289"/>
    <x v="2"/>
  </r>
  <r>
    <s v="I Died... I Came Back, ... Whatever"/>
    <s v="Sometimes your Heart has to STOP for your Life to START."/>
    <n v="3500"/>
    <n v="3800"/>
    <x v="0"/>
    <s v="US"/>
    <s v="USD"/>
    <n v="1470801600"/>
    <n v="1468122163"/>
    <b v="0"/>
    <n v="86"/>
    <b v="1"/>
    <x v="1"/>
    <s v="plays"/>
    <n v="109"/>
    <n v="44.19"/>
    <x v="129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83499645"/>
    <n v="1480907645"/>
    <b v="0"/>
    <n v="42"/>
    <b v="1"/>
    <x v="1"/>
    <s v="plays"/>
    <n v="146"/>
    <n v="104.07"/>
    <x v="1291"/>
    <x v="0"/>
  </r>
  <r>
    <s v="Season Scandinavia"/>
    <s v="Empty Deck presents the most exciting unknown contemporary Scandinavian plays in co-production with The Other Room Theatre, Cardiff."/>
    <n v="1700"/>
    <n v="1870"/>
    <x v="0"/>
    <s v="US"/>
    <s v="USD"/>
    <n v="1429772340"/>
    <n v="1427121931"/>
    <b v="0"/>
    <n v="52"/>
    <b v="1"/>
    <x v="1"/>
    <s v="plays"/>
    <n v="110"/>
    <n v="35.96"/>
    <x v="1292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28390000"/>
    <n v="1425224391"/>
    <b v="0"/>
    <n v="120"/>
    <b v="1"/>
    <x v="1"/>
    <s v="plays"/>
    <n v="102"/>
    <n v="127.79"/>
    <x v="1293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4172340"/>
    <n v="1441822828"/>
    <b v="0"/>
    <n v="22"/>
    <b v="1"/>
    <x v="1"/>
    <s v="plays"/>
    <n v="122"/>
    <n v="27.73"/>
    <x v="1294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US"/>
    <s v="USD"/>
    <n v="1447523371"/>
    <n v="1444927771"/>
    <b v="0"/>
    <n v="64"/>
    <b v="1"/>
    <x v="1"/>
    <s v="plays"/>
    <n v="102"/>
    <n v="39.83"/>
    <x v="1295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45252400"/>
    <n v="1443696797"/>
    <b v="0"/>
    <n v="23"/>
    <b v="1"/>
    <x v="1"/>
    <s v="plays"/>
    <n v="141"/>
    <n v="52.17"/>
    <x v="1296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GB"/>
    <s v="GBP"/>
    <n v="1438189200"/>
    <n v="1435585497"/>
    <b v="0"/>
    <n v="238"/>
    <b v="1"/>
    <x v="1"/>
    <s v="plays"/>
    <n v="110"/>
    <n v="92.04"/>
    <x v="1297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57914373"/>
    <n v="1456189973"/>
    <b v="0"/>
    <n v="33"/>
    <b v="1"/>
    <x v="1"/>
    <s v="plays"/>
    <n v="105"/>
    <n v="63.42"/>
    <x v="1298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62125358"/>
    <n v="1459533358"/>
    <b v="0"/>
    <n v="32"/>
    <b v="1"/>
    <x v="1"/>
    <s v="plays"/>
    <n v="124"/>
    <n v="135.63"/>
    <x v="129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GB"/>
    <s v="GBP"/>
    <n v="1461860432"/>
    <n v="1459268432"/>
    <b v="0"/>
    <n v="24"/>
    <b v="1"/>
    <x v="1"/>
    <s v="plays"/>
    <n v="135"/>
    <n v="168.75"/>
    <x v="13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6902359"/>
    <n v="1434310359"/>
    <b v="0"/>
    <n v="29"/>
    <b v="1"/>
    <x v="1"/>
    <s v="plays"/>
    <n v="103"/>
    <n v="70.86"/>
    <x v="1301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64807420"/>
    <n v="1461427938"/>
    <b v="0"/>
    <n v="50"/>
    <b v="1"/>
    <x v="1"/>
    <s v="plays"/>
    <n v="100"/>
    <n v="50"/>
    <x v="1302"/>
    <x v="2"/>
  </r>
  <r>
    <s v="Forward Arena Theatre Company: Summer Season"/>
    <s v="Groundbreaking queer theatre."/>
    <n v="3500"/>
    <n v="4559.13"/>
    <x v="0"/>
    <s v="US"/>
    <s v="USD"/>
    <n v="1437447600"/>
    <n v="1436551178"/>
    <b v="0"/>
    <n v="108"/>
    <b v="1"/>
    <x v="1"/>
    <s v="plays"/>
    <n v="130"/>
    <n v="42.21"/>
    <x v="1303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US"/>
    <s v="USD"/>
    <n v="1480559011"/>
    <n v="1477963411"/>
    <b v="0"/>
    <n v="104"/>
    <b v="0"/>
    <x v="2"/>
    <s v="wearables"/>
    <n v="40"/>
    <n v="152.41"/>
    <x v="1304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GB"/>
    <s v="GBP"/>
    <n v="1469962800"/>
    <n v="1468578920"/>
    <b v="0"/>
    <n v="86"/>
    <b v="0"/>
    <x v="2"/>
    <s v="wearables"/>
    <n v="26"/>
    <n v="90.62"/>
    <x v="1305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GB"/>
    <s v="GBP"/>
    <n v="1489376405"/>
    <n v="1484196005"/>
    <b v="0"/>
    <n v="356"/>
    <b v="0"/>
    <x v="2"/>
    <s v="wearables"/>
    <n v="65"/>
    <n v="201.6"/>
    <x v="1306"/>
    <x v="3"/>
  </r>
  <r>
    <s v="VR Card - Customized Virtual Reality Viewer (Canceled)"/>
    <s v="Get VR to Everyone with Mailable, Ready to Use Viewers"/>
    <n v="50000"/>
    <n v="5757"/>
    <x v="1"/>
    <s v="US"/>
    <s v="USD"/>
    <n v="1469122200"/>
    <n v="1466611108"/>
    <b v="0"/>
    <n v="45"/>
    <b v="0"/>
    <x v="2"/>
    <s v="wearables"/>
    <n v="12"/>
    <n v="127.93"/>
    <x v="1307"/>
    <x v="2"/>
  </r>
  <r>
    <s v="Boost Band: Wristband Phone Charger (Canceled)"/>
    <s v="Boost Band, a wristband that charges any device"/>
    <n v="10000"/>
    <n v="1136"/>
    <x v="1"/>
    <s v="US"/>
    <s v="USD"/>
    <n v="1417690734"/>
    <n v="1415098734"/>
    <b v="0"/>
    <n v="38"/>
    <b v="0"/>
    <x v="2"/>
    <s v="wearables"/>
    <n v="11"/>
    <n v="29.89"/>
    <x v="1308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55710679"/>
    <n v="1453118679"/>
    <b v="0"/>
    <n v="35"/>
    <b v="0"/>
    <x v="2"/>
    <s v="wearables"/>
    <n v="112"/>
    <n v="367.97"/>
    <x v="1309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5937812"/>
    <n v="1472481812"/>
    <b v="0"/>
    <n v="24"/>
    <b v="0"/>
    <x v="2"/>
    <s v="wearables"/>
    <n v="16"/>
    <n v="129.16999999999999"/>
    <x v="131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44943468"/>
    <n v="1441919468"/>
    <b v="0"/>
    <n v="100"/>
    <b v="0"/>
    <x v="2"/>
    <s v="wearables"/>
    <n v="32"/>
    <n v="800.7"/>
    <x v="1311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71622450"/>
    <n v="1467734450"/>
    <b v="0"/>
    <n v="1"/>
    <b v="0"/>
    <x v="2"/>
    <s v="wearables"/>
    <n v="1"/>
    <n v="28"/>
    <x v="131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80536919"/>
    <n v="1477509319"/>
    <b v="0"/>
    <n v="122"/>
    <b v="0"/>
    <x v="2"/>
    <s v="wearables"/>
    <n v="31"/>
    <n v="102.02"/>
    <x v="1313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29375922"/>
    <n v="1426783922"/>
    <b v="0"/>
    <n v="11"/>
    <b v="0"/>
    <x v="2"/>
    <s v="wearables"/>
    <n v="1"/>
    <n v="184.36"/>
    <x v="1314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57024514"/>
    <n v="1454432514"/>
    <b v="0"/>
    <n v="248"/>
    <b v="0"/>
    <x v="2"/>
    <s v="wearables"/>
    <n v="40"/>
    <n v="162.91999999999999"/>
    <x v="1315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77065860"/>
    <n v="1471881860"/>
    <b v="0"/>
    <n v="1"/>
    <b v="0"/>
    <x v="2"/>
    <s v="wearables"/>
    <n v="0"/>
    <n v="1"/>
    <x v="1316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US"/>
    <s v="USD"/>
    <n v="1446771600"/>
    <n v="1443700648"/>
    <b v="0"/>
    <n v="19"/>
    <b v="0"/>
    <x v="2"/>
    <s v="wearables"/>
    <n v="6"/>
    <n v="603.53"/>
    <x v="1317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56700709"/>
    <n v="1453676709"/>
    <b v="0"/>
    <n v="135"/>
    <b v="0"/>
    <x v="2"/>
    <s v="wearables"/>
    <n v="15"/>
    <n v="45.41"/>
    <x v="1318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DK"/>
    <s v="DKK"/>
    <n v="1469109600"/>
    <n v="1464586746"/>
    <b v="0"/>
    <n v="9"/>
    <b v="0"/>
    <x v="2"/>
    <s v="wearables"/>
    <n v="15"/>
    <n v="97.33"/>
    <x v="1319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US"/>
    <s v="USD"/>
    <n v="1420938172"/>
    <n v="1418346172"/>
    <b v="0"/>
    <n v="3"/>
    <b v="0"/>
    <x v="2"/>
    <s v="wearables"/>
    <n v="1"/>
    <n v="167.67"/>
    <x v="132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GB"/>
    <s v="GBP"/>
    <n v="1405094400"/>
    <n v="1403810965"/>
    <b v="0"/>
    <n v="7"/>
    <b v="0"/>
    <x v="2"/>
    <s v="wearables"/>
    <n v="1"/>
    <n v="859.86"/>
    <x v="1321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NL"/>
    <s v="EUR"/>
    <n v="1483138800"/>
    <n v="1480610046"/>
    <b v="0"/>
    <n v="4"/>
    <b v="0"/>
    <x v="2"/>
    <s v="wearables"/>
    <n v="0"/>
    <n v="26.5"/>
    <x v="1322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SE"/>
    <s v="SEK"/>
    <n v="1482515937"/>
    <n v="1479923937"/>
    <b v="0"/>
    <n v="44"/>
    <b v="0"/>
    <x v="2"/>
    <s v="wearables"/>
    <n v="9"/>
    <n v="30.27"/>
    <x v="1323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GB"/>
    <s v="GBP"/>
    <n v="1432223125"/>
    <n v="1429631125"/>
    <b v="0"/>
    <n v="90"/>
    <b v="0"/>
    <x v="2"/>
    <s v="wearables"/>
    <n v="10"/>
    <n v="54.67"/>
    <x v="1324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61653700"/>
    <n v="1458665146"/>
    <b v="0"/>
    <n v="8"/>
    <b v="0"/>
    <x v="2"/>
    <s v="wearables"/>
    <n v="2"/>
    <n v="60.75"/>
    <x v="132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76371552"/>
    <n v="1473779552"/>
    <b v="0"/>
    <n v="11"/>
    <b v="0"/>
    <x v="2"/>
    <s v="wearables"/>
    <n v="1"/>
    <n v="102.73"/>
    <x v="1326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83063435"/>
    <n v="1480471435"/>
    <b v="0"/>
    <n v="41"/>
    <b v="0"/>
    <x v="2"/>
    <s v="wearables"/>
    <n v="4"/>
    <n v="41.59"/>
    <x v="1327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21348428"/>
    <n v="1417460428"/>
    <b v="0"/>
    <n v="15"/>
    <b v="0"/>
    <x v="2"/>
    <s v="wearables"/>
    <n v="2"/>
    <n v="116.53"/>
    <x v="1328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32916235"/>
    <n v="1430324235"/>
    <b v="0"/>
    <n v="9"/>
    <b v="0"/>
    <x v="2"/>
    <s v="wearables"/>
    <n v="1"/>
    <n v="45.33"/>
    <x v="1329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76458734"/>
    <n v="1472570734"/>
    <b v="0"/>
    <n v="50"/>
    <b v="0"/>
    <x v="2"/>
    <s v="wearables"/>
    <n v="22"/>
    <n v="157.46"/>
    <x v="133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17501145"/>
    <n v="1414041545"/>
    <b v="0"/>
    <n v="34"/>
    <b v="0"/>
    <x v="2"/>
    <s v="wearables"/>
    <n v="1"/>
    <n v="100.5"/>
    <x v="1331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US"/>
    <s v="USD"/>
    <n v="1467432000"/>
    <n v="1464763109"/>
    <b v="0"/>
    <n v="0"/>
    <b v="0"/>
    <x v="2"/>
    <s v="wearables"/>
    <n v="0"/>
    <n v="0"/>
    <x v="1332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US"/>
    <s v="USD"/>
    <n v="1471435554"/>
    <n v="1468843554"/>
    <b v="0"/>
    <n v="0"/>
    <b v="0"/>
    <x v="2"/>
    <s v="wearables"/>
    <n v="0"/>
    <n v="0"/>
    <x v="1333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CH"/>
    <s v="CHF"/>
    <n v="1485480408"/>
    <n v="1482888408"/>
    <b v="0"/>
    <n v="276"/>
    <b v="0"/>
    <x v="2"/>
    <s v="wearables"/>
    <n v="11"/>
    <n v="51.82"/>
    <x v="1334"/>
    <x v="2"/>
  </r>
  <r>
    <s v="UB Fit (Canceled)"/>
    <s v="Dial up your performance with UB Fit: 1st wearable resistance technology that allows you to tone muscles while doing a cardio workout"/>
    <n v="25000"/>
    <n v="4940"/>
    <x v="1"/>
    <s v="AU"/>
    <s v="AUD"/>
    <n v="1405478025"/>
    <n v="1402886025"/>
    <b v="0"/>
    <n v="16"/>
    <b v="0"/>
    <x v="2"/>
    <s v="wearables"/>
    <n v="20"/>
    <n v="308.75"/>
    <x v="1335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57721287"/>
    <n v="1455129287"/>
    <b v="0"/>
    <n v="224"/>
    <b v="0"/>
    <x v="2"/>
    <s v="wearables"/>
    <n v="85"/>
    <n v="379.23"/>
    <x v="1336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49354502"/>
    <n v="1446762502"/>
    <b v="0"/>
    <n v="140"/>
    <b v="0"/>
    <x v="2"/>
    <s v="wearables"/>
    <n v="49"/>
    <n v="176.36"/>
    <x v="1337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18849028"/>
    <n v="1415825028"/>
    <b v="0"/>
    <n v="15"/>
    <b v="0"/>
    <x v="2"/>
    <s v="wearables"/>
    <n v="3"/>
    <n v="66.069999999999993"/>
    <x v="1338"/>
    <x v="0"/>
  </r>
  <r>
    <s v="Linkoo (Canceled)"/>
    <s v="World's Smallest customizable Phone &amp; GPS Watch for kids !"/>
    <n v="50000"/>
    <n v="3317"/>
    <x v="1"/>
    <s v="US"/>
    <s v="USD"/>
    <n v="1488549079"/>
    <n v="1485957079"/>
    <b v="0"/>
    <n v="37"/>
    <b v="0"/>
    <x v="2"/>
    <s v="wearables"/>
    <n v="7"/>
    <n v="89.65"/>
    <x v="1339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38543033"/>
    <n v="1435951033"/>
    <b v="0"/>
    <n v="0"/>
    <b v="0"/>
    <x v="2"/>
    <s v="wearables"/>
    <n v="0"/>
    <n v="0"/>
    <x v="1340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US"/>
    <s v="USD"/>
    <n v="1418056315"/>
    <n v="1414164715"/>
    <b v="0"/>
    <n v="46"/>
    <b v="0"/>
    <x v="2"/>
    <s v="wearables"/>
    <n v="70"/>
    <n v="382.39"/>
    <x v="1341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08112253"/>
    <n v="1405520253"/>
    <b v="0"/>
    <n v="1"/>
    <b v="0"/>
    <x v="2"/>
    <s v="wearables"/>
    <n v="0"/>
    <n v="100"/>
    <x v="1342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GB"/>
    <s v="GBP"/>
    <n v="1475333917"/>
    <n v="1472569117"/>
    <b v="0"/>
    <n v="323"/>
    <b v="0"/>
    <x v="2"/>
    <s v="wearables"/>
    <n v="102"/>
    <n v="158.36000000000001"/>
    <x v="1343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US"/>
    <s v="USD"/>
    <n v="1437161739"/>
    <n v="1434569739"/>
    <b v="0"/>
    <n v="139"/>
    <b v="1"/>
    <x v="3"/>
    <s v="nonfiction"/>
    <n v="378"/>
    <n v="40.76"/>
    <x v="1344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71579140"/>
    <n v="1466512683"/>
    <b v="0"/>
    <n v="7"/>
    <b v="1"/>
    <x v="3"/>
    <s v="nonfiction"/>
    <n v="125"/>
    <n v="53.57"/>
    <x v="1345"/>
    <x v="3"/>
  </r>
  <r>
    <s v="Anthology of Stories from LGBT Nepal"/>
    <s v="An anthology of nonfiction stories written by Nepal's Lesbian, Gay, Bisexual, and Transgender (LGBT) community."/>
    <n v="4900"/>
    <n v="7219"/>
    <x v="0"/>
    <s v="CA"/>
    <s v="CAD"/>
    <n v="1467313039"/>
    <n v="1464807439"/>
    <b v="0"/>
    <n v="149"/>
    <b v="1"/>
    <x v="3"/>
    <s v="nonfiction"/>
    <n v="147"/>
    <n v="48.45"/>
    <x v="1346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05366359"/>
    <n v="1402342359"/>
    <b v="0"/>
    <n v="31"/>
    <b v="1"/>
    <x v="3"/>
    <s v="nonfiction"/>
    <n v="102"/>
    <n v="82.42"/>
    <x v="1347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372297751"/>
    <n v="1369705751"/>
    <b v="0"/>
    <n v="26"/>
    <b v="1"/>
    <x v="3"/>
    <s v="nonfiction"/>
    <n v="102"/>
    <n v="230.19"/>
    <x v="1348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US"/>
    <s v="USD"/>
    <n v="1425741525"/>
    <n v="1423149525"/>
    <b v="0"/>
    <n v="172"/>
    <b v="1"/>
    <x v="3"/>
    <s v="nonfiction"/>
    <n v="204"/>
    <n v="59.36"/>
    <x v="1349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18904533"/>
    <n v="1416485333"/>
    <b v="0"/>
    <n v="78"/>
    <b v="1"/>
    <x v="3"/>
    <s v="nonfiction"/>
    <n v="104"/>
    <n v="66.7"/>
    <x v="1350"/>
    <x v="0"/>
  </r>
  <r>
    <s v="Purpose: Your Journey To Find Meaning"/>
    <s v="Discover your purpose, live a more fulfilling life, leave a positive footprint on society."/>
    <n v="20000"/>
    <n v="20253"/>
    <x v="0"/>
    <s v="CA"/>
    <s v="CAD"/>
    <n v="1450249140"/>
    <n v="1447055935"/>
    <b v="0"/>
    <n v="120"/>
    <b v="1"/>
    <x v="3"/>
    <s v="nonfiction"/>
    <n v="101"/>
    <n v="168.78"/>
    <x v="1351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51089134"/>
    <n v="1448497134"/>
    <b v="0"/>
    <n v="227"/>
    <b v="1"/>
    <x v="3"/>
    <s v="nonfiction"/>
    <n v="136"/>
    <n v="59.97"/>
    <x v="1352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455299144"/>
    <n v="1452707144"/>
    <b v="0"/>
    <n v="42"/>
    <b v="1"/>
    <x v="3"/>
    <s v="nonfiction"/>
    <n v="134"/>
    <n v="31.81"/>
    <x v="1353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US"/>
    <s v="USD"/>
    <n v="1441425540"/>
    <n v="1436968366"/>
    <b v="0"/>
    <n v="64"/>
    <b v="1"/>
    <x v="3"/>
    <s v="nonfiction"/>
    <n v="130"/>
    <n v="24.42"/>
    <x v="1354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US"/>
    <s v="USD"/>
    <n v="1362960000"/>
    <n v="1359946188"/>
    <b v="0"/>
    <n v="121"/>
    <b v="1"/>
    <x v="3"/>
    <s v="nonfiction"/>
    <n v="123"/>
    <n v="25.35"/>
    <x v="1355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GB"/>
    <s v="GBP"/>
    <n v="1465672979"/>
    <n v="1463080979"/>
    <b v="0"/>
    <n v="87"/>
    <b v="1"/>
    <x v="3"/>
    <s v="nonfiction"/>
    <n v="183"/>
    <n v="71.44"/>
    <x v="1356"/>
    <x v="4"/>
  </r>
  <r>
    <s v="Becoming Alicia"/>
    <s v="The search for identity leads one young woman to Mexico, where she follows her grandfather's journey back to America."/>
    <n v="2000"/>
    <n v="2506"/>
    <x v="0"/>
    <s v="GB"/>
    <s v="GBP"/>
    <n v="1354269600"/>
    <n v="1351663605"/>
    <b v="0"/>
    <n v="65"/>
    <b v="1"/>
    <x v="3"/>
    <s v="nonfiction"/>
    <n v="125"/>
    <n v="38.549999999999997"/>
    <x v="1357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72985760"/>
    <n v="1370393760"/>
    <b v="0"/>
    <n v="49"/>
    <b v="1"/>
    <x v="3"/>
    <s v="nonfiction"/>
    <n v="112"/>
    <n v="68.37"/>
    <x v="1358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62117540"/>
    <n v="1359587137"/>
    <b v="0"/>
    <n v="19"/>
    <b v="1"/>
    <x v="3"/>
    <s v="nonfiction"/>
    <n v="116"/>
    <n v="40.21"/>
    <x v="1359"/>
    <x v="6"/>
  </r>
  <r>
    <s v="So Bad, It's Good! - A Book of Bad Movies"/>
    <s v="So Bad, It's Good! is a guide to finding the best films for your bad movie night."/>
    <n v="1500"/>
    <n v="2598"/>
    <x v="0"/>
    <s v="US"/>
    <s v="USD"/>
    <n v="1309009323"/>
    <n v="1306417323"/>
    <b v="0"/>
    <n v="81"/>
    <b v="1"/>
    <x v="3"/>
    <s v="nonfiction"/>
    <n v="173"/>
    <n v="32.07"/>
    <x v="136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US"/>
    <s v="USD"/>
    <n v="1309980790"/>
    <n v="1304623990"/>
    <b v="0"/>
    <n v="264"/>
    <b v="1"/>
    <x v="3"/>
    <s v="nonfiction"/>
    <n v="126"/>
    <n v="28.63"/>
    <x v="1361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43943420"/>
    <n v="1341524220"/>
    <b v="0"/>
    <n v="25"/>
    <b v="1"/>
    <x v="3"/>
    <s v="nonfiction"/>
    <n v="109"/>
    <n v="43.64"/>
    <x v="1362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GB"/>
    <s v="GBP"/>
    <n v="1403370772"/>
    <n v="1400778772"/>
    <b v="0"/>
    <n v="5"/>
    <b v="1"/>
    <x v="3"/>
    <s v="nonfiction"/>
    <n v="100"/>
    <n v="40"/>
    <x v="1363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US"/>
    <s v="USD"/>
    <n v="1378592731"/>
    <n v="1373408731"/>
    <b v="0"/>
    <n v="144"/>
    <b v="1"/>
    <x v="4"/>
    <s v="rock"/>
    <n v="119"/>
    <n v="346.04"/>
    <x v="1364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55523140"/>
    <n v="1453925727"/>
    <b v="0"/>
    <n v="92"/>
    <b v="1"/>
    <x v="4"/>
    <s v="rock"/>
    <n v="100"/>
    <n v="81.739999999999995"/>
    <x v="1365"/>
    <x v="0"/>
  </r>
  <r>
    <s v="Kick It! A Tribute to the A.K.s"/>
    <s v="A musical memorial for Alexi Petersen."/>
    <n v="7500"/>
    <n v="9486.69"/>
    <x v="0"/>
    <s v="DK"/>
    <s v="DKK"/>
    <n v="1420648906"/>
    <n v="1415464906"/>
    <b v="0"/>
    <n v="147"/>
    <b v="1"/>
    <x v="4"/>
    <s v="rock"/>
    <n v="126"/>
    <n v="64.540000000000006"/>
    <x v="1366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26523752"/>
    <n v="1423935352"/>
    <b v="0"/>
    <n v="90"/>
    <b v="1"/>
    <x v="4"/>
    <s v="rock"/>
    <n v="114"/>
    <n v="63.48"/>
    <x v="1367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17049663"/>
    <n v="1413158063"/>
    <b v="0"/>
    <n v="87"/>
    <b v="1"/>
    <x v="4"/>
    <s v="rock"/>
    <n v="111"/>
    <n v="63.62"/>
    <x v="1368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447463050"/>
    <n v="1444867450"/>
    <b v="0"/>
    <n v="406"/>
    <b v="1"/>
    <x v="4"/>
    <s v="rock"/>
    <n v="105"/>
    <n v="83.97"/>
    <x v="1369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434342894"/>
    <n v="1432269294"/>
    <b v="0"/>
    <n v="20"/>
    <b v="1"/>
    <x v="4"/>
    <s v="rock"/>
    <n v="104"/>
    <n v="77.75"/>
    <x v="137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397225746"/>
    <n v="1394633746"/>
    <b v="0"/>
    <n v="70"/>
    <b v="1"/>
    <x v="4"/>
    <s v="rock"/>
    <n v="107"/>
    <n v="107.07"/>
    <x v="1371"/>
    <x v="0"/>
  </r>
  <r>
    <s v="Ted Lukas &amp; the Misled new CD - &quot;FEED&quot;"/>
    <s v="Please help us raise funds to press our new CD!"/>
    <n v="500"/>
    <n v="620"/>
    <x v="0"/>
    <s v="US"/>
    <s v="USD"/>
    <n v="1381881890"/>
    <n v="1380585890"/>
    <b v="0"/>
    <n v="16"/>
    <b v="1"/>
    <x v="4"/>
    <s v="rock"/>
    <n v="124"/>
    <n v="38.75"/>
    <x v="137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31022342"/>
    <n v="1428430342"/>
    <b v="0"/>
    <n v="52"/>
    <b v="1"/>
    <x v="4"/>
    <s v="rock"/>
    <n v="105"/>
    <n v="201.94"/>
    <x v="137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342115132"/>
    <n v="1339523132"/>
    <b v="0"/>
    <n v="66"/>
    <b v="1"/>
    <x v="4"/>
    <s v="rock"/>
    <n v="189"/>
    <n v="43.06"/>
    <x v="1374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US"/>
    <s v="USD"/>
    <n v="1483138233"/>
    <n v="1480546233"/>
    <b v="0"/>
    <n v="109"/>
    <b v="1"/>
    <x v="4"/>
    <s v="rock"/>
    <n v="171"/>
    <n v="62.87"/>
    <x v="1375"/>
    <x v="2"/>
  </r>
  <r>
    <s v="Dead Pirates / HIGHMARE LP 2nd pressing"/>
    <s v="Dead Pirates are planning a second pressing of HIGHMARE LP, who wants one ?"/>
    <n v="3700"/>
    <n v="9342"/>
    <x v="0"/>
    <s v="US"/>
    <s v="USD"/>
    <n v="1458874388"/>
    <n v="1456285988"/>
    <b v="0"/>
    <n v="168"/>
    <b v="1"/>
    <x v="4"/>
    <s v="rock"/>
    <n v="252"/>
    <n v="55.61"/>
    <x v="137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FR"/>
    <s v="EUR"/>
    <n v="1484444119"/>
    <n v="1481852119"/>
    <b v="0"/>
    <n v="31"/>
    <b v="1"/>
    <x v="4"/>
    <s v="rock"/>
    <n v="116"/>
    <n v="48.71"/>
    <x v="1377"/>
    <x v="1"/>
  </r>
  <r>
    <s v="SIX BY SEVEN"/>
    <s v="A psychedelic post rock masterpiece!"/>
    <n v="2000"/>
    <n v="4067"/>
    <x v="0"/>
    <s v="GB"/>
    <s v="GBP"/>
    <n v="1480784606"/>
    <n v="1478189006"/>
    <b v="0"/>
    <n v="133"/>
    <b v="1"/>
    <x v="4"/>
    <s v="rock"/>
    <n v="203"/>
    <n v="30.58"/>
    <x v="1378"/>
    <x v="2"/>
  </r>
  <r>
    <s v="J. Walter Makes a Record"/>
    <s v="---------The long-awaited debut full-length from Justin Ruddy--------"/>
    <n v="10000"/>
    <n v="11160"/>
    <x v="0"/>
    <s v="US"/>
    <s v="USD"/>
    <n v="1486095060"/>
    <n v="1484198170"/>
    <b v="0"/>
    <n v="151"/>
    <b v="1"/>
    <x v="4"/>
    <s v="rock"/>
    <n v="112"/>
    <n v="73.91"/>
    <x v="1379"/>
    <x v="0"/>
  </r>
  <r>
    <s v="BARNFEST 2015"/>
    <s v="A DIY MUSIC FESTIVAL FROM ST. LOUIS MO! Bands make their own festival, help make it legit!"/>
    <n v="25"/>
    <n v="106"/>
    <x v="0"/>
    <s v="GB"/>
    <s v="GBP"/>
    <n v="1470075210"/>
    <n v="1468779210"/>
    <b v="0"/>
    <n v="5"/>
    <b v="1"/>
    <x v="4"/>
    <s v="rock"/>
    <n v="424"/>
    <n v="21.2"/>
    <x v="138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33504876"/>
    <n v="1430912876"/>
    <b v="0"/>
    <n v="73"/>
    <b v="1"/>
    <x v="4"/>
    <s v="rock"/>
    <n v="107"/>
    <n v="73.36"/>
    <x v="1381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433815200"/>
    <n v="1431886706"/>
    <b v="0"/>
    <n v="148"/>
    <b v="1"/>
    <x v="4"/>
    <s v="rock"/>
    <n v="104"/>
    <n v="56.41"/>
    <x v="1382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US"/>
    <s v="USD"/>
    <n v="1482988125"/>
    <n v="1480396125"/>
    <b v="0"/>
    <n v="93"/>
    <b v="1"/>
    <x v="4"/>
    <s v="rock"/>
    <n v="212"/>
    <n v="50.25"/>
    <x v="1383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367867536"/>
    <n v="1365275536"/>
    <b v="0"/>
    <n v="63"/>
    <b v="1"/>
    <x v="4"/>
    <s v="rock"/>
    <n v="124"/>
    <n v="68.94"/>
    <x v="1384"/>
    <x v="0"/>
  </r>
  <r>
    <s v="Chi Might Project"/>
    <s v="Musicians, singers &amp; songwriters from all over the world collaborate via YouTube in order to create an amazing album!"/>
    <n v="8000"/>
    <n v="8832.49"/>
    <x v="0"/>
    <s v="CA"/>
    <s v="CAD"/>
    <n v="1482457678"/>
    <n v="1480729678"/>
    <b v="0"/>
    <n v="134"/>
    <b v="1"/>
    <x v="4"/>
    <s v="rock"/>
    <n v="110"/>
    <n v="65.91"/>
    <x v="1385"/>
    <x v="2"/>
  </r>
  <r>
    <s v="MALTESE CROSS: The First Album"/>
    <s v="We are a classic hard rock/heavy metal band just trying to keep rock alive!"/>
    <n v="400"/>
    <n v="875"/>
    <x v="0"/>
    <s v="US"/>
    <s v="USD"/>
    <n v="1436117922"/>
    <n v="1433525922"/>
    <b v="0"/>
    <n v="14"/>
    <b v="1"/>
    <x v="4"/>
    <s v="rock"/>
    <n v="219"/>
    <n v="62.5"/>
    <x v="1386"/>
    <x v="0"/>
  </r>
  <r>
    <s v="FAMILY BUSINESS KICKSTARTER"/>
    <s v="Less than one week to PLEDGE YOUR SUPPORT for THE FAMILY BUSINESS as the band raises funds for the next full length rock album."/>
    <n v="4000"/>
    <n v="5465"/>
    <x v="0"/>
    <s v="DE"/>
    <s v="EUR"/>
    <n v="1461931860"/>
    <n v="1457109121"/>
    <b v="0"/>
    <n v="78"/>
    <b v="1"/>
    <x v="4"/>
    <s v="rock"/>
    <n v="137"/>
    <n v="70.06"/>
    <x v="1387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38183889"/>
    <n v="1435591889"/>
    <b v="0"/>
    <n v="112"/>
    <b v="1"/>
    <x v="4"/>
    <s v="rock"/>
    <n v="135"/>
    <n v="60.18"/>
    <x v="1388"/>
    <x v="2"/>
  </r>
  <r>
    <s v="Pre-order DANCEHALL's first record!!!"/>
    <s v="Help fund the pressing of DANCEHALL's first record by pre-ordering it in advance!!!"/>
    <n v="500"/>
    <n v="727"/>
    <x v="0"/>
    <s v="US"/>
    <s v="USD"/>
    <n v="1433305800"/>
    <n v="1430604395"/>
    <b v="0"/>
    <n v="34"/>
    <b v="1"/>
    <x v="4"/>
    <s v="rock"/>
    <n v="145"/>
    <n v="21.38"/>
    <x v="1389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76720840"/>
    <n v="1474469117"/>
    <b v="0"/>
    <n v="19"/>
    <b v="1"/>
    <x v="4"/>
    <s v="rock"/>
    <n v="109"/>
    <n v="160.79"/>
    <x v="1390"/>
    <x v="0"/>
  </r>
  <r>
    <s v="Rules and Regulations"/>
    <s v="With the money donated through this project we intend on investing in sound equipment for live shows"/>
    <n v="500"/>
    <n v="551"/>
    <x v="0"/>
    <s v="GB"/>
    <s v="GBP"/>
    <n v="1471087957"/>
    <n v="1468495957"/>
    <b v="0"/>
    <n v="13"/>
    <b v="1"/>
    <x v="4"/>
    <s v="rock"/>
    <n v="110"/>
    <n v="42.38"/>
    <x v="1391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30154720"/>
    <n v="1427224606"/>
    <b v="0"/>
    <n v="104"/>
    <b v="1"/>
    <x v="4"/>
    <s v="rock"/>
    <n v="114"/>
    <n v="27.32"/>
    <x v="1392"/>
    <x v="2"/>
  </r>
  <r>
    <s v="WolfHunt | Social Commentary Rock Project"/>
    <s v="Rock n' Roll tales of our times"/>
    <n v="10000"/>
    <n v="10235"/>
    <x v="0"/>
    <s v="US"/>
    <s v="USD"/>
    <n v="1440219540"/>
    <n v="1436369818"/>
    <b v="0"/>
    <n v="52"/>
    <b v="1"/>
    <x v="4"/>
    <s v="rock"/>
    <n v="102"/>
    <n v="196.83"/>
    <x v="139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56976586"/>
    <n v="1454298186"/>
    <b v="0"/>
    <n v="17"/>
    <b v="1"/>
    <x v="4"/>
    <s v="rock"/>
    <n v="122"/>
    <n v="53.88"/>
    <x v="1394"/>
    <x v="1"/>
  </r>
  <r>
    <s v="Quiet Oaks Full Length Album"/>
    <s v="Help Quiet Oaks record their debut album!!!"/>
    <n v="3500"/>
    <n v="3916"/>
    <x v="0"/>
    <s v="US"/>
    <s v="USD"/>
    <n v="1470068523"/>
    <n v="1467476523"/>
    <b v="0"/>
    <n v="82"/>
    <b v="1"/>
    <x v="4"/>
    <s v="rock"/>
    <n v="112"/>
    <n v="47.76"/>
    <x v="1395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88337200"/>
    <n v="1484623726"/>
    <b v="0"/>
    <n v="73"/>
    <b v="1"/>
    <x v="4"/>
    <s v="rock"/>
    <n v="107"/>
    <n v="88.19"/>
    <x v="1396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84430481"/>
    <n v="1481838481"/>
    <b v="0"/>
    <n v="158"/>
    <b v="1"/>
    <x v="4"/>
    <s v="rock"/>
    <n v="114"/>
    <n v="72.06"/>
    <x v="1397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23871882"/>
    <n v="1421279882"/>
    <b v="0"/>
    <n v="65"/>
    <b v="1"/>
    <x v="4"/>
    <s v="rock"/>
    <n v="110"/>
    <n v="74.25"/>
    <x v="1398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77603140"/>
    <n v="1475013710"/>
    <b v="0"/>
    <n v="184"/>
    <b v="1"/>
    <x v="4"/>
    <s v="rock"/>
    <n v="126"/>
    <n v="61.7"/>
    <x v="1399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US"/>
    <s v="USD"/>
    <n v="1467752334"/>
    <n v="1465160334"/>
    <b v="0"/>
    <n v="34"/>
    <b v="1"/>
    <x v="4"/>
    <s v="rock"/>
    <n v="167"/>
    <n v="17.239999999999998"/>
    <x v="14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412640373"/>
    <n v="1410048373"/>
    <b v="0"/>
    <n v="240"/>
    <b v="1"/>
    <x v="4"/>
    <s v="rock"/>
    <n v="497"/>
    <n v="51.72"/>
    <x v="1401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65709400"/>
    <n v="1462695073"/>
    <b v="0"/>
    <n v="113"/>
    <b v="1"/>
    <x v="4"/>
    <s v="rock"/>
    <n v="109"/>
    <n v="24.15"/>
    <x v="1402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69612474"/>
    <n v="1367798074"/>
    <b v="0"/>
    <n v="66"/>
    <b v="1"/>
    <x v="4"/>
    <s v="rock"/>
    <n v="103"/>
    <n v="62.17"/>
    <x v="1403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30439411"/>
    <n v="1425259011"/>
    <b v="0"/>
    <n v="5"/>
    <b v="0"/>
    <x v="3"/>
    <s v="translations"/>
    <n v="2"/>
    <n v="48.2"/>
    <x v="1404"/>
    <x v="0"/>
  </r>
  <r>
    <s v="The Bible translated into Emoticons"/>
    <s v="Will more people read the Bible if it were translated into Emoticons?"/>
    <n v="25000"/>
    <n v="105"/>
    <x v="2"/>
    <s v="US"/>
    <s v="USD"/>
    <n v="1374802235"/>
    <n v="1372210235"/>
    <b v="0"/>
    <n v="17"/>
    <b v="0"/>
    <x v="3"/>
    <s v="translations"/>
    <n v="0"/>
    <n v="6.18"/>
    <x v="1405"/>
    <x v="3"/>
  </r>
  <r>
    <s v="Man Down! Translation project"/>
    <s v="The White coat and the battle dress uniform"/>
    <n v="12000"/>
    <n v="15"/>
    <x v="2"/>
    <s v="GB"/>
    <s v="GBP"/>
    <n v="1424607285"/>
    <n v="1422447285"/>
    <b v="1"/>
    <n v="3"/>
    <b v="0"/>
    <x v="3"/>
    <s v="translations"/>
    <n v="0"/>
    <n v="5"/>
    <x v="1406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17195201"/>
    <n v="1414599601"/>
    <b v="1"/>
    <n v="2"/>
    <b v="0"/>
    <x v="3"/>
    <s v="translations"/>
    <n v="1"/>
    <n v="7.5"/>
    <x v="1407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IT"/>
    <s v="EUR"/>
    <n v="1449914400"/>
    <n v="1445336607"/>
    <b v="0"/>
    <n v="6"/>
    <b v="0"/>
    <x v="3"/>
    <s v="translations"/>
    <n v="7"/>
    <n v="12"/>
    <x v="1408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07847978"/>
    <n v="1405687978"/>
    <b v="0"/>
    <n v="0"/>
    <b v="0"/>
    <x v="3"/>
    <s v="translations"/>
    <n v="0"/>
    <n v="0"/>
    <x v="1409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GB"/>
    <s v="GBP"/>
    <n v="1447451756"/>
    <n v="1444856156"/>
    <b v="0"/>
    <n v="1"/>
    <b v="0"/>
    <x v="3"/>
    <s v="translations"/>
    <n v="0"/>
    <n v="1"/>
    <x v="141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US"/>
    <s v="USD"/>
    <n v="1420085535"/>
    <n v="1414897935"/>
    <b v="0"/>
    <n v="3"/>
    <b v="0"/>
    <x v="3"/>
    <s v="translations"/>
    <n v="0"/>
    <n v="2.33"/>
    <x v="1411"/>
    <x v="0"/>
  </r>
  <r>
    <s v="For overseas shogi fans! Shogi novel translation project"/>
    <s v="â€œClimbing Silver!â€- An English translation of the Young Adult Shogi novella"/>
    <n v="7000"/>
    <n v="320"/>
    <x v="2"/>
    <s v="IT"/>
    <s v="EUR"/>
    <n v="1464939520"/>
    <n v="1461051520"/>
    <b v="0"/>
    <n v="13"/>
    <b v="0"/>
    <x v="3"/>
    <s v="translations"/>
    <n v="5"/>
    <n v="24.62"/>
    <x v="1412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GB"/>
    <s v="GBP"/>
    <n v="1423185900"/>
    <n v="1420766700"/>
    <b v="0"/>
    <n v="1"/>
    <b v="0"/>
    <x v="3"/>
    <s v="translations"/>
    <n v="5"/>
    <n v="100"/>
    <x v="1413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17656699"/>
    <n v="1415064699"/>
    <b v="0"/>
    <n v="1"/>
    <b v="0"/>
    <x v="3"/>
    <s v="translations"/>
    <n v="0"/>
    <n v="1"/>
    <x v="1414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IT"/>
    <s v="EUR"/>
    <n v="1455964170"/>
    <n v="1450780170"/>
    <b v="0"/>
    <n v="9"/>
    <b v="0"/>
    <x v="3"/>
    <s v="translations"/>
    <n v="18"/>
    <n v="88.89"/>
    <x v="1415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83423467"/>
    <n v="1480831467"/>
    <b v="0"/>
    <n v="0"/>
    <b v="0"/>
    <x v="3"/>
    <s v="translations"/>
    <n v="0"/>
    <n v="0"/>
    <x v="1416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9741591"/>
    <n v="1436285591"/>
    <b v="0"/>
    <n v="2"/>
    <b v="0"/>
    <x v="3"/>
    <s v="translations"/>
    <n v="1"/>
    <n v="27.5"/>
    <x v="1417"/>
    <x v="0"/>
  </r>
  <r>
    <s v="Realidades del Hombre"/>
    <s v="Â¿Y si hubiera una camino intermedio entre ciencia y religion?_x000a_Descubre la respuesta ayudando a publicar y traducir este libro."/>
    <n v="3000"/>
    <n v="6"/>
    <x v="2"/>
    <s v="US"/>
    <s v="USD"/>
    <n v="1448147619"/>
    <n v="1445552019"/>
    <b v="0"/>
    <n v="1"/>
    <b v="0"/>
    <x v="3"/>
    <s v="translations"/>
    <n v="0"/>
    <n v="6"/>
    <x v="1418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42315460"/>
    <n v="1439696174"/>
    <b v="0"/>
    <n v="10"/>
    <b v="0"/>
    <x v="3"/>
    <s v="translations"/>
    <n v="7"/>
    <n v="44.5"/>
    <x v="1419"/>
    <x v="2"/>
  </r>
  <r>
    <s v="Shakespeare in the Hood - Romeo and Juliet"/>
    <s v="Help me butcher Shakespeare in a satirical fashion."/>
    <n v="110"/>
    <n v="3"/>
    <x v="2"/>
    <s v="ES"/>
    <s v="EUR"/>
    <n v="1456397834"/>
    <n v="1453805834"/>
    <b v="0"/>
    <n v="3"/>
    <b v="0"/>
    <x v="3"/>
    <s v="translations"/>
    <n v="3"/>
    <n v="1"/>
    <x v="1420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US"/>
    <s v="USD"/>
    <n v="1476010619"/>
    <n v="1473418619"/>
    <b v="0"/>
    <n v="2"/>
    <b v="0"/>
    <x v="3"/>
    <s v="translations"/>
    <n v="0"/>
    <n v="100"/>
    <x v="1421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US"/>
    <s v="USD"/>
    <n v="1467129686"/>
    <n v="1464969686"/>
    <b v="0"/>
    <n v="2"/>
    <b v="0"/>
    <x v="3"/>
    <s v="translations"/>
    <n v="0"/>
    <n v="13"/>
    <x v="1422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SE"/>
    <s v="SEK"/>
    <n v="1423432709"/>
    <n v="1420840709"/>
    <b v="0"/>
    <n v="1"/>
    <b v="0"/>
    <x v="3"/>
    <s v="translations"/>
    <n v="0"/>
    <n v="100"/>
    <x v="1423"/>
    <x v="0"/>
  </r>
  <r>
    <s v="Subway Mantras"/>
    <s v="A short book of practical mantras that can be used every day of the week. Mantras are cogwheels of universal engines."/>
    <n v="7500"/>
    <n v="1527"/>
    <x v="2"/>
    <s v="NZ"/>
    <s v="NZD"/>
    <n v="1474436704"/>
    <n v="1471844704"/>
    <b v="0"/>
    <n v="14"/>
    <b v="0"/>
    <x v="3"/>
    <s v="translations"/>
    <n v="20"/>
    <n v="109.07"/>
    <x v="1424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AU"/>
    <s v="AUD"/>
    <n v="1451637531"/>
    <n v="1449045531"/>
    <b v="0"/>
    <n v="0"/>
    <b v="0"/>
    <x v="3"/>
    <s v="translations"/>
    <n v="0"/>
    <n v="0"/>
    <x v="1425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US"/>
    <s v="USD"/>
    <n v="1479233602"/>
    <n v="1478106802"/>
    <b v="0"/>
    <n v="0"/>
    <b v="0"/>
    <x v="3"/>
    <s v="translations"/>
    <n v="0"/>
    <n v="0"/>
    <x v="1426"/>
    <x v="0"/>
  </r>
  <r>
    <s v="WHAT CAN I DO?..."/>
    <s v="The book with advices that can save many lives._x000a_You will find here many case studies, extreme situations and solutions."/>
    <n v="5000"/>
    <n v="419"/>
    <x v="2"/>
    <s v="US"/>
    <s v="USD"/>
    <n v="1430276959"/>
    <n v="1427684959"/>
    <b v="0"/>
    <n v="4"/>
    <b v="0"/>
    <x v="3"/>
    <s v="translations"/>
    <n v="8"/>
    <n v="104.75"/>
    <x v="1427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DE"/>
    <s v="EUR"/>
    <n v="1440408120"/>
    <n v="1435224120"/>
    <b v="0"/>
    <n v="3"/>
    <b v="0"/>
    <x v="3"/>
    <s v="translations"/>
    <n v="5"/>
    <n v="15"/>
    <x v="1428"/>
    <x v="2"/>
  </r>
  <r>
    <s v="10 P.M."/>
    <s v="A guy in his 30's tries to live his &quot;American Dream&quot;, but quickly it turns into a nightmare. (A Novel)"/>
    <n v="10000"/>
    <n v="0"/>
    <x v="2"/>
    <s v="DE"/>
    <s v="EUR"/>
    <n v="1474230385"/>
    <n v="1471638385"/>
    <b v="0"/>
    <n v="0"/>
    <b v="0"/>
    <x v="3"/>
    <s v="translations"/>
    <n v="0"/>
    <n v="0"/>
    <x v="1429"/>
    <x v="0"/>
  </r>
  <r>
    <s v="Esoteric Project Management"/>
    <s v="Profesional translation and publishing of the book on unique synthesis of project management and meditation"/>
    <n v="5000"/>
    <n v="403"/>
    <x v="2"/>
    <s v="ES"/>
    <s v="EUR"/>
    <n v="1459584417"/>
    <n v="1456996017"/>
    <b v="0"/>
    <n v="5"/>
    <b v="0"/>
    <x v="3"/>
    <s v="translations"/>
    <n v="8"/>
    <n v="80.599999999999994"/>
    <x v="1430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28629242"/>
    <n v="1426037242"/>
    <b v="0"/>
    <n v="47"/>
    <b v="0"/>
    <x v="3"/>
    <s v="translations"/>
    <n v="32"/>
    <n v="115.55"/>
    <x v="1431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19017488"/>
    <n v="1416339088"/>
    <b v="0"/>
    <n v="0"/>
    <b v="0"/>
    <x v="3"/>
    <s v="translations"/>
    <n v="0"/>
    <n v="0"/>
    <x v="1432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US"/>
    <s v="USD"/>
    <n v="1448517816"/>
    <n v="1445922216"/>
    <b v="0"/>
    <n v="10"/>
    <b v="0"/>
    <x v="3"/>
    <s v="translations"/>
    <n v="7"/>
    <n v="80.5"/>
    <x v="1433"/>
    <x v="2"/>
  </r>
  <r>
    <s v="Translation of 'SOCIALCAPITALISM' (2014)"/>
    <s v="Interest from abroad to publish my book SOCIALCAPITALISM. Need translation to English master. Help appreciated."/>
    <n v="82000"/>
    <n v="8190"/>
    <x v="2"/>
    <s v="US"/>
    <s v="USD"/>
    <n v="1437417828"/>
    <n v="1434825828"/>
    <b v="0"/>
    <n v="11"/>
    <b v="0"/>
    <x v="3"/>
    <s v="translations"/>
    <n v="10"/>
    <n v="744.55"/>
    <x v="1434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81367600"/>
    <n v="1477839675"/>
    <b v="0"/>
    <n v="2"/>
    <b v="0"/>
    <x v="3"/>
    <s v="translations"/>
    <n v="0"/>
    <n v="7.5"/>
    <x v="1435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K"/>
    <s v="DKK"/>
    <n v="1433775600"/>
    <n v="1431973478"/>
    <b v="0"/>
    <n v="2"/>
    <b v="0"/>
    <x v="3"/>
    <s v="translations"/>
    <n v="1"/>
    <n v="38.5"/>
    <x v="1436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IT"/>
    <s v="EUR"/>
    <n v="1444589020"/>
    <n v="1441997020"/>
    <b v="0"/>
    <n v="22"/>
    <b v="0"/>
    <x v="3"/>
    <s v="translations"/>
    <n v="27"/>
    <n v="36.68"/>
    <x v="1437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E"/>
    <s v="EUR"/>
    <n v="1456043057"/>
    <n v="1453451057"/>
    <b v="0"/>
    <n v="8"/>
    <b v="0"/>
    <x v="3"/>
    <s v="translations"/>
    <n v="3"/>
    <n v="75"/>
    <x v="1438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US"/>
    <s v="USD"/>
    <n v="1405227540"/>
    <n v="1402058739"/>
    <b v="0"/>
    <n v="6"/>
    <b v="0"/>
    <x v="3"/>
    <s v="translations"/>
    <n v="7"/>
    <n v="30"/>
    <x v="1439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DK"/>
    <s v="DKK"/>
    <n v="1461765300"/>
    <n v="1459198499"/>
    <b v="0"/>
    <n v="1"/>
    <b v="0"/>
    <x v="3"/>
    <s v="translations"/>
    <n v="0"/>
    <n v="1"/>
    <x v="1440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CA"/>
    <s v="CAD"/>
    <n v="1425758101"/>
    <n v="1423166101"/>
    <b v="0"/>
    <n v="3"/>
    <b v="0"/>
    <x v="3"/>
    <s v="translations"/>
    <n v="1"/>
    <n v="673.33"/>
    <x v="1441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IT"/>
    <s v="EUR"/>
    <n v="1464285463"/>
    <n v="1461693463"/>
    <b v="0"/>
    <n v="0"/>
    <b v="0"/>
    <x v="3"/>
    <s v="translations"/>
    <n v="0"/>
    <n v="0"/>
    <x v="1442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GB"/>
    <s v="GBP"/>
    <n v="1441995769"/>
    <n v="1436811769"/>
    <b v="0"/>
    <n v="0"/>
    <b v="0"/>
    <x v="3"/>
    <s v="translations"/>
    <n v="0"/>
    <n v="0"/>
    <x v="1443"/>
    <x v="2"/>
  </r>
  <r>
    <s v="Expand the MillionairesLetter in the US Market!"/>
    <s v="We as a successfull german stock market newsletter publisher want expand in the US market!"/>
    <n v="4950"/>
    <n v="0"/>
    <x v="2"/>
    <s v="US"/>
    <s v="USD"/>
    <n v="1464190158"/>
    <n v="1461598158"/>
    <b v="0"/>
    <n v="0"/>
    <b v="0"/>
    <x v="3"/>
    <s v="translations"/>
    <n v="0"/>
    <n v="0"/>
    <x v="1444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FR"/>
    <s v="EUR"/>
    <n v="1483395209"/>
    <n v="1480803209"/>
    <b v="0"/>
    <n v="0"/>
    <b v="0"/>
    <x v="3"/>
    <s v="translations"/>
    <n v="0"/>
    <n v="0"/>
    <x v="144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DE"/>
    <s v="EUR"/>
    <n v="1442091462"/>
    <n v="1436907462"/>
    <b v="0"/>
    <n v="0"/>
    <b v="0"/>
    <x v="3"/>
    <s v="translations"/>
    <n v="0"/>
    <n v="0"/>
    <x v="1446"/>
    <x v="2"/>
  </r>
  <r>
    <s v="Indian Language Dictionary"/>
    <s v="I'm creating a dictionary of multiple Indian languages."/>
    <n v="500000"/>
    <n v="75"/>
    <x v="2"/>
    <s v="DE"/>
    <s v="EUR"/>
    <n v="1434286855"/>
    <n v="1431694855"/>
    <b v="0"/>
    <n v="3"/>
    <b v="0"/>
    <x v="3"/>
    <s v="translations"/>
    <n v="0"/>
    <n v="25"/>
    <x v="1447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IT"/>
    <s v="EUR"/>
    <n v="1461235478"/>
    <n v="1459507478"/>
    <b v="0"/>
    <n v="0"/>
    <b v="0"/>
    <x v="3"/>
    <s v="translations"/>
    <n v="0"/>
    <n v="0"/>
    <x v="1448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67999134"/>
    <n v="1465407134"/>
    <b v="0"/>
    <n v="0"/>
    <b v="0"/>
    <x v="3"/>
    <s v="translations"/>
    <n v="0"/>
    <n v="0"/>
    <x v="1449"/>
    <x v="0"/>
  </r>
  <r>
    <s v="The Art of the Dill"/>
    <s v="A book of pickle recipes narrated by a mama grizzly speaking in incomplete and run-on sentences and her orangutan friend. #Artofthedill"/>
    <n v="100000"/>
    <n v="1"/>
    <x v="2"/>
    <s v="AU"/>
    <s v="AUD"/>
    <n v="1432272300"/>
    <n v="1429655318"/>
    <b v="0"/>
    <n v="1"/>
    <b v="0"/>
    <x v="3"/>
    <s v="translations"/>
    <n v="0"/>
    <n v="1"/>
    <x v="1450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31286105"/>
    <n v="1427138905"/>
    <b v="0"/>
    <n v="2"/>
    <b v="0"/>
    <x v="3"/>
    <s v="translations"/>
    <n v="0"/>
    <n v="1"/>
    <x v="1451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55941197"/>
    <n v="1453349197"/>
    <b v="0"/>
    <n v="0"/>
    <b v="0"/>
    <x v="3"/>
    <s v="translations"/>
    <n v="0"/>
    <n v="0"/>
    <x v="1452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US"/>
    <s v="USD"/>
    <n v="1416355259"/>
    <n v="1413759659"/>
    <b v="0"/>
    <n v="0"/>
    <b v="0"/>
    <x v="3"/>
    <s v="translations"/>
    <n v="0"/>
    <n v="0"/>
    <x v="1453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US"/>
    <s v="USD"/>
    <n v="1406566363"/>
    <n v="1403974363"/>
    <b v="0"/>
    <n v="1"/>
    <b v="0"/>
    <x v="3"/>
    <s v="translations"/>
    <n v="1"/>
    <n v="15"/>
    <x v="1454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FR"/>
    <s v="EUR"/>
    <n v="1492270947"/>
    <n v="1488386547"/>
    <b v="0"/>
    <n v="7"/>
    <b v="0"/>
    <x v="3"/>
    <s v="translations"/>
    <n v="11"/>
    <n v="225"/>
    <x v="1455"/>
    <x v="3"/>
  </r>
  <r>
    <s v="Sometimes you don't need love (Canceled)"/>
    <s v="English Version of my auto-published novel"/>
    <n v="5000"/>
    <n v="145"/>
    <x v="1"/>
    <s v="ES"/>
    <s v="EUR"/>
    <n v="1461535140"/>
    <n v="1459716480"/>
    <b v="0"/>
    <n v="3"/>
    <b v="0"/>
    <x v="3"/>
    <s v="translations"/>
    <n v="3"/>
    <n v="48.33"/>
    <x v="1456"/>
    <x v="2"/>
  </r>
  <r>
    <s v="Hey! I&quot;m not invisable, I am Just Old (Canceled)"/>
    <s v="Age is more than just a number, I hope your younger than you feel."/>
    <n v="6000"/>
    <n v="0"/>
    <x v="1"/>
    <s v="US"/>
    <s v="USD"/>
    <n v="1409924340"/>
    <n v="1405181320"/>
    <b v="0"/>
    <n v="0"/>
    <b v="0"/>
    <x v="3"/>
    <s v="translations"/>
    <n v="0"/>
    <n v="0"/>
    <x v="1457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IT"/>
    <s v="EUR"/>
    <n v="1483459365"/>
    <n v="1480867365"/>
    <b v="0"/>
    <n v="0"/>
    <b v="0"/>
    <x v="3"/>
    <s v="translations"/>
    <n v="0"/>
    <n v="0"/>
    <x v="1458"/>
    <x v="3"/>
  </r>
  <r>
    <s v="Like all the others (Canceled)"/>
    <s v="What if you suddenly found out, that your life wasnÂ´t the life you thought you had? What if you were like all the others!"/>
    <n v="37000"/>
    <n v="0"/>
    <x v="1"/>
    <s v="US"/>
    <s v="USD"/>
    <n v="1447281044"/>
    <n v="1444685444"/>
    <b v="0"/>
    <n v="0"/>
    <b v="0"/>
    <x v="3"/>
    <s v="translations"/>
    <n v="0"/>
    <n v="0"/>
    <x v="1459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07729600"/>
    <n v="1405097760"/>
    <b v="0"/>
    <n v="0"/>
    <b v="0"/>
    <x v="3"/>
    <s v="translations"/>
    <n v="0"/>
    <n v="0"/>
    <x v="1460"/>
    <x v="3"/>
  </r>
  <r>
    <s v="Relatively Prime Series 2"/>
    <s v="Series 2 of Relatively Prime, a podcast of stories from the Mathematical Domain"/>
    <n v="15000"/>
    <n v="15186.69"/>
    <x v="0"/>
    <s v="DK"/>
    <s v="DKK"/>
    <n v="1449077100"/>
    <n v="1446612896"/>
    <b v="0"/>
    <n v="340"/>
    <b v="1"/>
    <x v="3"/>
    <s v="radio &amp; podcasts"/>
    <n v="101"/>
    <n v="44.67"/>
    <x v="1461"/>
    <x v="3"/>
  </r>
  <r>
    <s v="Unbound: Fiction on the Radio"/>
    <s v="A new radio show focused on short fiction produced by Louisville Public Media"/>
    <n v="4000"/>
    <n v="4340.7"/>
    <x v="0"/>
    <s v="US"/>
    <s v="USD"/>
    <n v="1417391100"/>
    <n v="1412371898"/>
    <b v="0"/>
    <n v="150"/>
    <b v="1"/>
    <x v="3"/>
    <s v="radio &amp; podcasts"/>
    <n v="109"/>
    <n v="28.94"/>
    <x v="1462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413849600"/>
    <n v="1410967754"/>
    <b v="1"/>
    <n v="25"/>
    <b v="1"/>
    <x v="3"/>
    <s v="radio &amp; podcasts"/>
    <n v="148"/>
    <n v="35.44"/>
    <x v="1463"/>
    <x v="4"/>
  </r>
  <r>
    <s v="Science Studio"/>
    <s v="The Best Science Media on the Web"/>
    <n v="5000"/>
    <n v="8160"/>
    <x v="0"/>
    <s v="US"/>
    <s v="USD"/>
    <n v="1365609271"/>
    <n v="1363017271"/>
    <b v="1"/>
    <n v="234"/>
    <b v="1"/>
    <x v="3"/>
    <s v="radio &amp; podcasts"/>
    <n v="163"/>
    <n v="34.869999999999997"/>
    <x v="1464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65367938"/>
    <n v="1361483538"/>
    <b v="1"/>
    <n v="2602"/>
    <b v="1"/>
    <x v="3"/>
    <s v="radio &amp; podcasts"/>
    <n v="456"/>
    <n v="52.62"/>
    <x v="1465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361029958"/>
    <n v="1358437958"/>
    <b v="1"/>
    <n v="248"/>
    <b v="1"/>
    <x v="3"/>
    <s v="radio &amp; podcasts"/>
    <n v="108"/>
    <n v="69.599999999999994"/>
    <x v="1466"/>
    <x v="0"/>
  </r>
  <r>
    <s v="Radio Ambulante"/>
    <s v="We are a new Spanish language podcast telling uniquely Latin American stories."/>
    <n v="40000"/>
    <n v="46032"/>
    <x v="0"/>
    <s v="US"/>
    <s v="USD"/>
    <n v="1332385200"/>
    <n v="1329759452"/>
    <b v="1"/>
    <n v="600"/>
    <b v="1"/>
    <x v="3"/>
    <s v="radio &amp; podcasts"/>
    <n v="115"/>
    <n v="76.72"/>
    <x v="1467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452574800"/>
    <n v="1449029266"/>
    <b v="1"/>
    <n v="293"/>
    <b v="1"/>
    <x v="3"/>
    <s v="radio &amp; podcasts"/>
    <n v="102"/>
    <n v="33.19"/>
    <x v="1468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32699285"/>
    <n v="1327518885"/>
    <b v="1"/>
    <n v="321"/>
    <b v="1"/>
    <x v="3"/>
    <s v="radio &amp; podcasts"/>
    <n v="108"/>
    <n v="149.46"/>
    <x v="146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07838049"/>
    <n v="1302654049"/>
    <b v="1"/>
    <n v="81"/>
    <b v="1"/>
    <x v="3"/>
    <s v="radio &amp; podcasts"/>
    <n v="125"/>
    <n v="23.17"/>
    <x v="1470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360938109"/>
    <n v="1358346109"/>
    <b v="1"/>
    <n v="343"/>
    <b v="1"/>
    <x v="3"/>
    <s v="radio &amp; podcasts"/>
    <n v="104"/>
    <n v="96.88"/>
    <x v="1471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56724263"/>
    <n v="1354909863"/>
    <b v="1"/>
    <n v="336"/>
    <b v="1"/>
    <x v="3"/>
    <s v="radio &amp; podcasts"/>
    <n v="139"/>
    <n v="103.2"/>
    <x v="1472"/>
    <x v="4"/>
  </r>
  <r>
    <s v="ONE LOVES ONLY FORM"/>
    <s v="Public Radio Project"/>
    <n v="1500"/>
    <n v="1807.74"/>
    <x v="0"/>
    <s v="US"/>
    <s v="USD"/>
    <n v="1428620334"/>
    <n v="1426028334"/>
    <b v="1"/>
    <n v="47"/>
    <b v="1"/>
    <x v="3"/>
    <s v="radio &amp; podcasts"/>
    <n v="121"/>
    <n v="38.46"/>
    <x v="1473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81928503"/>
    <n v="1379336503"/>
    <b v="1"/>
    <n v="76"/>
    <b v="1"/>
    <x v="3"/>
    <s v="radio &amp; podcasts"/>
    <n v="112"/>
    <n v="44.32"/>
    <x v="1474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330644639"/>
    <n v="1328052639"/>
    <b v="1"/>
    <n v="441"/>
    <b v="1"/>
    <x v="3"/>
    <s v="radio &amp; podcasts"/>
    <n v="189"/>
    <n v="64.17"/>
    <x v="1475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79093292"/>
    <n v="1376501292"/>
    <b v="1"/>
    <n v="916"/>
    <b v="1"/>
    <x v="3"/>
    <s v="radio &amp; podcasts"/>
    <n v="662"/>
    <n v="43.33"/>
    <x v="1476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419051540"/>
    <n v="1416244863"/>
    <b v="1"/>
    <n v="369"/>
    <b v="1"/>
    <x v="3"/>
    <s v="radio &amp; podcasts"/>
    <n v="111"/>
    <n v="90.5"/>
    <x v="1477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15616422"/>
    <n v="1313024422"/>
    <b v="1"/>
    <n v="20242"/>
    <b v="1"/>
    <x v="3"/>
    <s v="radio &amp; podcasts"/>
    <n v="1182"/>
    <n v="29.19"/>
    <x v="1478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24609200"/>
    <n v="1319467604"/>
    <b v="1"/>
    <n v="71"/>
    <b v="1"/>
    <x v="3"/>
    <s v="radio &amp; podcasts"/>
    <n v="137"/>
    <n v="30.96"/>
    <x v="1479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68564913"/>
    <n v="1367355313"/>
    <b v="1"/>
    <n v="635"/>
    <b v="1"/>
    <x v="3"/>
    <s v="radio &amp; podcasts"/>
    <n v="117"/>
    <n v="92.16"/>
    <x v="148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US"/>
    <s v="USD"/>
    <n v="1399694340"/>
    <n v="1398448389"/>
    <b v="1"/>
    <n v="6"/>
    <b v="0"/>
    <x v="3"/>
    <s v="fiction"/>
    <n v="2"/>
    <n v="17.5"/>
    <x v="1481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74858000"/>
    <n v="1373408699"/>
    <b v="1"/>
    <n v="1"/>
    <b v="0"/>
    <x v="3"/>
    <s v="fiction"/>
    <n v="0"/>
    <n v="5"/>
    <x v="1482"/>
    <x v="5"/>
  </r>
  <r>
    <s v="The Book Club Rebellion"/>
    <s v="When three social outcasts discover that Fictional characters are invading their world, they must form a team to stop this evil force."/>
    <n v="7000"/>
    <n v="50"/>
    <x v="2"/>
    <s v="CA"/>
    <s v="CAD"/>
    <n v="1383430145"/>
    <n v="1380838145"/>
    <b v="0"/>
    <n v="2"/>
    <b v="0"/>
    <x v="3"/>
    <s v="fiction"/>
    <n v="1"/>
    <n v="25"/>
    <x v="1483"/>
    <x v="2"/>
  </r>
  <r>
    <s v="a book called filtered down thru the stars"/>
    <s v="The mussings of an old wizard"/>
    <n v="2000"/>
    <n v="0"/>
    <x v="2"/>
    <s v="US"/>
    <s v="USD"/>
    <n v="1347004260"/>
    <n v="1345062936"/>
    <b v="0"/>
    <n v="0"/>
    <b v="0"/>
    <x v="3"/>
    <s v="fiction"/>
    <n v="0"/>
    <n v="0"/>
    <x v="1484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69162275"/>
    <n v="1467002275"/>
    <b v="0"/>
    <n v="3"/>
    <b v="0"/>
    <x v="3"/>
    <s v="fiction"/>
    <n v="2"/>
    <n v="50"/>
    <x v="1485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342882260"/>
    <n v="1337834963"/>
    <b v="0"/>
    <n v="3"/>
    <b v="0"/>
    <x v="3"/>
    <s v="fiction"/>
    <n v="0"/>
    <n v="16"/>
    <x v="1486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34827173"/>
    <n v="1430939173"/>
    <b v="0"/>
    <n v="0"/>
    <b v="0"/>
    <x v="3"/>
    <s v="fiction"/>
    <n v="0"/>
    <n v="0"/>
    <x v="1487"/>
    <x v="2"/>
  </r>
  <r>
    <s v="Nanolution"/>
    <s v="A blockbuster sci-fi adventure. What would you do if one day your life changed to beyond the imaginable?"/>
    <n v="15000"/>
    <n v="360"/>
    <x v="2"/>
    <s v="US"/>
    <s v="USD"/>
    <n v="1425009761"/>
    <n v="1422417761"/>
    <b v="0"/>
    <n v="6"/>
    <b v="0"/>
    <x v="3"/>
    <s v="fiction"/>
    <n v="2"/>
    <n v="60"/>
    <x v="1488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470175271"/>
    <n v="1467583271"/>
    <b v="0"/>
    <n v="0"/>
    <b v="0"/>
    <x v="3"/>
    <s v="fiction"/>
    <n v="0"/>
    <n v="0"/>
    <x v="1489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AU"/>
    <s v="AUD"/>
    <n v="1388928660"/>
    <n v="1386336660"/>
    <b v="0"/>
    <n v="19"/>
    <b v="0"/>
    <x v="3"/>
    <s v="fiction"/>
    <n v="31"/>
    <n v="47.11"/>
    <x v="1490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352994052"/>
    <n v="1350398452"/>
    <b v="0"/>
    <n v="1"/>
    <b v="0"/>
    <x v="3"/>
    <s v="fiction"/>
    <n v="8"/>
    <n v="100"/>
    <x v="1491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80720474"/>
    <n v="1378214874"/>
    <b v="0"/>
    <n v="2"/>
    <b v="0"/>
    <x v="3"/>
    <s v="fiction"/>
    <n v="1"/>
    <n v="15"/>
    <x v="1492"/>
    <x v="6"/>
  </r>
  <r>
    <s v="The Great Grand Zeppelin Chase"/>
    <s v="Help illustrate the sequel to the bestselling _x000a_The Transylvania Flying Squad of Detectives"/>
    <n v="2400"/>
    <n v="0"/>
    <x v="2"/>
    <s v="US"/>
    <s v="USD"/>
    <n v="1424014680"/>
    <n v="1418922443"/>
    <b v="0"/>
    <n v="0"/>
    <b v="0"/>
    <x v="3"/>
    <s v="fiction"/>
    <n v="0"/>
    <n v="0"/>
    <x v="1493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308431646"/>
    <n v="1305839646"/>
    <b v="0"/>
    <n v="11"/>
    <b v="0"/>
    <x v="3"/>
    <s v="fiction"/>
    <n v="9"/>
    <n v="40.450000000000003"/>
    <x v="1494"/>
    <x v="0"/>
  </r>
  <r>
    <s v="A Magical Bildungsroman with a Female Heroine"/>
    <s v="The Adventures of Penelope Hawthorne. Part One: The Spellbook of Dracone."/>
    <n v="2000"/>
    <n v="0"/>
    <x v="2"/>
    <s v="US"/>
    <s v="USD"/>
    <n v="1371415675"/>
    <n v="1368823675"/>
    <b v="0"/>
    <n v="0"/>
    <b v="0"/>
    <x v="3"/>
    <s v="fiction"/>
    <n v="0"/>
    <n v="0"/>
    <x v="1495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28075480"/>
    <n v="1425489613"/>
    <b v="0"/>
    <n v="0"/>
    <b v="0"/>
    <x v="3"/>
    <s v="fiction"/>
    <n v="0"/>
    <n v="0"/>
    <x v="1496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14471431"/>
    <n v="1311879431"/>
    <b v="0"/>
    <n v="1"/>
    <b v="0"/>
    <x v="3"/>
    <s v="fiction"/>
    <n v="0"/>
    <n v="1"/>
    <x v="1497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10866659"/>
    <n v="1405682659"/>
    <b v="0"/>
    <n v="3"/>
    <b v="0"/>
    <x v="3"/>
    <s v="fiction"/>
    <n v="2"/>
    <n v="19"/>
    <x v="149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375299780"/>
    <n v="1371655522"/>
    <b v="0"/>
    <n v="1"/>
    <b v="0"/>
    <x v="3"/>
    <s v="fiction"/>
    <n v="0"/>
    <n v="5"/>
    <x v="1499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409787378"/>
    <n v="1405899378"/>
    <b v="0"/>
    <n v="15"/>
    <b v="0"/>
    <x v="3"/>
    <s v="fiction"/>
    <n v="25"/>
    <n v="46.73"/>
    <x v="1500"/>
    <x v="4"/>
  </r>
  <r>
    <s v="This is Nowhere"/>
    <s v="A hardcover book of surf, outdoor and nature photos from the British Columbia coast."/>
    <n v="52000"/>
    <n v="86492"/>
    <x v="0"/>
    <s v="US"/>
    <s v="USD"/>
    <n v="1470355833"/>
    <n v="1465171833"/>
    <b v="0"/>
    <n v="885"/>
    <b v="1"/>
    <x v="8"/>
    <s v="photobooks"/>
    <n v="166"/>
    <n v="97.73"/>
    <x v="1501"/>
    <x v="0"/>
  </r>
  <r>
    <s v="Cosmic Surgery"/>
    <s v="Cosmic Surgery is a photo book, set in the not too distant future where the world of cosmetic surgery is about to be transformed"/>
    <n v="22000"/>
    <n v="22318"/>
    <x v="0"/>
    <s v="US"/>
    <s v="USD"/>
    <n v="1367444557"/>
    <n v="1364852557"/>
    <b v="0"/>
    <n v="329"/>
    <b v="1"/>
    <x v="8"/>
    <s v="photobooks"/>
    <n v="101"/>
    <n v="67.84"/>
    <x v="1502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CA"/>
    <s v="CAD"/>
    <n v="1436364023"/>
    <n v="1433772023"/>
    <b v="1"/>
    <n v="71"/>
    <b v="1"/>
    <x v="8"/>
    <s v="photobooks"/>
    <n v="108"/>
    <n v="56.98"/>
    <x v="1503"/>
    <x v="2"/>
  </r>
  <r>
    <s v="RYU X RIO"/>
    <s v="A football photography book like no other about the 2014 World Cup in Brazil, by Ryu Voelkel."/>
    <n v="6500"/>
    <n v="18066"/>
    <x v="0"/>
    <s v="GB"/>
    <s v="GBP"/>
    <n v="1458943200"/>
    <n v="1456491680"/>
    <b v="1"/>
    <n v="269"/>
    <b v="1"/>
    <x v="8"/>
    <s v="photobooks"/>
    <n v="278"/>
    <n v="67.16"/>
    <x v="1504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BE"/>
    <s v="EUR"/>
    <n v="1477210801"/>
    <n v="1472026801"/>
    <b v="1"/>
    <n v="345"/>
    <b v="1"/>
    <x v="8"/>
    <s v="photobooks"/>
    <n v="104"/>
    <n v="48.04"/>
    <x v="1505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2389180"/>
    <n v="1399996024"/>
    <b v="1"/>
    <n v="43"/>
    <b v="1"/>
    <x v="8"/>
    <s v="photobooks"/>
    <n v="111"/>
    <n v="38.86"/>
    <x v="1506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DE"/>
    <s v="EUR"/>
    <n v="1458676860"/>
    <n v="1455446303"/>
    <b v="1"/>
    <n v="33"/>
    <b v="1"/>
    <x v="8"/>
    <s v="photobooks"/>
    <n v="215"/>
    <n v="78.180000000000007"/>
    <x v="1507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GB"/>
    <s v="GBP"/>
    <n v="1406227904"/>
    <n v="1403635904"/>
    <b v="1"/>
    <n v="211"/>
    <b v="1"/>
    <x v="8"/>
    <s v="photobooks"/>
    <n v="111"/>
    <n v="97.11"/>
    <x v="1508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US"/>
    <s v="USD"/>
    <n v="1273911000"/>
    <n v="1268822909"/>
    <b v="1"/>
    <n v="196"/>
    <b v="1"/>
    <x v="8"/>
    <s v="photobooks"/>
    <n v="124"/>
    <n v="110.39"/>
    <x v="1509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US"/>
    <s v="USD"/>
    <n v="1403880281"/>
    <n v="1401201881"/>
    <b v="1"/>
    <n v="405"/>
    <b v="1"/>
    <x v="8"/>
    <s v="photobooks"/>
    <n v="101"/>
    <n v="39.92"/>
    <x v="1510"/>
    <x v="3"/>
  </r>
  <r>
    <s v="Hidden Mother"/>
    <s v="A book that presents an account of my daughterâ€™s adoption through an examination of 19th-century &quot;hidden mother&quot; photographs"/>
    <n v="14000"/>
    <n v="15651"/>
    <x v="0"/>
    <s v="DE"/>
    <s v="EUR"/>
    <n v="1487113140"/>
    <n v="1484570885"/>
    <b v="1"/>
    <n v="206"/>
    <b v="1"/>
    <x v="8"/>
    <s v="photobooks"/>
    <n v="112"/>
    <n v="75.98"/>
    <x v="1511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GB"/>
    <s v="GBP"/>
    <n v="1405761278"/>
    <n v="1403169278"/>
    <b v="1"/>
    <n v="335"/>
    <b v="1"/>
    <x v="8"/>
    <s v="photobooks"/>
    <n v="559"/>
    <n v="58.38"/>
    <x v="1512"/>
    <x v="1"/>
  </r>
  <r>
    <s v="Russian Interiors"/>
    <s v="An intimate portrait of Russian women in their private spaces by late photographer Andy Rocchelli published by Cesura."/>
    <n v="8000"/>
    <n v="12001.5"/>
    <x v="0"/>
    <s v="US"/>
    <s v="USD"/>
    <n v="1447858804"/>
    <n v="1445263204"/>
    <b v="1"/>
    <n v="215"/>
    <b v="1"/>
    <x v="8"/>
    <s v="photobooks"/>
    <n v="150"/>
    <n v="55.82"/>
    <x v="1513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86311939"/>
    <n v="1483719939"/>
    <b v="1"/>
    <n v="176"/>
    <b v="1"/>
    <x v="8"/>
    <s v="photobooks"/>
    <n v="106"/>
    <n v="151.24"/>
    <x v="1514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GB"/>
    <s v="GBP"/>
    <n v="1405523866"/>
    <n v="1402931866"/>
    <b v="1"/>
    <n v="555"/>
    <b v="1"/>
    <x v="8"/>
    <s v="photobooks"/>
    <n v="157"/>
    <n v="849.67"/>
    <x v="1515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43363640"/>
    <n v="1439907640"/>
    <b v="1"/>
    <n v="116"/>
    <b v="1"/>
    <x v="8"/>
    <s v="photobooks"/>
    <n v="109"/>
    <n v="159.24"/>
    <x v="1516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NO"/>
    <s v="NOK"/>
    <n v="1458104697"/>
    <n v="1455516297"/>
    <b v="1"/>
    <n v="615"/>
    <b v="1"/>
    <x v="8"/>
    <s v="photobooks"/>
    <n v="162"/>
    <n v="39.51"/>
    <x v="1517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75762400"/>
    <n v="1473160292"/>
    <b v="1"/>
    <n v="236"/>
    <b v="1"/>
    <x v="8"/>
    <s v="photobooks"/>
    <n v="205"/>
    <n v="130.53"/>
    <x v="1518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17845600"/>
    <n v="1415194553"/>
    <b v="1"/>
    <n v="145"/>
    <b v="1"/>
    <x v="8"/>
    <s v="photobooks"/>
    <n v="103"/>
    <n v="64.16"/>
    <x v="1519"/>
    <x v="3"/>
  </r>
  <r>
    <s v="TULIPS"/>
    <s v="A self-published photography book by Andrew Miksys from his new series about Belarus"/>
    <n v="18000"/>
    <n v="18625"/>
    <x v="0"/>
    <s v="US"/>
    <s v="USD"/>
    <n v="1401565252"/>
    <n v="1398973252"/>
    <b v="1"/>
    <n v="167"/>
    <b v="1"/>
    <x v="8"/>
    <s v="photobooks"/>
    <n v="103"/>
    <n v="111.53"/>
    <x v="152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03301540"/>
    <n v="1400867283"/>
    <b v="1"/>
    <n v="235"/>
    <b v="1"/>
    <x v="8"/>
    <s v="photobooks"/>
    <n v="107"/>
    <n v="170.45"/>
    <x v="152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8961600"/>
    <n v="1415824513"/>
    <b v="1"/>
    <n v="452"/>
    <b v="1"/>
    <x v="8"/>
    <s v="photobooks"/>
    <n v="139"/>
    <n v="133.74"/>
    <x v="1522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65272091"/>
    <n v="1462248091"/>
    <b v="1"/>
    <n v="241"/>
    <b v="1"/>
    <x v="8"/>
    <s v="photobooks"/>
    <n v="125"/>
    <n v="95.83"/>
    <x v="1523"/>
    <x v="3"/>
  </r>
  <r>
    <s v="Heath - Limited Edition Split Zine - Make 100"/>
    <s v="Limited edition split zine by photographers AdeY and Kersti K. 100 signed and hand numbered copies!"/>
    <n v="3000"/>
    <n v="6210"/>
    <x v="0"/>
    <s v="US"/>
    <s v="USD"/>
    <n v="1413575739"/>
    <n v="1410983739"/>
    <b v="1"/>
    <n v="28"/>
    <b v="1"/>
    <x v="8"/>
    <s v="photobooks"/>
    <n v="207"/>
    <n v="221.79"/>
    <x v="1524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19292800"/>
    <n v="1416592916"/>
    <b v="1"/>
    <n v="140"/>
    <b v="1"/>
    <x v="8"/>
    <s v="photobooks"/>
    <n v="174"/>
    <n v="32.32"/>
    <x v="1525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SE"/>
    <s v="SEK"/>
    <n v="1487592090"/>
    <n v="1485000090"/>
    <b v="1"/>
    <n v="280"/>
    <b v="1"/>
    <x v="8"/>
    <s v="photobooks"/>
    <n v="120"/>
    <n v="98.84"/>
    <x v="1526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71539138"/>
    <n v="1468947138"/>
    <b v="1"/>
    <n v="70"/>
    <b v="1"/>
    <x v="8"/>
    <s v="photobooks"/>
    <n v="110"/>
    <n v="55.22"/>
    <x v="1527"/>
    <x v="1"/>
  </r>
  <r>
    <s v="Don't Go Outside: Tokyo Street Photos"/>
    <s v="A book of street photos from around Shibuya that I've made between 2011-2016."/>
    <n v="3000"/>
    <n v="8447"/>
    <x v="0"/>
    <s v="US"/>
    <s v="USD"/>
    <n v="1453185447"/>
    <n v="1448951847"/>
    <b v="1"/>
    <n v="160"/>
    <b v="1"/>
    <x v="8"/>
    <s v="photobooks"/>
    <n v="282"/>
    <n v="52.79"/>
    <x v="1528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89497886"/>
    <n v="1487082286"/>
    <b v="1"/>
    <n v="141"/>
    <b v="1"/>
    <x v="8"/>
    <s v="photobooks"/>
    <n v="101"/>
    <n v="135.66999999999999"/>
    <x v="1529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85907200"/>
    <n v="1483292122"/>
    <b v="1"/>
    <n v="874"/>
    <b v="1"/>
    <x v="8"/>
    <s v="photobooks"/>
    <n v="135"/>
    <n v="53.99"/>
    <x v="1530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26773920"/>
    <n v="1424185520"/>
    <b v="1"/>
    <n v="73"/>
    <b v="1"/>
    <x v="8"/>
    <s v="photobooks"/>
    <n v="176"/>
    <n v="56.64"/>
    <x v="1531"/>
    <x v="3"/>
  </r>
  <r>
    <s v="Geiko and Maiko of Kyoto"/>
    <s v="Award winning photography celebrating the artistry of geiko and maiko and the exquisite traditions of their Kyoto communities."/>
    <n v="5000"/>
    <n v="24201"/>
    <x v="0"/>
    <s v="US"/>
    <s v="USD"/>
    <n v="1445624695"/>
    <n v="1443464695"/>
    <b v="1"/>
    <n v="294"/>
    <b v="1"/>
    <x v="8"/>
    <s v="photobooks"/>
    <n v="484"/>
    <n v="82.32"/>
    <x v="1532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17402800"/>
    <n v="1414610126"/>
    <b v="1"/>
    <n v="740"/>
    <b v="1"/>
    <x v="8"/>
    <s v="photobooks"/>
    <n v="145"/>
    <n v="88.26"/>
    <x v="1533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AU"/>
    <s v="AUD"/>
    <n v="1455548400"/>
    <n v="1453461865"/>
    <b v="1"/>
    <n v="369"/>
    <b v="1"/>
    <x v="8"/>
    <s v="photobooks"/>
    <n v="418"/>
    <n v="84.91"/>
    <x v="1534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2161540"/>
    <n v="1457913777"/>
    <b v="1"/>
    <n v="110"/>
    <b v="1"/>
    <x v="8"/>
    <s v="photobooks"/>
    <n v="132"/>
    <n v="48.15"/>
    <x v="1535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1383062"/>
    <n v="1438791062"/>
    <b v="1"/>
    <n v="455"/>
    <b v="1"/>
    <x v="8"/>
    <s v="photobooks"/>
    <n v="250"/>
    <n v="66.02"/>
    <x v="1536"/>
    <x v="0"/>
  </r>
  <r>
    <s v="FACE TO FAITH | MOUNT KAILASH | TIBET photobook"/>
    <s v="A Photobook about one of the most fascinating places on earth -     the sacred Mount Kailash in Tibet."/>
    <n v="12000"/>
    <n v="21588"/>
    <x v="0"/>
    <s v="US"/>
    <s v="USD"/>
    <n v="1464040800"/>
    <n v="1461527631"/>
    <b v="1"/>
    <n v="224"/>
    <b v="1"/>
    <x v="8"/>
    <s v="photobooks"/>
    <n v="180"/>
    <n v="96.38"/>
    <x v="1537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40702910"/>
    <n v="1438110910"/>
    <b v="1"/>
    <n v="46"/>
    <b v="1"/>
    <x v="8"/>
    <s v="photobooks"/>
    <n v="103"/>
    <n v="156.16999999999999"/>
    <x v="1538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DE"/>
    <s v="EUR"/>
    <n v="1470506400"/>
    <n v="1467358427"/>
    <b v="1"/>
    <n v="284"/>
    <b v="1"/>
    <x v="8"/>
    <s v="photobooks"/>
    <n v="136"/>
    <n v="95.76"/>
    <x v="15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21952370"/>
    <n v="1418064370"/>
    <b v="1"/>
    <n v="98"/>
    <b v="1"/>
    <x v="8"/>
    <s v="photobooks"/>
    <n v="118"/>
    <n v="180.41"/>
    <x v="154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83481019"/>
    <n v="1480629819"/>
    <b v="0"/>
    <n v="2"/>
    <b v="0"/>
    <x v="8"/>
    <s v="nature"/>
    <n v="0"/>
    <n v="3"/>
    <x v="1541"/>
    <x v="3"/>
  </r>
  <r>
    <s v="From student to beekeeper"/>
    <s v="The photography project aims to show challenges &amp; successes of a  student attempting to continue his family beekeeping heritage."/>
    <n v="500"/>
    <n v="20"/>
    <x v="2"/>
    <s v="US"/>
    <s v="USD"/>
    <n v="1416964500"/>
    <n v="1414368616"/>
    <b v="1"/>
    <n v="1"/>
    <b v="0"/>
    <x v="8"/>
    <s v="nature"/>
    <n v="4"/>
    <n v="20"/>
    <x v="1542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20045538"/>
    <n v="1417453538"/>
    <b v="0"/>
    <n v="1"/>
    <b v="0"/>
    <x v="8"/>
    <s v="nature"/>
    <n v="0"/>
    <n v="10"/>
    <x v="1543"/>
    <x v="3"/>
  </r>
  <r>
    <s v="LaFee Photography"/>
    <s v="My name is Travis LaFee, I live in beautiful McCall, Idaho. I wish to display the beauty of valley county by taking pics outdoors."/>
    <n v="1000"/>
    <n v="0"/>
    <x v="2"/>
    <s v="CA"/>
    <s v="CAD"/>
    <n v="1435708500"/>
    <n v="1434412500"/>
    <b v="0"/>
    <n v="0"/>
    <b v="0"/>
    <x v="8"/>
    <s v="nature"/>
    <n v="0"/>
    <n v="0"/>
    <x v="1544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16662034"/>
    <n v="1414066434"/>
    <b v="0"/>
    <n v="1"/>
    <b v="0"/>
    <x v="8"/>
    <s v="nature"/>
    <n v="0"/>
    <n v="1"/>
    <x v="1545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US"/>
    <s v="USD"/>
    <n v="1427847480"/>
    <n v="1424222024"/>
    <b v="0"/>
    <n v="11"/>
    <b v="0"/>
    <x v="8"/>
    <s v="nature"/>
    <n v="29"/>
    <n v="26.27"/>
    <x v="1546"/>
    <x v="3"/>
  </r>
  <r>
    <s v="Sound Photography"/>
    <s v="I have produced a limited number (100) of five 8x10 prints of mixed photography I would like to share with you."/>
    <n v="20"/>
    <n v="0"/>
    <x v="2"/>
    <s v="US"/>
    <s v="USD"/>
    <n v="1425330960"/>
    <n v="1422393234"/>
    <b v="0"/>
    <n v="0"/>
    <b v="0"/>
    <x v="8"/>
    <s v="nature"/>
    <n v="0"/>
    <n v="0"/>
    <x v="1547"/>
    <x v="1"/>
  </r>
  <r>
    <s v="Change the World through Color"/>
    <s v="Beauty is in the eye of the beholder and I want to inspire conservation through color."/>
    <n v="700"/>
    <n v="60"/>
    <x v="2"/>
    <s v="GB"/>
    <s v="GBP"/>
    <n v="1410930399"/>
    <n v="1405746399"/>
    <b v="0"/>
    <n v="1"/>
    <b v="0"/>
    <x v="8"/>
    <s v="nature"/>
    <n v="9"/>
    <n v="60"/>
    <x v="1548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87844882"/>
    <n v="1487240082"/>
    <b v="0"/>
    <n v="6"/>
    <b v="0"/>
    <x v="8"/>
    <s v="nature"/>
    <n v="34"/>
    <n v="28.33"/>
    <x v="154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US"/>
    <s v="USD"/>
    <n v="1447020620"/>
    <n v="1444425020"/>
    <b v="0"/>
    <n v="7"/>
    <b v="0"/>
    <x v="8"/>
    <s v="nature"/>
    <n v="13"/>
    <n v="14.43"/>
    <x v="1550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46524159"/>
    <n v="1443928559"/>
    <b v="0"/>
    <n v="0"/>
    <b v="0"/>
    <x v="8"/>
    <s v="nature"/>
    <n v="0"/>
    <n v="0"/>
    <x v="1551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GB"/>
    <s v="GBP"/>
    <n v="1463050034"/>
    <n v="1460458034"/>
    <b v="0"/>
    <n v="16"/>
    <b v="0"/>
    <x v="8"/>
    <s v="nature"/>
    <n v="49"/>
    <n v="132.19"/>
    <x v="1552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2756039"/>
    <n v="1430164039"/>
    <b v="0"/>
    <n v="0"/>
    <b v="0"/>
    <x v="8"/>
    <s v="nature"/>
    <n v="0"/>
    <n v="0"/>
    <x v="1553"/>
    <x v="0"/>
  </r>
  <r>
    <s v="Barbara O'Donovan Designs"/>
    <s v="I create art by photographing flowers/seeds i would love to buy my own camera/computer/Photoshop and restore my old shed into my studio"/>
    <n v="20000"/>
    <n v="0"/>
    <x v="2"/>
    <s v="US"/>
    <s v="USD"/>
    <n v="1412135940"/>
    <n v="1410366708"/>
    <b v="0"/>
    <n v="0"/>
    <b v="0"/>
    <x v="8"/>
    <s v="nature"/>
    <n v="0"/>
    <n v="0"/>
    <x v="1554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1176447"/>
    <n v="1438584447"/>
    <b v="0"/>
    <n v="0"/>
    <b v="0"/>
    <x v="8"/>
    <s v="nature"/>
    <n v="0"/>
    <n v="0"/>
    <x v="1555"/>
    <x v="0"/>
  </r>
  <r>
    <s v="West Canada - A Coffee Table Book"/>
    <s v="To gather a collection of photographs for a coffee table book that displays the beauty of Canada's west."/>
    <n v="1500"/>
    <n v="677"/>
    <x v="2"/>
    <s v="AU"/>
    <s v="AUD"/>
    <n v="1438495390"/>
    <n v="1435903390"/>
    <b v="0"/>
    <n v="12"/>
    <b v="0"/>
    <x v="8"/>
    <s v="nature"/>
    <n v="45"/>
    <n v="56.42"/>
    <x v="1556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42509200"/>
    <n v="1440513832"/>
    <b v="0"/>
    <n v="1"/>
    <b v="0"/>
    <x v="8"/>
    <s v="nature"/>
    <n v="4"/>
    <n v="100"/>
    <x v="1557"/>
    <x v="3"/>
  </r>
  <r>
    <s v="Lucy Wood's Calendar - English Countryside 2016"/>
    <s v="A large 2016 wall-calendar (A3 when open) featuring 12 stunning photographs by Lucy Wood."/>
    <n v="750"/>
    <n v="35"/>
    <x v="2"/>
    <s v="CA"/>
    <s v="CAD"/>
    <n v="1467603624"/>
    <n v="1465011624"/>
    <b v="0"/>
    <n v="3"/>
    <b v="0"/>
    <x v="8"/>
    <s v="nature"/>
    <n v="5"/>
    <n v="11.67"/>
    <x v="1558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11227633"/>
    <n v="1408549233"/>
    <b v="0"/>
    <n v="1"/>
    <b v="0"/>
    <x v="8"/>
    <s v="nature"/>
    <n v="0"/>
    <n v="50"/>
    <x v="1559"/>
    <x v="0"/>
  </r>
  <r>
    <s v="Fine Art Landscape 2015 Calendar"/>
    <s v="I would like to share my landscape photographic travels of 2014 with more than just family an friends. 12 months of images."/>
    <n v="2500"/>
    <n v="94"/>
    <x v="2"/>
    <s v="GB"/>
    <s v="GBP"/>
    <n v="1440763920"/>
    <n v="1435656759"/>
    <b v="0"/>
    <n v="4"/>
    <b v="0"/>
    <x v="8"/>
    <s v="nature"/>
    <n v="4"/>
    <n v="23.5"/>
    <x v="1560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430270199"/>
    <n v="1428974199"/>
    <b v="0"/>
    <n v="1"/>
    <b v="0"/>
    <x v="3"/>
    <s v="art books"/>
    <n v="1"/>
    <n v="67"/>
    <x v="1561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415842193"/>
    <n v="1414110593"/>
    <b v="0"/>
    <n v="0"/>
    <b v="0"/>
    <x v="3"/>
    <s v="art books"/>
    <n v="0"/>
    <n v="0"/>
    <x v="1562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US"/>
    <s v="USD"/>
    <n v="1383789603"/>
    <n v="1381194003"/>
    <b v="0"/>
    <n v="2"/>
    <b v="0"/>
    <x v="3"/>
    <s v="art books"/>
    <n v="1"/>
    <n v="42.5"/>
    <x v="1563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259715000"/>
    <n v="1253712916"/>
    <b v="0"/>
    <n v="1"/>
    <b v="0"/>
    <x v="3"/>
    <s v="art books"/>
    <n v="0"/>
    <n v="10"/>
    <x v="1564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GB"/>
    <s v="GBP"/>
    <n v="1394815751"/>
    <n v="1389635351"/>
    <b v="0"/>
    <n v="1"/>
    <b v="0"/>
    <x v="3"/>
    <s v="art books"/>
    <n v="3"/>
    <n v="100"/>
    <x v="1565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32843500"/>
    <n v="1430124509"/>
    <b v="0"/>
    <n v="59"/>
    <b v="0"/>
    <x v="3"/>
    <s v="art books"/>
    <n v="21"/>
    <n v="108.05"/>
    <x v="1566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07554261"/>
    <n v="1304962261"/>
    <b v="0"/>
    <n v="13"/>
    <b v="0"/>
    <x v="3"/>
    <s v="art books"/>
    <n v="4"/>
    <n v="26.92"/>
    <x v="1567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69656800"/>
    <n v="1467151204"/>
    <b v="0"/>
    <n v="22"/>
    <b v="0"/>
    <x v="3"/>
    <s v="art books"/>
    <n v="14"/>
    <n v="155"/>
    <x v="1568"/>
    <x v="3"/>
  </r>
  <r>
    <s v="to be removed (Canceled)"/>
    <s v="to be removed"/>
    <n v="30000"/>
    <n v="0"/>
    <x v="1"/>
    <s v="US"/>
    <s v="USD"/>
    <n v="1392595200"/>
    <n v="1391293745"/>
    <b v="0"/>
    <n v="0"/>
    <b v="0"/>
    <x v="3"/>
    <s v="art books"/>
    <n v="0"/>
    <n v="0"/>
    <x v="1569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19384585"/>
    <n v="1416360585"/>
    <b v="0"/>
    <n v="52"/>
    <b v="0"/>
    <x v="3"/>
    <s v="art books"/>
    <n v="41"/>
    <n v="47.77"/>
    <x v="1570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US"/>
    <s v="USD"/>
    <n v="1369498714"/>
    <n v="1366906714"/>
    <b v="0"/>
    <n v="4"/>
    <b v="0"/>
    <x v="3"/>
    <s v="art books"/>
    <n v="1"/>
    <n v="20"/>
    <x v="1571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US"/>
    <s v="USD"/>
    <n v="1460140282"/>
    <n v="1457551882"/>
    <b v="0"/>
    <n v="3"/>
    <b v="0"/>
    <x v="3"/>
    <s v="art books"/>
    <n v="5"/>
    <n v="41.67"/>
    <x v="1572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GB"/>
    <s v="GBP"/>
    <n v="1434738483"/>
    <n v="1432146483"/>
    <b v="0"/>
    <n v="3"/>
    <b v="0"/>
    <x v="3"/>
    <s v="art books"/>
    <n v="2"/>
    <n v="74.33"/>
    <x v="1573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GB"/>
    <s v="GBP"/>
    <n v="1456703940"/>
    <n v="1454546859"/>
    <b v="0"/>
    <n v="6"/>
    <b v="0"/>
    <x v="3"/>
    <s v="art books"/>
    <n v="5"/>
    <n v="84.33"/>
    <x v="1574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CA"/>
    <s v="CAD"/>
    <n v="1491019140"/>
    <n v="1487548802"/>
    <b v="0"/>
    <n v="35"/>
    <b v="0"/>
    <x v="3"/>
    <s v="art books"/>
    <n v="23"/>
    <n v="65.459999999999994"/>
    <x v="1575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24211329"/>
    <n v="1421187329"/>
    <b v="0"/>
    <n v="10"/>
    <b v="0"/>
    <x v="3"/>
    <s v="art books"/>
    <n v="13"/>
    <n v="65"/>
    <x v="1576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404909296"/>
    <n v="1402317296"/>
    <b v="0"/>
    <n v="2"/>
    <b v="0"/>
    <x v="3"/>
    <s v="art books"/>
    <n v="1"/>
    <n v="27.5"/>
    <x v="1577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435698368"/>
    <n v="1431810368"/>
    <b v="0"/>
    <n v="4"/>
    <b v="0"/>
    <x v="3"/>
    <s v="art books"/>
    <n v="11"/>
    <n v="51.25"/>
    <x v="1578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43161248"/>
    <n v="1337977248"/>
    <b v="0"/>
    <n v="2"/>
    <b v="0"/>
    <x v="3"/>
    <s v="art books"/>
    <n v="1"/>
    <n v="14"/>
    <x v="1579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283392800"/>
    <n v="1281317691"/>
    <b v="0"/>
    <n v="0"/>
    <b v="0"/>
    <x v="3"/>
    <s v="art books"/>
    <n v="0"/>
    <n v="0"/>
    <x v="1580"/>
    <x v="5"/>
  </r>
  <r>
    <s v="The Sharper Image"/>
    <s v="Photographic canvas prints depicting different scenes from around the globe, including local images taken in Sussex England."/>
    <n v="1000"/>
    <n v="5"/>
    <x v="2"/>
    <s v="US"/>
    <s v="USD"/>
    <n v="1377734091"/>
    <n v="1374882891"/>
    <b v="0"/>
    <n v="1"/>
    <b v="0"/>
    <x v="8"/>
    <s v="places"/>
    <n v="1"/>
    <n v="5"/>
    <x v="1581"/>
    <x v="0"/>
  </r>
  <r>
    <s v="Scenes from New Orleans"/>
    <s v="I create canvas prints of images from in and around New Orleans"/>
    <n v="1000"/>
    <n v="93"/>
    <x v="2"/>
    <s v="US"/>
    <s v="USD"/>
    <n v="1337562726"/>
    <n v="1332378726"/>
    <b v="0"/>
    <n v="3"/>
    <b v="0"/>
    <x v="8"/>
    <s v="places"/>
    <n v="9"/>
    <n v="31"/>
    <x v="1582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50521990"/>
    <n v="1447757190"/>
    <b v="0"/>
    <n v="1"/>
    <b v="0"/>
    <x v="8"/>
    <s v="places"/>
    <n v="0"/>
    <n v="15"/>
    <x v="1583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45894400"/>
    <n v="1440961053"/>
    <b v="0"/>
    <n v="0"/>
    <b v="0"/>
    <x v="8"/>
    <s v="places"/>
    <n v="0"/>
    <n v="0"/>
    <x v="1584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GB"/>
    <s v="GBP"/>
    <n v="1411681391"/>
    <n v="1409089391"/>
    <b v="0"/>
    <n v="12"/>
    <b v="0"/>
    <x v="8"/>
    <s v="places"/>
    <n v="79"/>
    <n v="131.66999999999999"/>
    <x v="1585"/>
    <x v="2"/>
  </r>
  <r>
    <s v="Missouri In Pictures"/>
    <s v="Show the world the beauty that is in all of our back yards!"/>
    <n v="1500"/>
    <n v="0"/>
    <x v="2"/>
    <s v="US"/>
    <s v="USD"/>
    <n v="1401464101"/>
    <n v="1400600101"/>
    <b v="0"/>
    <n v="0"/>
    <b v="0"/>
    <x v="8"/>
    <s v="places"/>
    <n v="0"/>
    <n v="0"/>
    <x v="1586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CA"/>
    <s v="CAD"/>
    <n v="1482663600"/>
    <n v="1480800568"/>
    <b v="0"/>
    <n v="1"/>
    <b v="0"/>
    <x v="8"/>
    <s v="places"/>
    <n v="0"/>
    <n v="1"/>
    <x v="1587"/>
    <x v="3"/>
  </r>
  <r>
    <s v="The Right Side of Texas"/>
    <s v="Southeast Texas as seen through the lens of a cell phone camera"/>
    <n v="516"/>
    <n v="0"/>
    <x v="2"/>
    <s v="US"/>
    <s v="USD"/>
    <n v="1428197422"/>
    <n v="1425609022"/>
    <b v="0"/>
    <n v="0"/>
    <b v="0"/>
    <x v="8"/>
    <s v="places"/>
    <n v="0"/>
    <n v="0"/>
    <x v="1588"/>
    <x v="0"/>
  </r>
  <r>
    <s v="A Side Of The World In Canvas"/>
    <s v="I want to be able to have my own photography inside a canvas and have it be displayed everywhere."/>
    <n v="1200"/>
    <n v="0"/>
    <x v="2"/>
    <s v="US"/>
    <s v="USD"/>
    <n v="1418510965"/>
    <n v="1415918965"/>
    <b v="0"/>
    <n v="0"/>
    <b v="0"/>
    <x v="8"/>
    <s v="places"/>
    <n v="0"/>
    <n v="0"/>
    <x v="1589"/>
    <x v="0"/>
  </r>
  <r>
    <s v="An Italian Adventure"/>
    <s v="Discover Italy through photography."/>
    <n v="60000"/>
    <n v="1020"/>
    <x v="2"/>
    <s v="US"/>
    <s v="USD"/>
    <n v="1422735120"/>
    <n v="1420091999"/>
    <b v="0"/>
    <n v="2"/>
    <b v="0"/>
    <x v="8"/>
    <s v="places"/>
    <n v="2"/>
    <n v="510"/>
    <x v="1590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US"/>
    <s v="USD"/>
    <n v="1444433886"/>
    <n v="1441841886"/>
    <b v="0"/>
    <n v="92"/>
    <b v="0"/>
    <x v="8"/>
    <s v="places"/>
    <n v="29"/>
    <n v="44.48"/>
    <x v="1591"/>
    <x v="2"/>
  </r>
  <r>
    <s v="The Views of Pittsburgh"/>
    <s v="A portfolio collage of beautiful pictures of authentic Pittsburgh locations and scenery."/>
    <n v="25"/>
    <n v="0"/>
    <x v="2"/>
    <s v="IT"/>
    <s v="EUR"/>
    <n v="1443040464"/>
    <n v="1440448464"/>
    <b v="0"/>
    <n v="0"/>
    <b v="0"/>
    <x v="8"/>
    <s v="places"/>
    <n v="0"/>
    <n v="0"/>
    <x v="1592"/>
    <x v="0"/>
  </r>
  <r>
    <s v="Picturing Italy"/>
    <s v="A trip to fulfill a dream of capturing the wonders and history of ancient Italy in person."/>
    <n v="22000"/>
    <n v="3"/>
    <x v="2"/>
    <s v="GB"/>
    <s v="GBP"/>
    <n v="1459700741"/>
    <n v="1457112341"/>
    <b v="0"/>
    <n v="3"/>
    <b v="0"/>
    <x v="8"/>
    <s v="places"/>
    <n v="0"/>
    <n v="1"/>
    <x v="1593"/>
    <x v="0"/>
  </r>
  <r>
    <s v="Scenes and Things from New Orleans"/>
    <s v="I photograph my love of New Orleans, create canvases and share those memories with you."/>
    <n v="1000"/>
    <n v="205"/>
    <x v="2"/>
    <s v="US"/>
    <s v="USD"/>
    <n v="1427503485"/>
    <n v="1423619085"/>
    <b v="0"/>
    <n v="10"/>
    <b v="0"/>
    <x v="8"/>
    <s v="places"/>
    <n v="21"/>
    <n v="20.5"/>
    <x v="1594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25154655"/>
    <n v="1422562655"/>
    <b v="0"/>
    <n v="7"/>
    <b v="0"/>
    <x v="8"/>
    <s v="places"/>
    <n v="0"/>
    <n v="40"/>
    <x v="1595"/>
    <x v="3"/>
  </r>
  <r>
    <s v="The Town We Live In"/>
    <s v="London is beautiful. I want to create a book of stunning images from in and around our great city"/>
    <n v="3250"/>
    <n v="75"/>
    <x v="2"/>
    <s v="US"/>
    <s v="USD"/>
    <n v="1463329260"/>
    <n v="1458147982"/>
    <b v="0"/>
    <n v="3"/>
    <b v="0"/>
    <x v="8"/>
    <s v="places"/>
    <n v="2"/>
    <n v="25"/>
    <x v="1596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03122380"/>
    <n v="1400634728"/>
    <b v="0"/>
    <n v="0"/>
    <b v="0"/>
    <x v="8"/>
    <s v="places"/>
    <n v="0"/>
    <n v="0"/>
    <x v="1597"/>
    <x v="2"/>
  </r>
  <r>
    <s v="Dream TRIP to Tornado Alley"/>
    <s v="I want to get our there and expand my photography skills and take a trip to Tornado alley to get more shots of storms and hopefully to"/>
    <n v="800"/>
    <n v="1"/>
    <x v="2"/>
    <s v="GB"/>
    <s v="GBP"/>
    <n v="1418469569"/>
    <n v="1414577969"/>
    <b v="0"/>
    <n v="1"/>
    <b v="0"/>
    <x v="8"/>
    <s v="places"/>
    <n v="0"/>
    <n v="1"/>
    <x v="1598"/>
    <x v="0"/>
  </r>
  <r>
    <s v="The Londoner: Prints &amp; Canvas"/>
    <s v="A London photographer trekking 5,895m up Africa's Mount Kilimanjaro to pursue and enrich a career."/>
    <n v="500"/>
    <n v="0"/>
    <x v="2"/>
    <s v="US"/>
    <s v="USD"/>
    <n v="1474360197"/>
    <n v="1471768197"/>
    <b v="0"/>
    <n v="0"/>
    <b v="0"/>
    <x v="8"/>
    <s v="places"/>
    <n v="0"/>
    <n v="0"/>
    <x v="1599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37926458"/>
    <n v="1432742458"/>
    <b v="0"/>
    <n v="9"/>
    <b v="0"/>
    <x v="8"/>
    <s v="places"/>
    <n v="7"/>
    <n v="40.78"/>
    <x v="1600"/>
    <x v="3"/>
  </r>
  <r>
    <s v="Release Soundzero's Debut Album!"/>
    <s v="We're so close to releasing our long-awaited debut album! A little help will go a long way... let's do this!"/>
    <n v="2500"/>
    <n v="2706.23"/>
    <x v="0"/>
    <s v="GB"/>
    <s v="GBP"/>
    <n v="1460116576"/>
    <n v="1457528176"/>
    <b v="0"/>
    <n v="56"/>
    <b v="1"/>
    <x v="4"/>
    <s v="rock"/>
    <n v="108"/>
    <n v="48.33"/>
    <x v="1601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405401060"/>
    <n v="1401585752"/>
    <b v="0"/>
    <n v="32"/>
    <b v="1"/>
    <x v="4"/>
    <s v="rock"/>
    <n v="100"/>
    <n v="46.95"/>
    <x v="1602"/>
    <x v="6"/>
  </r>
  <r>
    <s v="Max's First Solo Album!"/>
    <s v="An exercise in the wild and dangerous world of solo musicianship by Maxwell D Feinstein."/>
    <n v="2000"/>
    <n v="2000.66"/>
    <x v="0"/>
    <s v="US"/>
    <s v="USD"/>
    <n v="1304561633"/>
    <n v="1301969633"/>
    <b v="0"/>
    <n v="30"/>
    <b v="1"/>
    <x v="4"/>
    <s v="rock"/>
    <n v="100"/>
    <n v="66.69"/>
    <x v="1603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18633200"/>
    <n v="1314947317"/>
    <b v="0"/>
    <n v="70"/>
    <b v="1"/>
    <x v="4"/>
    <s v="rock"/>
    <n v="122"/>
    <n v="48.84"/>
    <x v="1604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27723459"/>
    <n v="1322539459"/>
    <b v="0"/>
    <n v="44"/>
    <b v="1"/>
    <x v="4"/>
    <s v="rock"/>
    <n v="101"/>
    <n v="137.31"/>
    <x v="1605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32011835"/>
    <n v="1328559435"/>
    <b v="0"/>
    <n v="92"/>
    <b v="1"/>
    <x v="4"/>
    <s v="rock"/>
    <n v="101"/>
    <n v="87.83"/>
    <x v="1606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12182000"/>
    <n v="1311380313"/>
    <b v="0"/>
    <n v="205"/>
    <b v="1"/>
    <x v="4"/>
    <s v="rock"/>
    <n v="145"/>
    <n v="70.790000000000006"/>
    <x v="1607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00930838"/>
    <n v="1293158438"/>
    <b v="0"/>
    <n v="23"/>
    <b v="1"/>
    <x v="4"/>
    <s v="rock"/>
    <n v="101"/>
    <n v="52.83"/>
    <x v="1608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39701851"/>
    <n v="1337887451"/>
    <b v="0"/>
    <n v="4"/>
    <b v="1"/>
    <x v="4"/>
    <s v="rock"/>
    <n v="118"/>
    <n v="443.75"/>
    <x v="1609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88553960"/>
    <n v="1385754986"/>
    <b v="0"/>
    <n v="112"/>
    <b v="1"/>
    <x v="4"/>
    <s v="rock"/>
    <n v="272"/>
    <n v="48.54"/>
    <x v="1610"/>
    <x v="5"/>
  </r>
  <r>
    <s v="Skelton-Luns CD/7&quot;             No Big Deal."/>
    <s v="Skelton-Luns CD/7&quot; No Big Deal."/>
    <n v="800"/>
    <n v="1001"/>
    <x v="0"/>
    <s v="US"/>
    <s v="USD"/>
    <n v="1320220800"/>
    <n v="1315612909"/>
    <b v="0"/>
    <n v="27"/>
    <b v="1"/>
    <x v="4"/>
    <s v="rock"/>
    <n v="125"/>
    <n v="37.07"/>
    <x v="1611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5609510"/>
    <n v="1353017510"/>
    <b v="0"/>
    <n v="11"/>
    <b v="1"/>
    <x v="4"/>
    <s v="rock"/>
    <n v="110"/>
    <n v="50"/>
    <x v="1612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70390432"/>
    <n v="1368576032"/>
    <b v="0"/>
    <n v="26"/>
    <b v="1"/>
    <x v="4"/>
    <s v="rock"/>
    <n v="102"/>
    <n v="39.04"/>
    <x v="1613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357160384"/>
    <n v="1354568384"/>
    <b v="0"/>
    <n v="77"/>
    <b v="1"/>
    <x v="4"/>
    <s v="rock"/>
    <n v="103"/>
    <n v="66.69"/>
    <x v="1614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42921202"/>
    <n v="1340329202"/>
    <b v="0"/>
    <n v="136"/>
    <b v="1"/>
    <x v="4"/>
    <s v="rock"/>
    <n v="114"/>
    <n v="67.13"/>
    <x v="1615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407085200"/>
    <n v="1401924769"/>
    <b v="0"/>
    <n v="157"/>
    <b v="1"/>
    <x v="4"/>
    <s v="rock"/>
    <n v="104"/>
    <n v="66.37"/>
    <x v="1616"/>
    <x v="5"/>
  </r>
  <r>
    <s v="The Coffis Brothers 2nd Album!"/>
    <s v="The Coffis Brothers &amp;The Mountain Men are recording a brand new full length record."/>
    <n v="7000"/>
    <n v="10210"/>
    <x v="0"/>
    <s v="US"/>
    <s v="USD"/>
    <n v="1323742396"/>
    <n v="1319850796"/>
    <b v="0"/>
    <n v="158"/>
    <b v="1"/>
    <x v="4"/>
    <s v="rock"/>
    <n v="146"/>
    <n v="64.62"/>
    <x v="1617"/>
    <x v="4"/>
  </r>
  <r>
    <s v="Janus Word Album"/>
    <s v="Janus Word combines hard rock with melodic acoustic music for a unique and awesome sound."/>
    <n v="1500"/>
    <n v="1576"/>
    <x v="0"/>
    <s v="US"/>
    <s v="USD"/>
    <n v="1353621600"/>
    <n v="1350061821"/>
    <b v="0"/>
    <n v="27"/>
    <b v="1"/>
    <x v="4"/>
    <s v="rock"/>
    <n v="105"/>
    <n v="58.37"/>
    <x v="1618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383332400"/>
    <n v="1380470188"/>
    <b v="0"/>
    <n v="23"/>
    <b v="1"/>
    <x v="4"/>
    <s v="rock"/>
    <n v="133"/>
    <n v="86.96"/>
    <x v="1619"/>
    <x v="3"/>
  </r>
  <r>
    <s v="Kickstart my music career with 300 CDs"/>
    <s v="Kickstarting my music career with 300 hard copy CDs of my first release."/>
    <n v="1000"/>
    <n v="1130"/>
    <x v="0"/>
    <s v="US"/>
    <s v="USD"/>
    <n v="1362757335"/>
    <n v="1359301335"/>
    <b v="0"/>
    <n v="17"/>
    <b v="1"/>
    <x v="4"/>
    <s v="rock"/>
    <n v="113"/>
    <n v="66.47"/>
    <x v="1620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410755286"/>
    <n v="1408940886"/>
    <b v="0"/>
    <n v="37"/>
    <b v="1"/>
    <x v="4"/>
    <s v="rock"/>
    <n v="121"/>
    <n v="163.78"/>
    <x v="1621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361606940"/>
    <n v="1361002140"/>
    <b v="0"/>
    <n v="65"/>
    <b v="1"/>
    <x v="4"/>
    <s v="rock"/>
    <n v="102"/>
    <n v="107.98"/>
    <x v="1622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US"/>
    <s v="USD"/>
    <n v="1338177540"/>
    <n v="1333550015"/>
    <b v="0"/>
    <n v="18"/>
    <b v="1"/>
    <x v="4"/>
    <s v="rock"/>
    <n v="101"/>
    <n v="42.11"/>
    <x v="1623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418803140"/>
    <n v="1415343874"/>
    <b v="0"/>
    <n v="25"/>
    <b v="1"/>
    <x v="4"/>
    <s v="rock"/>
    <n v="118"/>
    <n v="47.2"/>
    <x v="1624"/>
    <x v="5"/>
  </r>
  <r>
    <s v="Redemption's New DVD!"/>
    <s v="Progressive metal band Redemption is preparing to film its second live DVD at the Progpower festival in Atlanta, GA in September, 2012."/>
    <n v="7500"/>
    <n v="11650"/>
    <x v="0"/>
    <s v="GB"/>
    <s v="GBP"/>
    <n v="1377621089"/>
    <n v="1372437089"/>
    <b v="0"/>
    <n v="104"/>
    <b v="1"/>
    <x v="4"/>
    <s v="rock"/>
    <n v="155"/>
    <n v="112.02"/>
    <x v="1625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57721335"/>
    <n v="1354265335"/>
    <b v="0"/>
    <n v="108"/>
    <b v="1"/>
    <x v="4"/>
    <s v="rock"/>
    <n v="101"/>
    <n v="74.95"/>
    <x v="1626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47382053"/>
    <n v="1344962853"/>
    <b v="0"/>
    <n v="38"/>
    <b v="1"/>
    <x v="4"/>
    <s v="rock"/>
    <n v="117"/>
    <n v="61.58"/>
    <x v="1627"/>
    <x v="5"/>
  </r>
  <r>
    <s v="&quot;Songs for Tsippora&quot; Byronâ€™s DEBUT EP"/>
    <s v="Original Jewish rock music on human relationships and identity"/>
    <n v="4000"/>
    <n v="4037"/>
    <x v="0"/>
    <s v="US"/>
    <s v="USD"/>
    <n v="1385932867"/>
    <n v="1383337267"/>
    <b v="0"/>
    <n v="88"/>
    <b v="1"/>
    <x v="4"/>
    <s v="rock"/>
    <n v="101"/>
    <n v="45.88"/>
    <x v="1628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53905940"/>
    <n v="1351011489"/>
    <b v="0"/>
    <n v="82"/>
    <b v="1"/>
    <x v="4"/>
    <s v="rock"/>
    <n v="104"/>
    <n v="75.849999999999994"/>
    <x v="1629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403026882"/>
    <n v="1400175682"/>
    <b v="0"/>
    <n v="126"/>
    <b v="1"/>
    <x v="4"/>
    <s v="rock"/>
    <n v="265"/>
    <n v="84.21"/>
    <x v="1630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92929333"/>
    <n v="1389041333"/>
    <b v="0"/>
    <n v="133"/>
    <b v="1"/>
    <x v="4"/>
    <s v="rock"/>
    <n v="156"/>
    <n v="117.23"/>
    <x v="1631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30671540"/>
    <n v="1328040375"/>
    <b v="0"/>
    <n v="47"/>
    <b v="1"/>
    <x v="4"/>
    <s v="rock"/>
    <n v="102"/>
    <n v="86.49"/>
    <x v="1632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50074261"/>
    <n v="1347482261"/>
    <b v="0"/>
    <n v="58"/>
    <b v="1"/>
    <x v="4"/>
    <s v="rock"/>
    <n v="100"/>
    <n v="172.41"/>
    <x v="1633"/>
    <x v="6"/>
  </r>
  <r>
    <s v="RUBEDO: Debut Full Length Album"/>
    <s v="Recording Debut  Album w/ Producer Ikey Owens from Free Moral Agents/ The Mars Volta"/>
    <n v="2000"/>
    <n v="2010"/>
    <x v="0"/>
    <s v="US"/>
    <s v="USD"/>
    <n v="1316851854"/>
    <n v="1311667854"/>
    <b v="0"/>
    <n v="32"/>
    <b v="1"/>
    <x v="4"/>
    <s v="rock"/>
    <n v="101"/>
    <n v="62.81"/>
    <x v="1634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326690000"/>
    <n v="1324329156"/>
    <b v="0"/>
    <n v="37"/>
    <b v="1"/>
    <x v="4"/>
    <s v="rock"/>
    <n v="125"/>
    <n v="67.73"/>
    <x v="1635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6994340"/>
    <n v="1303706001"/>
    <b v="0"/>
    <n v="87"/>
    <b v="1"/>
    <x v="4"/>
    <s v="rock"/>
    <n v="104"/>
    <n v="53.56"/>
    <x v="1636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468270261"/>
    <n v="1463086261"/>
    <b v="0"/>
    <n v="15"/>
    <b v="1"/>
    <x v="4"/>
    <s v="rock"/>
    <n v="104"/>
    <n v="34.6"/>
    <x v="1637"/>
    <x v="8"/>
  </r>
  <r>
    <s v="Avenues EP 2013"/>
    <s v="Avenues will be going in to the studio to record a new EP with Matt Allison!"/>
    <n v="1000"/>
    <n v="1050"/>
    <x v="0"/>
    <s v="US"/>
    <s v="USD"/>
    <n v="1307851200"/>
    <n v="1304129088"/>
    <b v="0"/>
    <n v="27"/>
    <b v="1"/>
    <x v="4"/>
    <s v="rock"/>
    <n v="105"/>
    <n v="38.89"/>
    <x v="1638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262302740"/>
    <n v="1257444140"/>
    <b v="0"/>
    <n v="19"/>
    <b v="1"/>
    <x v="4"/>
    <s v="rock"/>
    <n v="100"/>
    <n v="94.74"/>
    <x v="1639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362086700"/>
    <n v="1358180968"/>
    <b v="0"/>
    <n v="17"/>
    <b v="1"/>
    <x v="4"/>
    <s v="rock"/>
    <n v="170"/>
    <n v="39.97"/>
    <x v="1640"/>
    <x v="7"/>
  </r>
  <r>
    <s v="Tanya Dartson- Run for Your Life music video"/>
    <s v="Music Video For Upbeat and Inspiring Song - Run For Your Life"/>
    <n v="2500"/>
    <n v="2535"/>
    <x v="0"/>
    <s v="US"/>
    <s v="USD"/>
    <n v="1330789165"/>
    <n v="1328197165"/>
    <b v="0"/>
    <n v="26"/>
    <b v="1"/>
    <x v="4"/>
    <s v="pop"/>
    <n v="101"/>
    <n v="97.5"/>
    <x v="1641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280800740"/>
    <n v="1279603955"/>
    <b v="0"/>
    <n v="28"/>
    <b v="1"/>
    <x v="4"/>
    <s v="pop"/>
    <n v="100"/>
    <n v="42.86"/>
    <x v="1642"/>
    <x v="6"/>
  </r>
  <r>
    <s v="This Is All Now's Brand New Album!!"/>
    <s v="This Is All Now is putting out a brand new record, and we need YOUR help to do it!"/>
    <n v="5000"/>
    <n v="6235"/>
    <x v="0"/>
    <s v="US"/>
    <s v="USD"/>
    <n v="1418998744"/>
    <n v="1416406744"/>
    <b v="0"/>
    <n v="37"/>
    <b v="1"/>
    <x v="4"/>
    <s v="pop"/>
    <n v="125"/>
    <n v="168.51"/>
    <x v="1643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08011727"/>
    <n v="1306283727"/>
    <b v="0"/>
    <n v="128"/>
    <b v="1"/>
    <x v="4"/>
    <s v="pop"/>
    <n v="110"/>
    <n v="85.55"/>
    <x v="1644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48516012"/>
    <n v="1345924012"/>
    <b v="0"/>
    <n v="10"/>
    <b v="1"/>
    <x v="4"/>
    <s v="pop"/>
    <n v="111"/>
    <n v="554"/>
    <x v="1645"/>
    <x v="4"/>
  </r>
  <r>
    <s v="MADAM Album"/>
    <s v="Album 3 funds.We have 13 amazing songs ready to go . a fantastic engineer to mix them, James Aparicio(Depeche Mode/Liars.We need you xx"/>
    <n v="2000"/>
    <n v="2204"/>
    <x v="0"/>
    <s v="US"/>
    <s v="USD"/>
    <n v="1353551160"/>
    <n v="1348363560"/>
    <b v="0"/>
    <n v="83"/>
    <b v="1"/>
    <x v="4"/>
    <s v="pop"/>
    <n v="110"/>
    <n v="26.55"/>
    <x v="1646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79515740"/>
    <n v="1378306140"/>
    <b v="0"/>
    <n v="46"/>
    <b v="1"/>
    <x v="4"/>
    <s v="pop"/>
    <n v="105"/>
    <n v="113.83"/>
    <x v="1647"/>
    <x v="5"/>
  </r>
  <r>
    <s v="Arches - Wide Awake on Vinyl "/>
    <s v="We've finished recording our debut LP &quot;Wide Awake&quot; and would love to have it pressed on vinyl, but we need your help"/>
    <n v="2300"/>
    <n v="2881"/>
    <x v="0"/>
    <s v="GB"/>
    <s v="GBP"/>
    <n v="1408039860"/>
    <n v="1405248503"/>
    <b v="0"/>
    <n v="90"/>
    <b v="1"/>
    <x v="4"/>
    <s v="pop"/>
    <n v="125"/>
    <n v="32.01"/>
    <x v="1648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339235377"/>
    <n v="1336643377"/>
    <b v="0"/>
    <n v="81"/>
    <b v="1"/>
    <x v="4"/>
    <s v="pop"/>
    <n v="101"/>
    <n v="47.19"/>
    <x v="1649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00636482"/>
    <n v="1298048082"/>
    <b v="0"/>
    <n v="32"/>
    <b v="1"/>
    <x v="4"/>
    <s v="pop"/>
    <n v="142"/>
    <n v="88.47"/>
    <x v="1650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400862355"/>
    <n v="1396974355"/>
    <b v="0"/>
    <n v="20"/>
    <b v="1"/>
    <x v="4"/>
    <s v="pop"/>
    <n v="101"/>
    <n v="100.75"/>
    <x v="1651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1314437"/>
    <n v="1378722437"/>
    <b v="0"/>
    <n v="70"/>
    <b v="1"/>
    <x v="4"/>
    <s v="pop"/>
    <n v="101"/>
    <n v="64.709999999999994"/>
    <x v="1652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801140"/>
    <n v="1300916220"/>
    <b v="0"/>
    <n v="168"/>
    <b v="1"/>
    <x v="4"/>
    <s v="pop"/>
    <n v="174"/>
    <n v="51.85"/>
    <x v="1653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85297393"/>
    <n v="1382701793"/>
    <b v="0"/>
    <n v="34"/>
    <b v="1"/>
    <x v="4"/>
    <s v="pop"/>
    <n v="120"/>
    <n v="38.79"/>
    <x v="1654"/>
    <x v="5"/>
  </r>
  <r>
    <s v="Meg Porter Debut EP!"/>
    <s v="Berklee College of Music student, Meg Porter needs YOUR help to fund her very first EP!"/>
    <n v="1500"/>
    <n v="2143"/>
    <x v="0"/>
    <s v="US"/>
    <s v="USD"/>
    <n v="1303675296"/>
    <n v="1300996896"/>
    <b v="0"/>
    <n v="48"/>
    <b v="1"/>
    <x v="4"/>
    <s v="pop"/>
    <n v="143"/>
    <n v="44.65"/>
    <x v="1655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34784160"/>
    <n v="1332192160"/>
    <b v="0"/>
    <n v="48"/>
    <b v="1"/>
    <x v="4"/>
    <s v="pop"/>
    <n v="100"/>
    <n v="156.77000000000001"/>
    <x v="1656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3648820"/>
    <n v="1331060420"/>
    <b v="0"/>
    <n v="221"/>
    <b v="1"/>
    <x v="4"/>
    <s v="pop"/>
    <n v="105"/>
    <n v="118.7"/>
    <x v="1657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437052"/>
    <n v="1352845052"/>
    <b v="0"/>
    <n v="107"/>
    <b v="1"/>
    <x v="4"/>
    <s v="pop"/>
    <n v="132"/>
    <n v="74.150000000000006"/>
    <x v="1658"/>
    <x v="5"/>
  </r>
  <r>
    <s v="The Penny Arcade Quartet's Christmas EP"/>
    <s v="The long awaited Christmas EP is in session! We need your help to get it professionally mixed, produced and manufactured."/>
    <n v="500"/>
    <n v="564"/>
    <x v="0"/>
    <s v="US"/>
    <s v="USD"/>
    <n v="1337885168"/>
    <n v="1335293168"/>
    <b v="0"/>
    <n v="45"/>
    <b v="1"/>
    <x v="4"/>
    <s v="pop"/>
    <n v="113"/>
    <n v="12.53"/>
    <x v="1659"/>
    <x v="4"/>
  </r>
  <r>
    <s v="Risotto fragole e champagne"/>
    <s v="Vogliamo realizzare un risotto fragole e champagne e condividerlo con i nostri fan. Faremo il risotto durante un concerto casalingo."/>
    <n v="80"/>
    <n v="1003"/>
    <x v="0"/>
    <s v="US"/>
    <s v="USD"/>
    <n v="1355840400"/>
    <n v="1352524767"/>
    <b v="0"/>
    <n v="36"/>
    <b v="1"/>
    <x v="4"/>
    <s v="pop"/>
    <n v="1254"/>
    <n v="27.86"/>
    <x v="1660"/>
    <x v="2"/>
  </r>
  <r>
    <s v="Kyana"/>
    <s v="I am excited to present my debut pop project Kyana!_x000a_Piano and vocal sounds embedded in sophisticated, bold arrangements &amp; brisk beats"/>
    <n v="7900"/>
    <n v="8098"/>
    <x v="0"/>
    <s v="GB"/>
    <s v="GBP"/>
    <n v="1387281600"/>
    <n v="1384811721"/>
    <b v="0"/>
    <n v="101"/>
    <b v="1"/>
    <x v="4"/>
    <s v="pop"/>
    <n v="103"/>
    <n v="80.180000000000007"/>
    <x v="1661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IT"/>
    <s v="EUR"/>
    <n v="1462053540"/>
    <n v="1459355950"/>
    <b v="0"/>
    <n v="62"/>
    <b v="1"/>
    <x v="4"/>
    <s v="pop"/>
    <n v="103"/>
    <n v="132.44"/>
    <x v="1662"/>
    <x v="6"/>
  </r>
  <r>
    <s v="ghost -- a music video"/>
    <s v="music is as important to the eyes as it is to the ears. help bring ghost to life in front of your eyes."/>
    <n v="1000"/>
    <n v="1080"/>
    <x v="0"/>
    <s v="AT"/>
    <s v="EUR"/>
    <n v="1453064400"/>
    <n v="1449359831"/>
    <b v="0"/>
    <n v="32"/>
    <b v="1"/>
    <x v="4"/>
    <s v="pop"/>
    <n v="108"/>
    <n v="33.75"/>
    <x v="1663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25310336"/>
    <n v="1320122736"/>
    <b v="0"/>
    <n v="89"/>
    <b v="1"/>
    <x v="4"/>
    <s v="pop"/>
    <n v="122"/>
    <n v="34.380000000000003"/>
    <x v="1664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422750707"/>
    <n v="1420158707"/>
    <b v="0"/>
    <n v="93"/>
    <b v="1"/>
    <x v="4"/>
    <s v="pop"/>
    <n v="119"/>
    <n v="44.96"/>
    <x v="1665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31870340"/>
    <n v="1328033818"/>
    <b v="0"/>
    <n v="98"/>
    <b v="1"/>
    <x v="4"/>
    <s v="pop"/>
    <n v="161"/>
    <n v="41.04"/>
    <x v="1666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298343600"/>
    <n v="1295624113"/>
    <b v="0"/>
    <n v="82"/>
    <b v="1"/>
    <x v="4"/>
    <s v="pop"/>
    <n v="127"/>
    <n v="52.6"/>
    <x v="1667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64447073"/>
    <n v="1361858673"/>
    <b v="0"/>
    <n v="116"/>
    <b v="1"/>
    <x v="4"/>
    <s v="pop"/>
    <n v="103"/>
    <n v="70.78"/>
    <x v="1668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394521140"/>
    <n v="1392169298"/>
    <b v="0"/>
    <n v="52"/>
    <b v="1"/>
    <x v="4"/>
    <s v="pop"/>
    <n v="140"/>
    <n v="53.75"/>
    <x v="1669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322454939"/>
    <n v="1319859339"/>
    <b v="0"/>
    <n v="23"/>
    <b v="1"/>
    <x v="4"/>
    <s v="pop"/>
    <n v="103"/>
    <n v="44.61"/>
    <x v="1670"/>
    <x v="7"/>
  </r>
  <r>
    <s v="Luke O'Brien's Kickstarter"/>
    <s v="I am seeking funding in order to help take my music from a hobby to a career."/>
    <n v="2000"/>
    <n v="2013.47"/>
    <x v="0"/>
    <s v="US"/>
    <s v="USD"/>
    <n v="1464729276"/>
    <n v="1459545276"/>
    <b v="0"/>
    <n v="77"/>
    <b v="1"/>
    <x v="4"/>
    <s v="pop"/>
    <n v="101"/>
    <n v="26.15"/>
    <x v="1671"/>
    <x v="2"/>
  </r>
  <r>
    <s v="High Altotude Debut Album"/>
    <s v="Sweet, sweet harmonies from Portland Oregon's premiere high school women's a cappella group."/>
    <n v="1700"/>
    <n v="1920"/>
    <x v="0"/>
    <s v="US"/>
    <s v="USD"/>
    <n v="1278302400"/>
    <n v="1273961999"/>
    <b v="0"/>
    <n v="49"/>
    <b v="1"/>
    <x v="4"/>
    <s v="pop"/>
    <n v="113"/>
    <n v="39.18"/>
    <x v="1672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70056614"/>
    <n v="1467464614"/>
    <b v="0"/>
    <n v="59"/>
    <b v="1"/>
    <x v="4"/>
    <s v="pop"/>
    <n v="128"/>
    <n v="45.59"/>
    <x v="1673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338824730"/>
    <n v="1336232730"/>
    <b v="0"/>
    <n v="113"/>
    <b v="1"/>
    <x v="4"/>
    <s v="pop"/>
    <n v="202"/>
    <n v="89.25"/>
    <x v="1674"/>
    <x v="2"/>
  </r>
  <r>
    <s v="The Great Party's Debut Album!"/>
    <s v="The Great Party is releasing their debut album. Here's your chance to be a part of it!"/>
    <n v="1000"/>
    <n v="1374.16"/>
    <x v="0"/>
    <s v="US"/>
    <s v="USD"/>
    <n v="1425675892"/>
    <n v="1423083892"/>
    <b v="0"/>
    <n v="34"/>
    <b v="1"/>
    <x v="4"/>
    <s v="pop"/>
    <n v="137"/>
    <n v="40.42"/>
    <x v="1675"/>
    <x v="6"/>
  </r>
  <r>
    <s v="Bridge 19 CD Release Tour"/>
    <s v="Help fund Bridge 19's tour in support of their first duo record, to be released in May 2012."/>
    <n v="3000"/>
    <n v="3460"/>
    <x v="0"/>
    <s v="US"/>
    <s v="USD"/>
    <n v="1471503540"/>
    <n v="1468852306"/>
    <b v="0"/>
    <n v="42"/>
    <b v="1"/>
    <x v="4"/>
    <s v="pop"/>
    <n v="115"/>
    <n v="82.38"/>
    <x v="1676"/>
    <x v="5"/>
  </r>
  <r>
    <s v="Andrius Pojavis new album &quot;Seven&quot;"/>
    <s v="It's time to record my new album. Studio, musicians and arranger are ready, are you coming on this journey with me?"/>
    <n v="6000"/>
    <n v="6700"/>
    <x v="0"/>
    <s v="US"/>
    <s v="USD"/>
    <n v="1318802580"/>
    <n v="1316194540"/>
    <b v="0"/>
    <n v="42"/>
    <b v="1"/>
    <x v="4"/>
    <s v="pop"/>
    <n v="112"/>
    <n v="159.52000000000001"/>
    <x v="1677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34980740"/>
    <n v="1330968347"/>
    <b v="0"/>
    <n v="49"/>
    <b v="1"/>
    <x v="4"/>
    <s v="pop"/>
    <n v="118"/>
    <n v="36.24"/>
    <x v="1678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ES"/>
    <s v="EUR"/>
    <n v="1460786340"/>
    <n v="1455615976"/>
    <b v="0"/>
    <n v="56"/>
    <b v="1"/>
    <x v="4"/>
    <s v="pop"/>
    <n v="175"/>
    <n v="62.5"/>
    <x v="1679"/>
    <x v="6"/>
  </r>
  <r>
    <s v="Kick Out a Record"/>
    <s v="Working Musician dilemma #164: how the taxman put Kick the Record 2.0 on hold"/>
    <n v="1000"/>
    <n v="1175"/>
    <x v="0"/>
    <s v="US"/>
    <s v="USD"/>
    <n v="1391718671"/>
    <n v="1390509071"/>
    <b v="0"/>
    <n v="25"/>
    <b v="1"/>
    <x v="4"/>
    <s v="pop"/>
    <n v="118"/>
    <n v="47"/>
    <x v="1680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311298745"/>
    <n v="1309311545"/>
    <b v="0"/>
    <n v="884"/>
    <b v="0"/>
    <x v="4"/>
    <s v="faith"/>
    <n v="101"/>
    <n v="74.58"/>
    <x v="1681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05188667"/>
    <n v="1402596667"/>
    <b v="0"/>
    <n v="0"/>
    <b v="0"/>
    <x v="4"/>
    <s v="faith"/>
    <n v="0"/>
    <n v="0"/>
    <x v="1682"/>
    <x v="1"/>
  </r>
  <r>
    <s v="Manman doudou tÃ©moignage d'une mÃ¨re Album"/>
    <s v="Rendre tÃ©moignage de ce que Dieu fait chaque jour pour moi et venir en  aide  aux autres, c'est  mon but."/>
    <n v="3500"/>
    <n v="760"/>
    <x v="3"/>
    <s v="US"/>
    <s v="USD"/>
    <n v="1490752800"/>
    <n v="1486522484"/>
    <b v="0"/>
    <n v="10"/>
    <b v="0"/>
    <x v="4"/>
    <s v="faith"/>
    <n v="22"/>
    <n v="76"/>
    <x v="1683"/>
    <x v="1"/>
  </r>
  <r>
    <s v="Goodness &amp; Mercy EP - Marty Mikles"/>
    <s v="New Music from Marty Mikles!  A new EP all about God's Goodness &amp; Mercy."/>
    <n v="8000"/>
    <n v="8730"/>
    <x v="3"/>
    <s v="US"/>
    <s v="USD"/>
    <n v="1492142860"/>
    <n v="1486962460"/>
    <b v="0"/>
    <n v="101"/>
    <b v="0"/>
    <x v="4"/>
    <s v="faith"/>
    <n v="109"/>
    <n v="86.44"/>
    <x v="1684"/>
    <x v="1"/>
  </r>
  <r>
    <s v="Help Support Brad Dassey's Music"/>
    <s v="My name is Brad Dassey.  I've been composing and making music for 18 years now.  I want to get my music out there even further."/>
    <n v="350"/>
    <n v="360"/>
    <x v="3"/>
    <s v="FR"/>
    <s v="EUR"/>
    <n v="1491590738"/>
    <n v="1489517138"/>
    <b v="0"/>
    <n v="15"/>
    <b v="0"/>
    <x v="4"/>
    <s v="faith"/>
    <n v="103"/>
    <n v="24"/>
    <x v="1685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US"/>
    <s v="USD"/>
    <n v="1489775641"/>
    <n v="1487360041"/>
    <b v="0"/>
    <n v="1"/>
    <b v="0"/>
    <x v="4"/>
    <s v="faith"/>
    <n v="0"/>
    <n v="18"/>
    <x v="1686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0331623"/>
    <n v="1487743223"/>
    <b v="0"/>
    <n v="39"/>
    <b v="0"/>
    <x v="4"/>
    <s v="faith"/>
    <n v="31"/>
    <n v="80.13"/>
    <x v="1687"/>
    <x v="1"/>
  </r>
  <r>
    <s v="Christofer Scott: Dive In EP"/>
    <s v="Professionally recording a worship and contemporary Christian music album that connects to people and connects their heart to God."/>
    <n v="4000"/>
    <n v="1772"/>
    <x v="3"/>
    <s v="CA"/>
    <s v="CAD"/>
    <n v="1493320519"/>
    <n v="1488140119"/>
    <b v="0"/>
    <n v="7"/>
    <b v="0"/>
    <x v="4"/>
    <s v="faith"/>
    <n v="44"/>
    <n v="253.14"/>
    <x v="1688"/>
    <x v="1"/>
  </r>
  <r>
    <s v="Fly Away"/>
    <s v="Praising the Living God in the second half of life."/>
    <n v="2400"/>
    <n v="2400"/>
    <x v="3"/>
    <s v="US"/>
    <s v="USD"/>
    <n v="1491855300"/>
    <n v="1488935245"/>
    <b v="0"/>
    <n v="14"/>
    <b v="0"/>
    <x v="4"/>
    <s v="faith"/>
    <n v="100"/>
    <n v="171.43"/>
    <x v="1689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738594"/>
    <n v="1489150194"/>
    <b v="0"/>
    <n v="11"/>
    <b v="0"/>
    <x v="4"/>
    <s v="faith"/>
    <n v="25"/>
    <n v="57.73"/>
    <x v="1690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89700230"/>
    <n v="1487111830"/>
    <b v="0"/>
    <n v="38"/>
    <b v="0"/>
    <x v="4"/>
    <s v="faith"/>
    <n v="33"/>
    <n v="264.26"/>
    <x v="1691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1470442"/>
    <n v="1488882042"/>
    <b v="0"/>
    <n v="15"/>
    <b v="0"/>
    <x v="4"/>
    <s v="faith"/>
    <n v="48"/>
    <n v="159.33000000000001"/>
    <x v="1692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US"/>
    <s v="USD"/>
    <n v="1491181200"/>
    <n v="1488387008"/>
    <b v="0"/>
    <n v="8"/>
    <b v="0"/>
    <x v="4"/>
    <s v="faith"/>
    <n v="9"/>
    <n v="35"/>
    <x v="1693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72740"/>
    <n v="1487734667"/>
    <b v="0"/>
    <n v="1"/>
    <b v="0"/>
    <x v="4"/>
    <s v="faith"/>
    <n v="0"/>
    <n v="5"/>
    <x v="1694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GB"/>
    <s v="GBP"/>
    <n v="1491768000"/>
    <n v="1489097112"/>
    <b v="0"/>
    <n v="23"/>
    <b v="0"/>
    <x v="4"/>
    <s v="faith"/>
    <n v="12"/>
    <n v="61.09"/>
    <x v="1695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0589360"/>
    <n v="1488038674"/>
    <b v="0"/>
    <n v="0"/>
    <b v="0"/>
    <x v="4"/>
    <s v="faith"/>
    <n v="0"/>
    <n v="0"/>
    <x v="1696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6000"/>
    <n v="1488847514"/>
    <b v="0"/>
    <n v="22"/>
    <b v="0"/>
    <x v="4"/>
    <s v="faith"/>
    <n v="20"/>
    <n v="114.82"/>
    <x v="1697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1007211"/>
    <n v="1488418811"/>
    <b v="0"/>
    <n v="0"/>
    <b v="0"/>
    <x v="4"/>
    <s v="faith"/>
    <n v="0"/>
    <n v="0"/>
    <x v="1698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781648"/>
    <n v="1489193248"/>
    <b v="0"/>
    <n v="4"/>
    <b v="0"/>
    <x v="4"/>
    <s v="faith"/>
    <n v="4"/>
    <n v="54"/>
    <x v="1699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0499180"/>
    <n v="1488430760"/>
    <b v="0"/>
    <n v="79"/>
    <b v="0"/>
    <x v="4"/>
    <s v="faith"/>
    <n v="26"/>
    <n v="65.97"/>
    <x v="1700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91943445"/>
    <n v="1489351445"/>
    <b v="0"/>
    <n v="2"/>
    <b v="0"/>
    <x v="4"/>
    <s v="faith"/>
    <n v="0"/>
    <n v="5"/>
    <x v="1701"/>
    <x v="3"/>
  </r>
  <r>
    <s v="lyndale lewis and new vision prosper cd release"/>
    <s v="I can do all things through christ jesus"/>
    <n v="16500"/>
    <n v="1"/>
    <x v="2"/>
    <s v="US"/>
    <s v="USD"/>
    <n v="1491019200"/>
    <n v="1488418990"/>
    <b v="0"/>
    <n v="1"/>
    <b v="0"/>
    <x v="4"/>
    <s v="faith"/>
    <n v="0"/>
    <n v="1"/>
    <x v="1702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21337405"/>
    <n v="1418745405"/>
    <b v="0"/>
    <n v="2"/>
    <b v="0"/>
    <x v="4"/>
    <s v="faith"/>
    <n v="1"/>
    <n v="25.5"/>
    <x v="1703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7745150"/>
    <n v="1425156750"/>
    <b v="0"/>
    <n v="11"/>
    <b v="0"/>
    <x v="4"/>
    <s v="faith"/>
    <n v="65"/>
    <n v="118.36"/>
    <x v="1704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003537"/>
    <n v="1435819537"/>
    <b v="0"/>
    <n v="0"/>
    <b v="0"/>
    <x v="4"/>
    <s v="faith"/>
    <n v="0"/>
    <n v="0"/>
    <x v="1705"/>
    <x v="0"/>
  </r>
  <r>
    <s v="Gemeinde in Bremen"/>
    <s v="Unsere &quot;Aufgabe&quot; ist es, fÃ¼r Christen da zu sein die keiner Gemeinde angehÃ¶ren. Zudem spielt Lobpreis eine Zentrale Rolle."/>
    <n v="5500"/>
    <n v="0"/>
    <x v="2"/>
    <s v="US"/>
    <s v="USD"/>
    <n v="1424056873"/>
    <n v="1421464873"/>
    <b v="0"/>
    <n v="0"/>
    <b v="0"/>
    <x v="4"/>
    <s v="faith"/>
    <n v="0"/>
    <n v="0"/>
    <x v="1706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41814400"/>
    <n v="1440807846"/>
    <b v="0"/>
    <n v="9"/>
    <b v="0"/>
    <x v="4"/>
    <s v="faith"/>
    <n v="10"/>
    <n v="54.11"/>
    <x v="1707"/>
    <x v="2"/>
  </r>
  <r>
    <s v="Praise: It's what we do"/>
    <s v="A debut album for the New Gate Church's praise team; making a cd filled with original songs from a team of misfits with 1 goal in mind"/>
    <n v="7000"/>
    <n v="0"/>
    <x v="2"/>
    <s v="DE"/>
    <s v="EUR"/>
    <n v="1440314472"/>
    <n v="1435130472"/>
    <b v="0"/>
    <n v="0"/>
    <b v="0"/>
    <x v="4"/>
    <s v="faith"/>
    <n v="0"/>
    <n v="0"/>
    <x v="1708"/>
    <x v="2"/>
  </r>
  <r>
    <s v="Psalms"/>
    <s v="A project to set psalms to music. The psalms are taken from the English Standard Version (ESV) of the Bible."/>
    <n v="1750"/>
    <n v="85"/>
    <x v="2"/>
    <s v="US"/>
    <s v="USD"/>
    <n v="1459181895"/>
    <n v="1456593495"/>
    <b v="0"/>
    <n v="4"/>
    <b v="0"/>
    <x v="4"/>
    <s v="faith"/>
    <n v="5"/>
    <n v="21.25"/>
    <x v="1709"/>
    <x v="3"/>
  </r>
  <r>
    <s v="Producing a live album of our upcoming Europe tour"/>
    <s v="We want to create a gospel live album which has never been produced before."/>
    <n v="5000"/>
    <n v="34"/>
    <x v="2"/>
    <s v="US"/>
    <s v="USD"/>
    <n v="1462135706"/>
    <n v="1458679706"/>
    <b v="0"/>
    <n v="1"/>
    <b v="0"/>
    <x v="4"/>
    <s v="faith"/>
    <n v="1"/>
    <n v="34"/>
    <x v="1710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13940"/>
    <n v="1405949514"/>
    <b v="0"/>
    <n v="2"/>
    <b v="0"/>
    <x v="4"/>
    <s v="faith"/>
    <n v="11"/>
    <n v="525"/>
    <x v="1711"/>
    <x v="3"/>
  </r>
  <r>
    <s v="Midwest Cowboy Ministries"/>
    <s v="Recording/equipment for MCM - a team of musicians who will help your local musicians to hold your own Cowboy Church with Gospel Music"/>
    <n v="5000"/>
    <n v="0"/>
    <x v="2"/>
    <s v="DE"/>
    <s v="EUR"/>
    <n v="1453122000"/>
    <n v="1449151888"/>
    <b v="0"/>
    <n v="0"/>
    <b v="0"/>
    <x v="4"/>
    <s v="faith"/>
    <n v="0"/>
    <n v="0"/>
    <x v="1712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09585434"/>
    <n v="1406907034"/>
    <b v="0"/>
    <n v="1"/>
    <b v="0"/>
    <x v="4"/>
    <s v="faith"/>
    <n v="2"/>
    <n v="50"/>
    <x v="1713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5701353"/>
    <n v="1430517353"/>
    <b v="0"/>
    <n v="17"/>
    <b v="0"/>
    <x v="4"/>
    <s v="faith"/>
    <n v="8"/>
    <n v="115.71"/>
    <x v="1714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12536412"/>
    <n v="1409944412"/>
    <b v="0"/>
    <n v="2"/>
    <b v="0"/>
    <x v="4"/>
    <s v="faith"/>
    <n v="0"/>
    <n v="5.5"/>
    <x v="1715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30517761"/>
    <n v="1427925761"/>
    <b v="0"/>
    <n v="3"/>
    <b v="0"/>
    <x v="4"/>
    <s v="faith"/>
    <n v="8"/>
    <n v="50"/>
    <x v="1716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27772120"/>
    <n v="1425186785"/>
    <b v="0"/>
    <n v="41"/>
    <b v="0"/>
    <x v="4"/>
    <s v="faith"/>
    <n v="43"/>
    <n v="34.020000000000003"/>
    <x v="1717"/>
    <x v="2"/>
  </r>
  <r>
    <s v="The Prodigal Son"/>
    <s v="A melody for the galaxy."/>
    <n v="35000"/>
    <n v="75"/>
    <x v="2"/>
    <s v="US"/>
    <s v="USD"/>
    <n v="1481295099"/>
    <n v="1477835499"/>
    <b v="0"/>
    <n v="2"/>
    <b v="0"/>
    <x v="4"/>
    <s v="faith"/>
    <n v="0"/>
    <n v="37.5"/>
    <x v="1718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61211200"/>
    <n v="1459467238"/>
    <b v="0"/>
    <n v="3"/>
    <b v="0"/>
    <x v="4"/>
    <s v="faith"/>
    <n v="1"/>
    <n v="11.67"/>
    <x v="1719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63201940"/>
    <n v="1459435149"/>
    <b v="0"/>
    <n v="8"/>
    <b v="0"/>
    <x v="4"/>
    <s v="faith"/>
    <n v="6"/>
    <n v="28.13"/>
    <x v="1720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10958191"/>
    <n v="1408366191"/>
    <b v="0"/>
    <n v="0"/>
    <b v="0"/>
    <x v="4"/>
    <s v="faith"/>
    <n v="0"/>
    <n v="0"/>
    <x v="1721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15562471"/>
    <n v="1412966871"/>
    <b v="0"/>
    <n v="1"/>
    <b v="0"/>
    <x v="4"/>
    <s v="faith"/>
    <n v="0"/>
    <n v="1"/>
    <x v="1722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49831863"/>
    <n v="1447239863"/>
    <b v="0"/>
    <n v="3"/>
    <b v="0"/>
    <x v="4"/>
    <s v="faith"/>
    <n v="7"/>
    <n v="216.67"/>
    <x v="1723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59642200"/>
    <n v="1456441429"/>
    <b v="0"/>
    <n v="4"/>
    <b v="0"/>
    <x v="4"/>
    <s v="faith"/>
    <n v="1"/>
    <n v="8.75"/>
    <x v="1724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35730400"/>
    <n v="1430855315"/>
    <b v="0"/>
    <n v="9"/>
    <b v="0"/>
    <x v="4"/>
    <s v="faith"/>
    <n v="10"/>
    <n v="62.22"/>
    <x v="1725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14707762"/>
    <n v="1412115762"/>
    <b v="0"/>
    <n v="16"/>
    <b v="0"/>
    <x v="4"/>
    <s v="faith"/>
    <n v="34"/>
    <n v="137.25"/>
    <x v="1726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US"/>
    <s v="USD"/>
    <n v="1408922049"/>
    <n v="1406330049"/>
    <b v="0"/>
    <n v="1"/>
    <b v="0"/>
    <x v="4"/>
    <s v="faith"/>
    <n v="0"/>
    <n v="1"/>
    <x v="1727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03906664"/>
    <n v="1401401064"/>
    <b v="0"/>
    <n v="7"/>
    <b v="0"/>
    <x v="4"/>
    <s v="faith"/>
    <n v="68"/>
    <n v="122.14"/>
    <x v="1728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GB"/>
    <s v="GBP"/>
    <n v="1428231600"/>
    <n v="1423520177"/>
    <b v="0"/>
    <n v="0"/>
    <b v="0"/>
    <x v="4"/>
    <s v="faith"/>
    <n v="0"/>
    <n v="0"/>
    <x v="1729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439674"/>
    <n v="1442847674"/>
    <b v="0"/>
    <n v="0"/>
    <b v="0"/>
    <x v="4"/>
    <s v="faith"/>
    <n v="0"/>
    <n v="0"/>
    <x v="1730"/>
    <x v="0"/>
  </r>
  <r>
    <s v="Sam Cox Band First Christian Tour"/>
    <s v="We are a Christin Worship band looking to midwest tour. God Bless!"/>
    <n v="1000"/>
    <n v="0"/>
    <x v="2"/>
    <s v="US"/>
    <s v="USD"/>
    <n v="1465521306"/>
    <n v="1460337306"/>
    <b v="0"/>
    <n v="0"/>
    <b v="0"/>
    <x v="4"/>
    <s v="faith"/>
    <n v="0"/>
    <n v="0"/>
    <x v="1731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45738783"/>
    <n v="1443146783"/>
    <b v="0"/>
    <n v="0"/>
    <b v="0"/>
    <x v="4"/>
    <s v="faith"/>
    <n v="0"/>
    <n v="0"/>
    <x v="1732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34034800"/>
    <n v="1432849552"/>
    <b v="0"/>
    <n v="0"/>
    <b v="0"/>
    <x v="4"/>
    <s v="faith"/>
    <n v="0"/>
    <n v="0"/>
    <x v="1733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52920400"/>
    <n v="1447777481"/>
    <b v="0"/>
    <n v="1"/>
    <b v="0"/>
    <x v="4"/>
    <s v="faith"/>
    <n v="0"/>
    <n v="1"/>
    <x v="1734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3802200"/>
    <n v="1472746374"/>
    <b v="0"/>
    <n v="2"/>
    <b v="0"/>
    <x v="4"/>
    <s v="faith"/>
    <n v="11"/>
    <n v="55"/>
    <x v="1735"/>
    <x v="2"/>
  </r>
  <r>
    <s v="In His Presence"/>
    <s v="A unique meditative album reflecting on the life of Christ, inviting Him into your presence"/>
    <n v="3000"/>
    <n v="22"/>
    <x v="2"/>
    <s v="US"/>
    <s v="USD"/>
    <n v="1431046356"/>
    <n v="1428454356"/>
    <b v="0"/>
    <n v="1"/>
    <b v="0"/>
    <x v="4"/>
    <s v="faith"/>
    <n v="1"/>
    <n v="22"/>
    <x v="1736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70598345"/>
    <n v="1468006345"/>
    <b v="0"/>
    <n v="15"/>
    <b v="0"/>
    <x v="4"/>
    <s v="faith"/>
    <n v="21"/>
    <n v="56.67"/>
    <x v="1737"/>
    <x v="0"/>
  </r>
  <r>
    <s v="The Flashing Lights"/>
    <s v="Music that inspires and gives hope for overcoming and change. And it is good music."/>
    <n v="5000"/>
    <n v="20"/>
    <x v="2"/>
    <s v="US"/>
    <s v="USD"/>
    <n v="1447018833"/>
    <n v="1444423233"/>
    <b v="0"/>
    <n v="1"/>
    <b v="0"/>
    <x v="4"/>
    <s v="faith"/>
    <n v="0"/>
    <n v="20"/>
    <x v="1738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37432392"/>
    <n v="1434840392"/>
    <b v="0"/>
    <n v="1"/>
    <b v="0"/>
    <x v="4"/>
    <s v="faith"/>
    <n v="0"/>
    <n v="1"/>
    <x v="1739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12283542"/>
    <n v="1409691542"/>
    <b v="0"/>
    <n v="0"/>
    <b v="0"/>
    <x v="4"/>
    <s v="faith"/>
    <n v="0"/>
    <n v="0"/>
    <x v="1740"/>
    <x v="0"/>
  </r>
  <r>
    <s v="Caught off Guard"/>
    <s v="A photo journal documenting my experiences and travels across New Zealand"/>
    <n v="1200"/>
    <n v="1330"/>
    <x v="0"/>
    <s v="US"/>
    <s v="USD"/>
    <n v="1462391932"/>
    <n v="1457297932"/>
    <b v="0"/>
    <n v="52"/>
    <b v="1"/>
    <x v="8"/>
    <s v="photobooks"/>
    <n v="111"/>
    <n v="25.58"/>
    <x v="1741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37075422"/>
    <n v="1434483422"/>
    <b v="0"/>
    <n v="34"/>
    <b v="1"/>
    <x v="8"/>
    <s v="photobooks"/>
    <n v="109"/>
    <n v="63.97"/>
    <x v="1742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GB"/>
    <s v="GBP"/>
    <n v="1433948671"/>
    <n v="1430060671"/>
    <b v="0"/>
    <n v="67"/>
    <b v="1"/>
    <x v="8"/>
    <s v="photobooks"/>
    <n v="100"/>
    <n v="89.93"/>
    <x v="1743"/>
    <x v="2"/>
  </r>
  <r>
    <s v="Water World"/>
    <s v="This book is the embodiment of my passion for water &amp; photography, which I hope will inspire you to pick up your camera and explore."/>
    <n v="5500"/>
    <n v="6515"/>
    <x v="0"/>
    <s v="US"/>
    <s v="USD"/>
    <n v="1483822800"/>
    <n v="1481058170"/>
    <b v="0"/>
    <n v="70"/>
    <b v="1"/>
    <x v="8"/>
    <s v="photobooks"/>
    <n v="118"/>
    <n v="93.07"/>
    <x v="1744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72270340"/>
    <n v="1470348775"/>
    <b v="0"/>
    <n v="89"/>
    <b v="1"/>
    <x v="8"/>
    <s v="photobooks"/>
    <n v="114"/>
    <n v="89.67"/>
    <x v="1745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GB"/>
    <s v="GBP"/>
    <n v="1425821477"/>
    <n v="1421937077"/>
    <b v="0"/>
    <n v="107"/>
    <b v="1"/>
    <x v="8"/>
    <s v="photobooks"/>
    <n v="148"/>
    <n v="207.62"/>
    <x v="1746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US"/>
    <s v="USD"/>
    <n v="1482372000"/>
    <n v="1479276838"/>
    <b v="0"/>
    <n v="159"/>
    <b v="1"/>
    <x v="8"/>
    <s v="photobooks"/>
    <n v="105"/>
    <n v="59.41"/>
    <x v="1747"/>
    <x v="0"/>
  </r>
  <r>
    <s v="So It Is: Vancouver"/>
    <s v="Telling the story of the city through remarkable people who live in Vancouver today."/>
    <n v="50000"/>
    <n v="64974"/>
    <x v="0"/>
    <s v="US"/>
    <s v="USD"/>
    <n v="1479952800"/>
    <n v="1477368867"/>
    <b v="0"/>
    <n v="181"/>
    <b v="1"/>
    <x v="8"/>
    <s v="photobooks"/>
    <n v="130"/>
    <n v="358.97"/>
    <x v="1748"/>
    <x v="0"/>
  </r>
  <r>
    <s v="E FOTOGRAFESCHE RECKBLECK - 367 DEEG AM AUSLAND ASAZ"/>
    <s v="Help me fund the production run of my first book by local Photographer Sandro Ortolani."/>
    <n v="10050"/>
    <n v="12410.5"/>
    <x v="0"/>
    <s v="GB"/>
    <s v="GBP"/>
    <n v="1447426800"/>
    <n v="1444904830"/>
    <b v="0"/>
    <n v="131"/>
    <b v="1"/>
    <x v="8"/>
    <s v="photobooks"/>
    <n v="123"/>
    <n v="94.74"/>
    <x v="1749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CA"/>
    <s v="CAD"/>
    <n v="1441234143"/>
    <n v="1438642143"/>
    <b v="0"/>
    <n v="125"/>
    <b v="1"/>
    <x v="8"/>
    <s v="photobooks"/>
    <n v="202"/>
    <n v="80.650000000000006"/>
    <x v="1750"/>
    <x v="2"/>
  </r>
  <r>
    <s v="Daily Bread: Stories from Rural Greece"/>
    <s v="Photographs and stories culled from 10 years of road trips through rural Greece"/>
    <n v="10000"/>
    <n v="10290"/>
    <x v="0"/>
    <s v="LU"/>
    <s v="EUR"/>
    <n v="1488394800"/>
    <n v="1485213921"/>
    <b v="0"/>
    <n v="61"/>
    <b v="1"/>
    <x v="8"/>
    <s v="photobooks"/>
    <n v="103"/>
    <n v="168.69"/>
    <x v="1751"/>
    <x v="0"/>
  </r>
  <r>
    <s v="Adfectus Book"/>
    <s v="A little book of calm, in picture form, that will soothe the soul and un-furrow the brow."/>
    <n v="1200"/>
    <n v="3122"/>
    <x v="0"/>
    <s v="US"/>
    <s v="USD"/>
    <n v="1461096304"/>
    <n v="1458936304"/>
    <b v="0"/>
    <n v="90"/>
    <b v="1"/>
    <x v="8"/>
    <s v="photobooks"/>
    <n v="260"/>
    <n v="34.69"/>
    <x v="1752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US"/>
    <s v="USD"/>
    <n v="1426787123"/>
    <n v="1424198723"/>
    <b v="0"/>
    <n v="35"/>
    <b v="1"/>
    <x v="8"/>
    <s v="photobooks"/>
    <n v="108"/>
    <n v="462.86"/>
    <x v="1753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GB"/>
    <s v="GBP"/>
    <n v="1476425082"/>
    <n v="1473833082"/>
    <b v="0"/>
    <n v="90"/>
    <b v="1"/>
    <x v="8"/>
    <s v="photobooks"/>
    <n v="111"/>
    <n v="104.39"/>
    <x v="1754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DK"/>
    <s v="DKK"/>
    <n v="1458579568"/>
    <n v="1455991168"/>
    <b v="0"/>
    <n v="4"/>
    <b v="1"/>
    <x v="8"/>
    <s v="photobooks"/>
    <n v="120"/>
    <n v="7.5"/>
    <x v="1755"/>
    <x v="0"/>
  </r>
  <r>
    <s v="214: A Photobook of Dallas Hip Hop"/>
    <s v="214 is a photobook about the local hip hop culture in Dallas, Texas between 2012 and 2014 by photographer, Mariah Tyler."/>
    <n v="5500"/>
    <n v="5655.6"/>
    <x v="0"/>
    <s v="CA"/>
    <s v="CAD"/>
    <n v="1428091353"/>
    <n v="1425502953"/>
    <b v="0"/>
    <n v="120"/>
    <b v="1"/>
    <x v="8"/>
    <s v="photobooks"/>
    <n v="103"/>
    <n v="47.13"/>
    <x v="1756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44071361"/>
    <n v="1441479361"/>
    <b v="0"/>
    <n v="14"/>
    <b v="1"/>
    <x v="8"/>
    <s v="photobooks"/>
    <n v="116"/>
    <n v="414.29"/>
    <x v="1757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72443269"/>
    <n v="1468987269"/>
    <b v="0"/>
    <n v="27"/>
    <b v="1"/>
    <x v="8"/>
    <s v="photobooks"/>
    <n v="115"/>
    <n v="42.48"/>
    <x v="1758"/>
    <x v="2"/>
  </r>
  <r>
    <s v="Death Valley"/>
    <s v="Death Valley will be the first photo book of Andi State"/>
    <n v="5000"/>
    <n v="5330"/>
    <x v="0"/>
    <s v="US"/>
    <s v="USD"/>
    <n v="1485631740"/>
    <n v="1483041083"/>
    <b v="0"/>
    <n v="49"/>
    <b v="1"/>
    <x v="8"/>
    <s v="photobooks"/>
    <n v="107"/>
    <n v="108.78"/>
    <x v="1759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68536992"/>
    <n v="1463352992"/>
    <b v="0"/>
    <n v="102"/>
    <b v="1"/>
    <x v="8"/>
    <s v="photobooks"/>
    <n v="165"/>
    <n v="81.099999999999994"/>
    <x v="1760"/>
    <x v="2"/>
  </r>
  <r>
    <s v="I Wanted To See Boobs"/>
    <s v="A hardcover photobook telling the naked truth of a young photographers journey."/>
    <n v="100"/>
    <n v="155"/>
    <x v="0"/>
    <s v="US"/>
    <s v="USD"/>
    <n v="1427309629"/>
    <n v="1425585229"/>
    <b v="0"/>
    <n v="3"/>
    <b v="1"/>
    <x v="8"/>
    <s v="photobooks"/>
    <n v="155"/>
    <n v="51.67"/>
    <x v="1761"/>
    <x v="0"/>
  </r>
  <r>
    <s v="&quot;The Naked Pixel&quot; Ali Pakele"/>
    <s v="Project rewards $25 gets you 190+ digital images"/>
    <n v="100"/>
    <n v="885"/>
    <x v="0"/>
    <s v="US"/>
    <s v="USD"/>
    <n v="1456416513"/>
    <n v="1454688513"/>
    <b v="0"/>
    <n v="25"/>
    <b v="1"/>
    <x v="8"/>
    <s v="photobooks"/>
    <n v="885"/>
    <n v="35.4"/>
    <x v="1762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GB"/>
    <s v="GBP"/>
    <n v="1442065060"/>
    <n v="1437745060"/>
    <b v="0"/>
    <n v="118"/>
    <b v="1"/>
    <x v="8"/>
    <s v="photobooks"/>
    <n v="102"/>
    <n v="103.64"/>
    <x v="1763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US"/>
    <s v="USD"/>
    <n v="1457739245"/>
    <n v="1455147245"/>
    <b v="0"/>
    <n v="39"/>
    <b v="0"/>
    <x v="8"/>
    <s v="photobooks"/>
    <n v="20"/>
    <n v="55.28"/>
    <x v="1764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77255840"/>
    <n v="1474663840"/>
    <b v="0"/>
    <n v="103"/>
    <b v="0"/>
    <x v="8"/>
    <s v="photobooks"/>
    <n v="59"/>
    <n v="72.17"/>
    <x v="1765"/>
    <x v="3"/>
  </r>
  <r>
    <s v="Photographic book on Melbourne's music scene"/>
    <s v="I want to create a beautiful book which documents the Melbourne music scene."/>
    <n v="1500"/>
    <n v="0"/>
    <x v="2"/>
    <s v="GB"/>
    <s v="GBP"/>
    <n v="1407065979"/>
    <n v="1404560379"/>
    <b v="1"/>
    <n v="0"/>
    <b v="0"/>
    <x v="8"/>
    <s v="photobooks"/>
    <n v="0"/>
    <n v="0"/>
    <x v="1766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972712"/>
    <n v="1405380712"/>
    <b v="1"/>
    <n v="39"/>
    <b v="0"/>
    <x v="8"/>
    <s v="photobooks"/>
    <n v="46"/>
    <n v="58.62"/>
    <x v="1767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AU"/>
    <s v="AUD"/>
    <n v="1408999088"/>
    <n v="1407184688"/>
    <b v="1"/>
    <n v="15"/>
    <b v="0"/>
    <x v="8"/>
    <s v="photobooks"/>
    <n v="4"/>
    <n v="12.47"/>
    <x v="1768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07080884"/>
    <n v="1404488884"/>
    <b v="1"/>
    <n v="22"/>
    <b v="0"/>
    <x v="8"/>
    <s v="photobooks"/>
    <n v="3"/>
    <n v="49.14"/>
    <x v="1769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1824444"/>
    <n v="1406640444"/>
    <b v="1"/>
    <n v="92"/>
    <b v="0"/>
    <x v="8"/>
    <s v="photobooks"/>
    <n v="57"/>
    <n v="150.5"/>
    <x v="1770"/>
    <x v="3"/>
  </r>
  <r>
    <s v="&quot;Drakes Folly&quot;"/>
    <s v="Photographic book on the historic oil region of Pennsylvania where Edwin Drake drilled the well that started the modern oil industry."/>
    <n v="4200"/>
    <n v="895"/>
    <x v="2"/>
    <s v="US"/>
    <s v="USD"/>
    <n v="1421177959"/>
    <n v="1418585959"/>
    <b v="1"/>
    <n v="25"/>
    <b v="0"/>
    <x v="8"/>
    <s v="photobooks"/>
    <n v="21"/>
    <n v="35.799999999999997"/>
    <x v="1771"/>
    <x v="3"/>
  </r>
  <r>
    <s v="White Mountain"/>
    <s v="A photobook and a short documentary film telling the story of Holocaust in Northwestern Lithuania"/>
    <n v="5500"/>
    <n v="858"/>
    <x v="2"/>
    <s v="US"/>
    <s v="USD"/>
    <n v="1413312194"/>
    <n v="1410288194"/>
    <b v="1"/>
    <n v="19"/>
    <b v="0"/>
    <x v="8"/>
    <s v="photobooks"/>
    <n v="16"/>
    <n v="45.16"/>
    <x v="1772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GB"/>
    <s v="GBP"/>
    <n v="1414107040"/>
    <n v="1411515040"/>
    <b v="1"/>
    <n v="19"/>
    <b v="0"/>
    <x v="8"/>
    <s v="photobooks"/>
    <n v="6"/>
    <n v="98.79"/>
    <x v="1773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GB"/>
    <s v="GBP"/>
    <n v="1404666836"/>
    <n v="1399482836"/>
    <b v="1"/>
    <n v="13"/>
    <b v="0"/>
    <x v="8"/>
    <s v="photobooks"/>
    <n v="46"/>
    <n v="88.31"/>
    <x v="1774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21691298"/>
    <n v="1417803298"/>
    <b v="1"/>
    <n v="124"/>
    <b v="0"/>
    <x v="8"/>
    <s v="photobooks"/>
    <n v="65"/>
    <n v="170.63"/>
    <x v="1775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US"/>
    <s v="USD"/>
    <n v="1417273140"/>
    <n v="1413609292"/>
    <b v="1"/>
    <n v="4"/>
    <b v="0"/>
    <x v="8"/>
    <s v="photobooks"/>
    <n v="7"/>
    <n v="83.75"/>
    <x v="1776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US"/>
    <s v="USD"/>
    <n v="1414193160"/>
    <n v="1410305160"/>
    <b v="1"/>
    <n v="10"/>
    <b v="0"/>
    <x v="8"/>
    <s v="photobooks"/>
    <n v="14"/>
    <n v="65.099999999999994"/>
    <x v="1777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GB"/>
    <s v="GBP"/>
    <n v="1414623471"/>
    <n v="1411513071"/>
    <b v="1"/>
    <n v="15"/>
    <b v="0"/>
    <x v="8"/>
    <s v="photobooks"/>
    <n v="2"/>
    <n v="66.33"/>
    <x v="1778"/>
    <x v="0"/>
  </r>
  <r>
    <s v="Ozymandias : a photo book"/>
    <s v="Publication of an award-winning photographic series that explores the endless and beautiful dance between creation and destruction."/>
    <n v="11000"/>
    <n v="3986"/>
    <x v="2"/>
    <s v="NL"/>
    <s v="EUR"/>
    <n v="1424421253"/>
    <n v="1421829253"/>
    <b v="1"/>
    <n v="38"/>
    <b v="0"/>
    <x v="8"/>
    <s v="photobooks"/>
    <n v="36"/>
    <n v="104.89"/>
    <x v="1779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27485395"/>
    <n v="1423600995"/>
    <b v="1"/>
    <n v="152"/>
    <b v="0"/>
    <x v="8"/>
    <s v="photobooks"/>
    <n v="40"/>
    <n v="78.44"/>
    <x v="1780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2834180"/>
    <n v="1470242180"/>
    <b v="1"/>
    <n v="24"/>
    <b v="0"/>
    <x v="8"/>
    <s v="photobooks"/>
    <n v="26"/>
    <n v="59.04"/>
    <x v="1781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67469510"/>
    <n v="1462285510"/>
    <b v="1"/>
    <n v="76"/>
    <b v="0"/>
    <x v="8"/>
    <s v="photobooks"/>
    <n v="15"/>
    <n v="71.34"/>
    <x v="1782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73950945"/>
    <n v="1471272545"/>
    <b v="1"/>
    <n v="185"/>
    <b v="0"/>
    <x v="8"/>
    <s v="photobooks"/>
    <n v="24"/>
    <n v="51.23"/>
    <x v="1783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56062489"/>
    <n v="1453211289"/>
    <b v="1"/>
    <n v="33"/>
    <b v="0"/>
    <x v="8"/>
    <s v="photobooks"/>
    <n v="40"/>
    <n v="60.24"/>
    <x v="1784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32248478"/>
    <n v="1429656478"/>
    <b v="1"/>
    <n v="108"/>
    <b v="0"/>
    <x v="8"/>
    <s v="photobooks"/>
    <n v="20"/>
    <n v="44.94"/>
    <x v="1785"/>
    <x v="3"/>
  </r>
  <r>
    <s v="Observations in 6x6"/>
    <s v="A photo book that shows a timeless trip from Portugal to Sri Lanka in a subjective point of view through an old Hasselblad objective."/>
    <n v="1900"/>
    <n v="905"/>
    <x v="2"/>
    <s v="US"/>
    <s v="USD"/>
    <n v="1422674700"/>
    <n v="1419954240"/>
    <b v="1"/>
    <n v="29"/>
    <b v="0"/>
    <x v="8"/>
    <s v="photobooks"/>
    <n v="48"/>
    <n v="31.21"/>
    <x v="1786"/>
    <x v="3"/>
  </r>
  <r>
    <s v="Alpamayo to Yerupaja"/>
    <s v="Raising awareness to the effects of global warming through photographs of the high mountains of Peru."/>
    <n v="10000"/>
    <n v="1533"/>
    <x v="2"/>
    <s v="US"/>
    <s v="USD"/>
    <n v="1413417600"/>
    <n v="1410750855"/>
    <b v="1"/>
    <n v="24"/>
    <b v="0"/>
    <x v="8"/>
    <s v="photobooks"/>
    <n v="15"/>
    <n v="63.88"/>
    <x v="1787"/>
    <x v="0"/>
  </r>
  <r>
    <s v="Beyond the Pale"/>
    <s v="A photo book celebrating Goths, exploring their lives and giving an insight into what Goth is for them."/>
    <n v="5500"/>
    <n v="76"/>
    <x v="2"/>
    <s v="NL"/>
    <s v="EUR"/>
    <n v="1418649177"/>
    <n v="1416057177"/>
    <b v="1"/>
    <n v="4"/>
    <b v="0"/>
    <x v="8"/>
    <s v="photobooks"/>
    <n v="1"/>
    <n v="19"/>
    <x v="1788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8158637"/>
    <n v="1425570237"/>
    <b v="1"/>
    <n v="4"/>
    <b v="0"/>
    <x v="8"/>
    <s v="photobooks"/>
    <n v="1"/>
    <n v="10"/>
    <x v="1789"/>
    <x v="3"/>
  </r>
  <r>
    <s v="Return to Relevance: The Scott Hyde Archive"/>
    <s v="70 years of incredible photography sits patiently in old film sheet boxes, waiting for a return to relevance."/>
    <n v="33000"/>
    <n v="1636"/>
    <x v="2"/>
    <s v="GB"/>
    <s v="GBP"/>
    <n v="1414795542"/>
    <n v="1412203542"/>
    <b v="1"/>
    <n v="15"/>
    <b v="0"/>
    <x v="8"/>
    <s v="photobooks"/>
    <n v="5"/>
    <n v="109.07"/>
    <x v="1790"/>
    <x v="0"/>
  </r>
  <r>
    <s v="disCover: Napoli"/>
    <s v="For the love of street photography and the beauty of traditional cultures in southern Italy."/>
    <n v="3000"/>
    <n v="107"/>
    <x v="2"/>
    <s v="US"/>
    <s v="USD"/>
    <n v="1421042403"/>
    <n v="1415858403"/>
    <b v="1"/>
    <n v="4"/>
    <b v="0"/>
    <x v="8"/>
    <s v="photobooks"/>
    <n v="4"/>
    <n v="26.75"/>
    <x v="1791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23152678"/>
    <n v="1420560678"/>
    <b v="1"/>
    <n v="139"/>
    <b v="0"/>
    <x v="8"/>
    <s v="photobooks"/>
    <n v="61"/>
    <n v="109.94"/>
    <x v="1792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GB"/>
    <s v="GBP"/>
    <n v="1422553565"/>
    <n v="1417369565"/>
    <b v="1"/>
    <n v="2"/>
    <b v="0"/>
    <x v="8"/>
    <s v="photobooks"/>
    <n v="1"/>
    <n v="20"/>
    <x v="1793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39189940"/>
    <n v="1435970682"/>
    <b v="1"/>
    <n v="18"/>
    <b v="0"/>
    <x v="8"/>
    <s v="photobooks"/>
    <n v="11"/>
    <n v="55.39"/>
    <x v="1794"/>
    <x v="0"/>
  </r>
  <r>
    <s v="THE AFGHANS - A Photo Book"/>
    <s v="A photography book documenting the impact of the ISAF mission on the Afghan people of Mazar-e Sharif."/>
    <n v="28000"/>
    <n v="10846"/>
    <x v="2"/>
    <s v="AU"/>
    <s v="AUD"/>
    <n v="1417127040"/>
    <n v="1414531440"/>
    <b v="1"/>
    <n v="81"/>
    <b v="0"/>
    <x v="8"/>
    <s v="photobooks"/>
    <n v="39"/>
    <n v="133.9"/>
    <x v="1795"/>
    <x v="2"/>
  </r>
  <r>
    <s v="Kenema"/>
    <s v="Kenema is a stunning portrait photography book by British Photographer, Peter Dibdin, capturing community life in Kenema, Sierra Leone."/>
    <n v="19000"/>
    <n v="4190"/>
    <x v="2"/>
    <s v="US"/>
    <s v="USD"/>
    <n v="1423660422"/>
    <n v="1420636422"/>
    <b v="1"/>
    <n v="86"/>
    <b v="0"/>
    <x v="8"/>
    <s v="photobooks"/>
    <n v="22"/>
    <n v="48.72"/>
    <x v="179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DE"/>
    <s v="EUR"/>
    <n v="1476460800"/>
    <n v="1473922541"/>
    <b v="1"/>
    <n v="140"/>
    <b v="0"/>
    <x v="8"/>
    <s v="photobooks"/>
    <n v="68"/>
    <n v="48.25"/>
    <x v="1797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GB"/>
    <s v="GBP"/>
    <n v="1469356366"/>
    <n v="1464172366"/>
    <b v="1"/>
    <n v="37"/>
    <b v="0"/>
    <x v="8"/>
    <s v="photobooks"/>
    <n v="14"/>
    <n v="58.97"/>
    <x v="1798"/>
    <x v="0"/>
  </r>
  <r>
    <s v="The UnDiscovered Image"/>
    <s v="The UnDiscovered Image, a monthly publication dedicated to photographers."/>
    <n v="4000"/>
    <n v="69.83"/>
    <x v="2"/>
    <s v="US"/>
    <s v="USD"/>
    <n v="1481809189"/>
    <n v="1479217189"/>
    <b v="1"/>
    <n v="6"/>
    <b v="0"/>
    <x v="8"/>
    <s v="photobooks"/>
    <n v="2"/>
    <n v="11.64"/>
    <x v="1799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US"/>
    <s v="USD"/>
    <n v="1454572233"/>
    <n v="1449388233"/>
    <b v="1"/>
    <n v="113"/>
    <b v="0"/>
    <x v="8"/>
    <s v="photobooks"/>
    <n v="20"/>
    <n v="83.72"/>
    <x v="1800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15740408"/>
    <n v="1414008808"/>
    <b v="1"/>
    <n v="37"/>
    <b v="0"/>
    <x v="8"/>
    <s v="photobooks"/>
    <n v="14"/>
    <n v="63.65"/>
    <x v="1801"/>
    <x v="0"/>
  </r>
  <r>
    <s v="Out Of The Dark"/>
    <s v="Inner Darkness turned into a photobook. Personal work i shot during my recovery...in Berlin."/>
    <n v="3500"/>
    <n v="1697"/>
    <x v="2"/>
    <s v="GB"/>
    <s v="GBP"/>
    <n v="1476109970"/>
    <n v="1473517970"/>
    <b v="1"/>
    <n v="18"/>
    <b v="0"/>
    <x v="8"/>
    <s v="photobooks"/>
    <n v="48"/>
    <n v="94.28"/>
    <x v="1802"/>
    <x v="0"/>
  </r>
  <r>
    <s v="On the Verge, the book."/>
    <s v="Photographs capture fleeting experiences, where childhood is our past and adulthood is our future. In between. On the verge."/>
    <n v="17500"/>
    <n v="5390"/>
    <x v="2"/>
    <s v="GB"/>
    <s v="GBP"/>
    <n v="1450181400"/>
    <n v="1447429868"/>
    <b v="1"/>
    <n v="75"/>
    <b v="0"/>
    <x v="8"/>
    <s v="photobooks"/>
    <n v="31"/>
    <n v="71.87"/>
    <x v="1803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DE"/>
    <s v="EUR"/>
    <n v="1435442340"/>
    <n v="1433416830"/>
    <b v="1"/>
    <n v="52"/>
    <b v="0"/>
    <x v="8"/>
    <s v="photobooks"/>
    <n v="35"/>
    <n v="104.85"/>
    <x v="1804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US"/>
    <s v="USD"/>
    <n v="1423878182"/>
    <n v="1421199782"/>
    <b v="1"/>
    <n v="122"/>
    <b v="0"/>
    <x v="8"/>
    <s v="photobooks"/>
    <n v="36"/>
    <n v="67.14"/>
    <x v="1805"/>
    <x v="0"/>
  </r>
  <r>
    <s v="American Presidents Naked"/>
    <s v="Join me in publishing an amazing and unprecedented book with full frontal photopraphs of 8 American Presidents Naked"/>
    <n v="20000"/>
    <n v="591"/>
    <x v="2"/>
    <s v="US"/>
    <s v="USD"/>
    <n v="1447521404"/>
    <n v="1444061804"/>
    <b v="1"/>
    <n v="8"/>
    <b v="0"/>
    <x v="8"/>
    <s v="photobooks"/>
    <n v="3"/>
    <n v="73.88"/>
    <x v="1806"/>
    <x v="3"/>
  </r>
  <r>
    <s v="Anywhere but Here"/>
    <s v="I want to explore alternative cultures and lifestyles in America."/>
    <n v="5000"/>
    <n v="553"/>
    <x v="2"/>
    <s v="DE"/>
    <s v="EUR"/>
    <n v="1443808800"/>
    <n v="1441048658"/>
    <b v="1"/>
    <n v="8"/>
    <b v="0"/>
    <x v="8"/>
    <s v="photobooks"/>
    <n v="11"/>
    <n v="69.13"/>
    <x v="1807"/>
    <x v="3"/>
  </r>
  <r>
    <s v="An Iranian Journey"/>
    <s v="An Iranian Journey exposes the duality of life in modern Iran where youth navigate a thicket of Islamic laws and customs to live freely"/>
    <n v="28000"/>
    <n v="11594"/>
    <x v="2"/>
    <s v="GB"/>
    <s v="GBP"/>
    <n v="1412090349"/>
    <n v="1409066349"/>
    <b v="1"/>
    <n v="96"/>
    <b v="0"/>
    <x v="8"/>
    <s v="photobooks"/>
    <n v="41"/>
    <n v="120.77"/>
    <x v="1808"/>
    <x v="1"/>
  </r>
  <r>
    <s v="Hamilton: A Different Perspective"/>
    <s v="A stunning photo book highlighting the visual diversity of the City of Hamilton and showcasing it in a new light."/>
    <n v="3500"/>
    <n v="380"/>
    <x v="2"/>
    <s v="US"/>
    <s v="USD"/>
    <n v="1411868313"/>
    <n v="1409276313"/>
    <b v="1"/>
    <n v="9"/>
    <b v="0"/>
    <x v="8"/>
    <s v="photobooks"/>
    <n v="11"/>
    <n v="42.22"/>
    <x v="1809"/>
    <x v="0"/>
  </r>
  <r>
    <s v="Film Speed"/>
    <s v="Film Speed is a series of Zines focusing on architecture shot completely on 35 and 120mm film."/>
    <n v="450"/>
    <n v="15"/>
    <x v="2"/>
    <s v="US"/>
    <s v="USD"/>
    <n v="1486830030"/>
    <n v="1483806030"/>
    <b v="1"/>
    <n v="2"/>
    <b v="0"/>
    <x v="8"/>
    <s v="photobooks"/>
    <n v="3"/>
    <n v="7.5"/>
    <x v="1810"/>
    <x v="3"/>
  </r>
  <r>
    <s v="The Year of Sunsets"/>
    <s v="A collection of 365 color photographs of sunsets in 2014, beautifully presented in a hardcover book."/>
    <n v="54000"/>
    <n v="40"/>
    <x v="2"/>
    <s v="CA"/>
    <s v="CAD"/>
    <n v="1425246439"/>
    <n v="1422222439"/>
    <b v="1"/>
    <n v="26"/>
    <b v="0"/>
    <x v="8"/>
    <s v="photobooks"/>
    <n v="0"/>
    <n v="1.54"/>
    <x v="1811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US"/>
    <s v="USD"/>
    <n v="1408657826"/>
    <n v="1407621026"/>
    <b v="0"/>
    <n v="23"/>
    <b v="0"/>
    <x v="8"/>
    <s v="photobooks"/>
    <n v="13"/>
    <n v="37.61"/>
    <x v="1812"/>
    <x v="2"/>
  </r>
  <r>
    <s v="Libya : The Lost Days"/>
    <s v="This project aims to document, Libyan photographic history; through both print and artisan mediums ."/>
    <n v="8750"/>
    <n v="0"/>
    <x v="2"/>
    <s v="US"/>
    <s v="USD"/>
    <n v="1414123200"/>
    <n v="1408962270"/>
    <b v="0"/>
    <n v="0"/>
    <b v="0"/>
    <x v="8"/>
    <s v="photobooks"/>
    <n v="0"/>
    <n v="0"/>
    <x v="1813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67531536"/>
    <n v="1464939536"/>
    <b v="0"/>
    <n v="140"/>
    <b v="0"/>
    <x v="8"/>
    <s v="photobooks"/>
    <n v="49"/>
    <n v="42.16"/>
    <x v="1814"/>
    <x v="0"/>
  </r>
  <r>
    <s v="Texas to Florida"/>
    <s v="Photographic roadtrip from Dallas/Ft Worth, Texas to Florida's beaches. A summer photography roadtrip project to include 5 states."/>
    <n v="3000"/>
    <n v="0"/>
    <x v="2"/>
    <s v="GB"/>
    <s v="GBP"/>
    <n v="1407532812"/>
    <n v="1404940812"/>
    <b v="0"/>
    <n v="0"/>
    <b v="0"/>
    <x v="8"/>
    <s v="photobooks"/>
    <n v="0"/>
    <n v="0"/>
    <x v="1815"/>
    <x v="0"/>
  </r>
  <r>
    <s v="Moments of Passion"/>
    <s v="A unique Photographic Book Project about the Passionate Moments and Strong Emotions that lie within Karate"/>
    <n v="25000"/>
    <n v="509"/>
    <x v="2"/>
    <s v="GB"/>
    <s v="GBP"/>
    <n v="1425108736"/>
    <n v="1422516736"/>
    <b v="0"/>
    <n v="6"/>
    <b v="0"/>
    <x v="8"/>
    <s v="photobooks"/>
    <n v="2"/>
    <n v="84.83"/>
    <x v="1816"/>
    <x v="2"/>
  </r>
  <r>
    <s v="Through the Lens of Jerry Gustafson"/>
    <s v="Hundreds of breathtaking rodeo photographs collected in a beautiful coffee table book."/>
    <n v="18000"/>
    <n v="9419"/>
    <x v="2"/>
    <s v="US"/>
    <s v="USD"/>
    <n v="1435787137"/>
    <n v="1434577537"/>
    <b v="0"/>
    <n v="100"/>
    <b v="0"/>
    <x v="8"/>
    <s v="photobooks"/>
    <n v="52"/>
    <n v="94.19"/>
    <x v="1817"/>
    <x v="2"/>
  </r>
  <r>
    <s v="Give Me Your Goofy-ist"/>
    <s v="We are all different, this is a way to honor and celebrate the authenticity in being different."/>
    <n v="15000"/>
    <n v="0"/>
    <x v="2"/>
    <s v="CH"/>
    <s v="CHF"/>
    <n v="1469473200"/>
    <n v="1467061303"/>
    <b v="0"/>
    <n v="0"/>
    <b v="0"/>
    <x v="8"/>
    <s v="photobooks"/>
    <n v="0"/>
    <n v="0"/>
    <x v="1818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85759540"/>
    <n v="1480607607"/>
    <b v="0"/>
    <n v="4"/>
    <b v="0"/>
    <x v="8"/>
    <s v="photobooks"/>
    <n v="2"/>
    <n v="6.25"/>
    <x v="1819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8035850"/>
    <n v="1425447450"/>
    <b v="0"/>
    <n v="8"/>
    <b v="0"/>
    <x v="8"/>
    <s v="photobooks"/>
    <n v="7"/>
    <n v="213.38"/>
    <x v="1820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406743396"/>
    <n v="1404151396"/>
    <b v="0"/>
    <n v="57"/>
    <b v="1"/>
    <x v="4"/>
    <s v="rock"/>
    <n v="135"/>
    <n v="59.16"/>
    <x v="1821"/>
    <x v="5"/>
  </r>
  <r>
    <s v="Wood Butcher's new music video- I Don't Wanna Party"/>
    <s v="Wood Butcher needs your help to make this happen. Buy a CD, support local music!"/>
    <n v="300"/>
    <n v="300"/>
    <x v="0"/>
    <s v="US"/>
    <s v="USD"/>
    <n v="1427850090"/>
    <n v="1425261690"/>
    <b v="0"/>
    <n v="11"/>
    <b v="1"/>
    <x v="4"/>
    <s v="rock"/>
    <n v="100"/>
    <n v="27.27"/>
    <x v="1822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30760367"/>
    <n v="1326872367"/>
    <b v="0"/>
    <n v="33"/>
    <b v="1"/>
    <x v="4"/>
    <s v="rock"/>
    <n v="116"/>
    <n v="24.58"/>
    <x v="1823"/>
    <x v="5"/>
  </r>
  <r>
    <s v="Tin Man's Broken Wisdom Fund"/>
    <s v="cd fund raiser"/>
    <n v="3000"/>
    <n v="3002"/>
    <x v="0"/>
    <s v="CA"/>
    <s v="CAD"/>
    <n v="1391194860"/>
    <n v="1388084862"/>
    <b v="0"/>
    <n v="40"/>
    <b v="1"/>
    <x v="4"/>
    <s v="rock"/>
    <n v="100"/>
    <n v="75.05"/>
    <x v="1824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51095976"/>
    <n v="1348503976"/>
    <b v="0"/>
    <n v="50"/>
    <b v="1"/>
    <x v="4"/>
    <s v="rock"/>
    <n v="105"/>
    <n v="42.02"/>
    <x v="1825"/>
    <x v="4"/>
  </r>
  <r>
    <s v="BEAR GHOST! Professional Recording! Yay!"/>
    <s v="Hear your favorite Bear Ghost in eargasmic quality!"/>
    <n v="2000"/>
    <n v="2020"/>
    <x v="0"/>
    <s v="US"/>
    <s v="USD"/>
    <n v="1389146880"/>
    <n v="1387403967"/>
    <b v="0"/>
    <n v="38"/>
    <b v="1"/>
    <x v="4"/>
    <s v="rock"/>
    <n v="101"/>
    <n v="53.16"/>
    <x v="1826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373572903"/>
    <n v="1371585703"/>
    <b v="0"/>
    <n v="96"/>
    <b v="1"/>
    <x v="4"/>
    <s v="rock"/>
    <n v="101"/>
    <n v="83.89"/>
    <x v="1827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2675017"/>
    <n v="1390083017"/>
    <b v="0"/>
    <n v="48"/>
    <b v="1"/>
    <x v="4"/>
    <s v="rock"/>
    <n v="100"/>
    <n v="417.33"/>
    <x v="1828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9138561"/>
    <n v="1294818561"/>
    <b v="0"/>
    <n v="33"/>
    <b v="1"/>
    <x v="4"/>
    <s v="rock"/>
    <n v="167"/>
    <n v="75.77"/>
    <x v="1829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9672800"/>
    <n v="1396906530"/>
    <b v="0"/>
    <n v="226"/>
    <b v="1"/>
    <x v="4"/>
    <s v="rock"/>
    <n v="102"/>
    <n v="67.39"/>
    <x v="1830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295647200"/>
    <n v="1291428371"/>
    <b v="0"/>
    <n v="14"/>
    <b v="1"/>
    <x v="4"/>
    <s v="rock"/>
    <n v="103"/>
    <n v="73.569999999999993"/>
    <x v="1831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393259107"/>
    <n v="1390667107"/>
    <b v="0"/>
    <n v="20"/>
    <b v="1"/>
    <x v="4"/>
    <s v="rock"/>
    <n v="143"/>
    <n v="25"/>
    <x v="1832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36866863"/>
    <n v="1335570863"/>
    <b v="0"/>
    <n v="25"/>
    <b v="1"/>
    <x v="4"/>
    <s v="rock"/>
    <n v="263"/>
    <n v="42"/>
    <x v="1833"/>
    <x v="4"/>
  </r>
  <r>
    <s v="TDJ - All Part of the Plan EP/Tour"/>
    <s v="Help us fund our first tour and promote our new EP!"/>
    <n v="10000"/>
    <n v="11805"/>
    <x v="0"/>
    <s v="US"/>
    <s v="USD"/>
    <n v="1299243427"/>
    <n v="1296651427"/>
    <b v="0"/>
    <n v="90"/>
    <b v="1"/>
    <x v="4"/>
    <s v="rock"/>
    <n v="118"/>
    <n v="131.16999999999999"/>
    <x v="1834"/>
    <x v="3"/>
  </r>
  <r>
    <s v="DIRTY LITTLE REBEL EP"/>
    <s v="WE ARE A HARD ROCK/PUNK BAND SEEKING FUNDS TO RECORD A NEW EP. _x000a__x000a_https://www.reverbnation.com/dirtylittlerebel"/>
    <n v="500"/>
    <n v="520"/>
    <x v="0"/>
    <s v="US"/>
    <s v="USD"/>
    <n v="1362211140"/>
    <n v="1359421403"/>
    <b v="0"/>
    <n v="11"/>
    <b v="1"/>
    <x v="4"/>
    <s v="rock"/>
    <n v="104"/>
    <n v="47.27"/>
    <x v="1835"/>
    <x v="2"/>
  </r>
  <r>
    <s v="KICKSTART OUR &lt;+3"/>
    <s v="Help fund our 2013 Sound &amp; Lighting Touring rig!"/>
    <n v="5000"/>
    <n v="10017"/>
    <x v="0"/>
    <s v="US"/>
    <s v="USD"/>
    <n v="1422140895"/>
    <n v="1418684895"/>
    <b v="0"/>
    <n v="55"/>
    <b v="1"/>
    <x v="4"/>
    <s v="rock"/>
    <n v="200"/>
    <n v="182.13"/>
    <x v="1836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GB"/>
    <s v="GBP"/>
    <n v="1459439471"/>
    <n v="1456851071"/>
    <b v="0"/>
    <n v="30"/>
    <b v="1"/>
    <x v="4"/>
    <s v="rock"/>
    <n v="307"/>
    <n v="61.37"/>
    <x v="1837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61129129"/>
    <n v="1359660329"/>
    <b v="0"/>
    <n v="28"/>
    <b v="1"/>
    <x v="4"/>
    <s v="rock"/>
    <n v="100"/>
    <n v="35.770000000000003"/>
    <x v="1838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332029335"/>
    <n v="1326848935"/>
    <b v="0"/>
    <n v="45"/>
    <b v="1"/>
    <x v="4"/>
    <s v="rock"/>
    <n v="205"/>
    <n v="45.62"/>
    <x v="1839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17438000"/>
    <n v="1314989557"/>
    <b v="0"/>
    <n v="13"/>
    <b v="1"/>
    <x v="4"/>
    <s v="rock"/>
    <n v="109"/>
    <n v="75.38"/>
    <x v="1840"/>
    <x v="4"/>
  </r>
  <r>
    <s v="Hydra Effect Debut EP"/>
    <s v="Hard Rock with a Positive Message. Help us fund, release and promote our debut EP!"/>
    <n v="2000"/>
    <n v="2035"/>
    <x v="0"/>
    <s v="US"/>
    <s v="USD"/>
    <n v="1475342382"/>
    <n v="1472750382"/>
    <b v="0"/>
    <n v="40"/>
    <b v="1"/>
    <x v="4"/>
    <s v="rock"/>
    <n v="102"/>
    <n v="50.88"/>
    <x v="1841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367902740"/>
    <n v="1366251510"/>
    <b v="0"/>
    <n v="21"/>
    <b v="1"/>
    <x v="4"/>
    <s v="rock"/>
    <n v="125"/>
    <n v="119.29"/>
    <x v="1842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400561940"/>
    <n v="1397679445"/>
    <b v="0"/>
    <n v="134"/>
    <b v="1"/>
    <x v="4"/>
    <s v="rock"/>
    <n v="124"/>
    <n v="92.54"/>
    <x v="1843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425275940"/>
    <n v="1422371381"/>
    <b v="0"/>
    <n v="20"/>
    <b v="1"/>
    <x v="4"/>
    <s v="rock"/>
    <n v="101"/>
    <n v="76.05"/>
    <x v="1844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298245954"/>
    <n v="1295653954"/>
    <b v="0"/>
    <n v="19"/>
    <b v="1"/>
    <x v="4"/>
    <s v="rock"/>
    <n v="100"/>
    <n v="52.63"/>
    <x v="1845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07761200"/>
    <n v="1304464914"/>
    <b v="0"/>
    <n v="209"/>
    <b v="1"/>
    <x v="4"/>
    <s v="rock"/>
    <n v="138"/>
    <n v="98.99"/>
    <x v="1846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66139300"/>
    <n v="1464854398"/>
    <b v="0"/>
    <n v="38"/>
    <b v="1"/>
    <x v="4"/>
    <s v="rock"/>
    <n v="121"/>
    <n v="79.53"/>
    <x v="1847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55585777"/>
    <n v="1352993777"/>
    <b v="0"/>
    <n v="24"/>
    <b v="1"/>
    <x v="4"/>
    <s v="rock"/>
    <n v="107"/>
    <n v="134.21"/>
    <x v="1848"/>
    <x v="6"/>
  </r>
  <r>
    <s v="Release the Skyline Album"/>
    <s v="Release the Skylines is a small, local Cleveland metal band looking to record an album."/>
    <n v="300"/>
    <n v="301"/>
    <x v="0"/>
    <s v="US"/>
    <s v="USD"/>
    <n v="1429594832"/>
    <n v="1427780432"/>
    <b v="0"/>
    <n v="8"/>
    <b v="1"/>
    <x v="4"/>
    <s v="rock"/>
    <n v="100"/>
    <n v="37.630000000000003"/>
    <x v="1849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312095540"/>
    <n v="1306608888"/>
    <b v="0"/>
    <n v="179"/>
    <b v="1"/>
    <x v="4"/>
    <s v="rock"/>
    <n v="102"/>
    <n v="51.04"/>
    <x v="1850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350505059"/>
    <n v="1347913059"/>
    <b v="0"/>
    <n v="26"/>
    <b v="1"/>
    <x v="4"/>
    <s v="rock"/>
    <n v="100"/>
    <n v="50.04"/>
    <x v="1851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05033300"/>
    <n v="1402441300"/>
    <b v="0"/>
    <n v="131"/>
    <b v="1"/>
    <x v="4"/>
    <s v="rock"/>
    <n v="117"/>
    <n v="133.93"/>
    <x v="1852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406509200"/>
    <n v="1404769538"/>
    <b v="0"/>
    <n v="14"/>
    <b v="1"/>
    <x v="4"/>
    <s v="rock"/>
    <n v="102"/>
    <n v="58.21"/>
    <x v="1853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429920000"/>
    <n v="1426703452"/>
    <b v="0"/>
    <n v="174"/>
    <b v="1"/>
    <x v="4"/>
    <s v="rock"/>
    <n v="102"/>
    <n v="88.04"/>
    <x v="1854"/>
    <x v="4"/>
  </r>
  <r>
    <s v="Motion Device Debut EP"/>
    <s v="11 year old Sara &amp; Motion Device want rock &amp; metal fans all over the world to unite and join the ROCK REVOLUTION!!!"/>
    <n v="8750"/>
    <n v="13480.16"/>
    <x v="0"/>
    <s v="US"/>
    <s v="USD"/>
    <n v="1352860017"/>
    <n v="1348536417"/>
    <b v="0"/>
    <n v="191"/>
    <b v="1"/>
    <x v="4"/>
    <s v="rock"/>
    <n v="154"/>
    <n v="70.58"/>
    <x v="1855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369355437"/>
    <n v="1366763437"/>
    <b v="0"/>
    <n v="38"/>
    <b v="1"/>
    <x v="4"/>
    <s v="rock"/>
    <n v="101"/>
    <n v="53.29"/>
    <x v="1856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CA"/>
    <s v="CAD"/>
    <n v="1389012940"/>
    <n v="1385124940"/>
    <b v="0"/>
    <n v="22"/>
    <b v="1"/>
    <x v="4"/>
    <s v="rock"/>
    <n v="100"/>
    <n v="136.36000000000001"/>
    <x v="1857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405715472"/>
    <n v="1403901072"/>
    <b v="0"/>
    <n v="149"/>
    <b v="1"/>
    <x v="4"/>
    <s v="rock"/>
    <n v="109"/>
    <n v="40.549999999999997"/>
    <x v="1858"/>
    <x v="6"/>
  </r>
  <r>
    <s v="Queen Kwong Tour to London and Paris"/>
    <s v="Queen Kwong is going ON TOUR to London and Paris!"/>
    <n v="3000"/>
    <n v="3955"/>
    <x v="0"/>
    <s v="US"/>
    <s v="USD"/>
    <n v="1410546413"/>
    <n v="1407954413"/>
    <b v="0"/>
    <n v="56"/>
    <b v="1"/>
    <x v="4"/>
    <s v="rock"/>
    <n v="132"/>
    <n v="70.63"/>
    <x v="1859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24014521"/>
    <n v="1318826921"/>
    <b v="0"/>
    <n v="19"/>
    <b v="1"/>
    <x v="4"/>
    <s v="rock"/>
    <n v="133"/>
    <n v="52.68"/>
    <x v="1860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US"/>
    <s v="USD"/>
    <n v="1316716129"/>
    <n v="1314124129"/>
    <b v="0"/>
    <n v="0"/>
    <b v="0"/>
    <x v="6"/>
    <s v="mobile games"/>
    <n v="0"/>
    <n v="0"/>
    <x v="1861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391706084"/>
    <n v="1389891684"/>
    <b v="0"/>
    <n v="16"/>
    <b v="0"/>
    <x v="6"/>
    <s v="mobile games"/>
    <n v="8"/>
    <n v="90.94"/>
    <x v="1862"/>
    <x v="1"/>
  </r>
  <r>
    <s v="Project: 20M813"/>
    <s v="This is an Android game where you take control of the zombies and try to eat your way to world domination!"/>
    <n v="2500"/>
    <n v="10"/>
    <x v="2"/>
    <s v="GB"/>
    <s v="GBP"/>
    <n v="1422256341"/>
    <n v="1419664341"/>
    <b v="0"/>
    <n v="2"/>
    <b v="0"/>
    <x v="6"/>
    <s v="mobile games"/>
    <n v="0"/>
    <n v="5"/>
    <x v="1863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488958200"/>
    <n v="1484912974"/>
    <b v="0"/>
    <n v="48"/>
    <b v="0"/>
    <x v="6"/>
    <s v="mobile games"/>
    <n v="43"/>
    <n v="58.08"/>
    <x v="1864"/>
    <x v="3"/>
  </r>
  <r>
    <s v="THE RUNNING GAME"/>
    <s v="This game is an alternative to the boring morning jogs This game will make you excited to workout Following elite footballer movements!"/>
    <n v="110000"/>
    <n v="4"/>
    <x v="2"/>
    <s v="US"/>
    <s v="USD"/>
    <n v="1402600085"/>
    <n v="1400008085"/>
    <b v="0"/>
    <n v="2"/>
    <b v="0"/>
    <x v="6"/>
    <s v="mobile games"/>
    <n v="0"/>
    <n v="2"/>
    <x v="1865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399223500"/>
    <n v="1396631500"/>
    <b v="0"/>
    <n v="2"/>
    <b v="0"/>
    <x v="6"/>
    <s v="mobile games"/>
    <n v="1"/>
    <n v="62.5"/>
    <x v="1866"/>
    <x v="1"/>
  </r>
  <r>
    <s v="Meme Wars - Dank Age"/>
    <s v="A mix of PokemonGo, Game of War- Fire Age, DragonSoul, &amp; Throwdown. Join a clan, collect meme, upgrade features, fight, &amp; compete."/>
    <n v="20000"/>
    <n v="10"/>
    <x v="2"/>
    <s v="GB"/>
    <s v="GBP"/>
    <n v="1478425747"/>
    <n v="1475398147"/>
    <b v="0"/>
    <n v="1"/>
    <b v="0"/>
    <x v="6"/>
    <s v="mobile games"/>
    <n v="0"/>
    <n v="10"/>
    <x v="1867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88340800"/>
    <n v="1483768497"/>
    <b v="0"/>
    <n v="17"/>
    <b v="0"/>
    <x v="6"/>
    <s v="mobile games"/>
    <n v="5"/>
    <n v="71.59"/>
    <x v="1868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78383912"/>
    <n v="1475791912"/>
    <b v="0"/>
    <n v="0"/>
    <b v="0"/>
    <x v="6"/>
    <s v="mobile games"/>
    <n v="0"/>
    <n v="0"/>
    <x v="1869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0166340"/>
    <n v="1448044925"/>
    <b v="0"/>
    <n v="11"/>
    <b v="0"/>
    <x v="6"/>
    <s v="mobile games"/>
    <n v="10"/>
    <n v="32.82"/>
    <x v="1870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83488249"/>
    <n v="1480896249"/>
    <b v="0"/>
    <n v="95"/>
    <b v="0"/>
    <x v="6"/>
    <s v="mobile games"/>
    <n v="72"/>
    <n v="49.12"/>
    <x v="1871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54213820"/>
    <n v="1451723535"/>
    <b v="0"/>
    <n v="13"/>
    <b v="0"/>
    <x v="6"/>
    <s v="mobile games"/>
    <n v="1"/>
    <n v="16.309999999999999"/>
    <x v="1872"/>
    <x v="0"/>
  </r>
  <r>
    <s v="The Red Card Blue Card Game"/>
    <s v="It's time for The Red Card Blue Card Game to be available everywhere! Help save the sanity of ALL parent's! Help make it an App!!"/>
    <n v="8000"/>
    <n v="36"/>
    <x v="2"/>
    <s v="US"/>
    <s v="USD"/>
    <n v="1416512901"/>
    <n v="1413053301"/>
    <b v="0"/>
    <n v="2"/>
    <b v="0"/>
    <x v="6"/>
    <s v="mobile games"/>
    <n v="0"/>
    <n v="18"/>
    <x v="1873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35633602"/>
    <n v="1433041602"/>
    <b v="0"/>
    <n v="2"/>
    <b v="0"/>
    <x v="6"/>
    <s v="mobile games"/>
    <n v="0"/>
    <n v="13"/>
    <x v="1874"/>
    <x v="2"/>
  </r>
  <r>
    <s v="Claws &amp; Fins"/>
    <s v="Sea opposition of Crab's family and angry fishes. Who is going to win, and who is going to loose ?!"/>
    <n v="10000"/>
    <n v="51"/>
    <x v="2"/>
    <s v="CA"/>
    <s v="CAD"/>
    <n v="1436373900"/>
    <n v="1433861210"/>
    <b v="0"/>
    <n v="3"/>
    <b v="0"/>
    <x v="6"/>
    <s v="mobile games"/>
    <n v="1"/>
    <n v="17"/>
    <x v="1875"/>
    <x v="2"/>
  </r>
  <r>
    <s v="Migration Madness (Android)"/>
    <s v="An arcade styled side scroller. Help Bob the pilot steer his plane through hordes of migrating birds strapped with explosives."/>
    <n v="280"/>
    <n v="0"/>
    <x v="2"/>
    <s v="US"/>
    <s v="USD"/>
    <n v="1467155733"/>
    <n v="1465427733"/>
    <b v="0"/>
    <n v="0"/>
    <b v="0"/>
    <x v="6"/>
    <s v="mobile games"/>
    <n v="0"/>
    <n v="0"/>
    <x v="1876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70519308"/>
    <n v="1465335308"/>
    <b v="0"/>
    <n v="0"/>
    <b v="0"/>
    <x v="6"/>
    <s v="mobile games"/>
    <n v="0"/>
    <n v="0"/>
    <x v="1877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901405"/>
    <n v="1400309405"/>
    <b v="0"/>
    <n v="0"/>
    <b v="0"/>
    <x v="6"/>
    <s v="mobile games"/>
    <n v="0"/>
    <n v="0"/>
    <x v="1878"/>
    <x v="3"/>
  </r>
  <r>
    <s v="Alex and More"/>
    <s v="Juego de plataformas con 20 personajes. Cada personaje tiene cuatro habilidades distintas al resto de personajes y sus propias voces."/>
    <n v="5000"/>
    <n v="6"/>
    <x v="2"/>
    <s v="US"/>
    <s v="USD"/>
    <n v="1425170525"/>
    <n v="1422664925"/>
    <b v="0"/>
    <n v="2"/>
    <b v="0"/>
    <x v="6"/>
    <s v="mobile games"/>
    <n v="0"/>
    <n v="3"/>
    <x v="1879"/>
    <x v="2"/>
  </r>
  <r>
    <s v="Sim Betting Football"/>
    <s v="Sim Betting Football is the only football (soccer) betting simulation  game."/>
    <n v="5000"/>
    <n v="1004"/>
    <x v="2"/>
    <s v="AU"/>
    <s v="AUD"/>
    <n v="1402618355"/>
    <n v="1400026355"/>
    <b v="0"/>
    <n v="24"/>
    <b v="0"/>
    <x v="6"/>
    <s v="mobile games"/>
    <n v="20"/>
    <n v="41.83"/>
    <x v="1880"/>
    <x v="2"/>
  </r>
  <r>
    <s v="Story Rock by The Jolly Llamas -- Our First Album!"/>
    <s v="We're now raising money to produce a music video. Those who donate get a vote in deciding which song!"/>
    <n v="2000"/>
    <n v="3453.69"/>
    <x v="0"/>
    <s v="ES"/>
    <s v="EUR"/>
    <n v="1457966129"/>
    <n v="1455377729"/>
    <b v="0"/>
    <n v="70"/>
    <b v="1"/>
    <x v="4"/>
    <s v="indie rock"/>
    <n v="173"/>
    <n v="49.34"/>
    <x v="1881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GB"/>
    <s v="GBP"/>
    <n v="1459341380"/>
    <n v="1456839380"/>
    <b v="0"/>
    <n v="81"/>
    <b v="1"/>
    <x v="4"/>
    <s v="indie rock"/>
    <n v="101"/>
    <n v="41.73"/>
    <x v="1882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425955189"/>
    <n v="1423366789"/>
    <b v="0"/>
    <n v="32"/>
    <b v="1"/>
    <x v="4"/>
    <s v="indie rock"/>
    <n v="105"/>
    <n v="32.72"/>
    <x v="1883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41964080"/>
    <n v="1339109212"/>
    <b v="0"/>
    <n v="26"/>
    <b v="1"/>
    <x v="4"/>
    <s v="indie rock"/>
    <n v="135"/>
    <n v="51.96"/>
    <x v="1884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33921508"/>
    <n v="1331333108"/>
    <b v="0"/>
    <n v="105"/>
    <b v="1"/>
    <x v="4"/>
    <s v="indie rock"/>
    <n v="116"/>
    <n v="50.69"/>
    <x v="1885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354017600"/>
    <n v="1350967535"/>
    <b v="0"/>
    <n v="29"/>
    <b v="1"/>
    <x v="4"/>
    <s v="indie rock"/>
    <n v="102"/>
    <n v="42.24"/>
    <x v="1886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US"/>
    <s v="USD"/>
    <n v="1344636000"/>
    <n v="1341800110"/>
    <b v="0"/>
    <n v="8"/>
    <b v="1"/>
    <x v="4"/>
    <s v="indie rock"/>
    <n v="111"/>
    <n v="416.88"/>
    <x v="1887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415832338"/>
    <n v="1413236738"/>
    <b v="0"/>
    <n v="89"/>
    <b v="1"/>
    <x v="4"/>
    <s v="indie rock"/>
    <n v="166"/>
    <n v="46.65"/>
    <x v="1888"/>
    <x v="7"/>
  </r>
  <r>
    <s v="LittleBear"/>
    <s v="Sweeping epic melodies. I want to incorporate all my influences into one album I have been writing for 90 days now and ready to record!"/>
    <n v="2000"/>
    <n v="2132"/>
    <x v="0"/>
    <s v="ES"/>
    <s v="EUR"/>
    <n v="1449178200"/>
    <n v="1447614732"/>
    <b v="0"/>
    <n v="44"/>
    <b v="1"/>
    <x v="4"/>
    <s v="indie rock"/>
    <n v="107"/>
    <n v="48.45"/>
    <x v="1889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275368340"/>
    <n v="1272692732"/>
    <b v="0"/>
    <n v="246"/>
    <b v="1"/>
    <x v="4"/>
    <s v="indie rock"/>
    <n v="145"/>
    <n v="70.53"/>
    <x v="1890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363024946"/>
    <n v="1359140546"/>
    <b v="0"/>
    <n v="120"/>
    <b v="1"/>
    <x v="4"/>
    <s v="indie rock"/>
    <n v="106"/>
    <n v="87.96"/>
    <x v="1891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55597528"/>
    <n v="1353005528"/>
    <b v="0"/>
    <n v="26"/>
    <b v="1"/>
    <x v="4"/>
    <s v="indie rock"/>
    <n v="137"/>
    <n v="26.27"/>
    <x v="1892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279778400"/>
    <n v="1275851354"/>
    <b v="0"/>
    <n v="45"/>
    <b v="1"/>
    <x v="4"/>
    <s v="indie rock"/>
    <n v="104"/>
    <n v="57.78"/>
    <x v="1893"/>
    <x v="6"/>
  </r>
  <r>
    <s v="Help me release my first 3 song EP!!"/>
    <s v="Im trying to raise $1000 for a 3 song EP in a studio!"/>
    <n v="1000"/>
    <n v="1145"/>
    <x v="0"/>
    <s v="US"/>
    <s v="USD"/>
    <n v="1307459881"/>
    <n v="1304867881"/>
    <b v="0"/>
    <n v="20"/>
    <b v="1"/>
    <x v="4"/>
    <s v="indie rock"/>
    <n v="115"/>
    <n v="57.25"/>
    <x v="1894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302926340"/>
    <n v="1301524585"/>
    <b v="0"/>
    <n v="47"/>
    <b v="1"/>
    <x v="4"/>
    <s v="indie rock"/>
    <n v="102"/>
    <n v="196.34"/>
    <x v="1895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29082983"/>
    <n v="1326404583"/>
    <b v="0"/>
    <n v="13"/>
    <b v="1"/>
    <x v="4"/>
    <s v="indie rock"/>
    <n v="124"/>
    <n v="43"/>
    <x v="1896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445363722"/>
    <n v="1442771722"/>
    <b v="0"/>
    <n v="183"/>
    <b v="1"/>
    <x v="4"/>
    <s v="indie rock"/>
    <n v="102"/>
    <n v="35.549999999999997"/>
    <x v="1897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334250165"/>
    <n v="1331658165"/>
    <b v="0"/>
    <n v="21"/>
    <b v="1"/>
    <x v="4"/>
    <s v="indie rock"/>
    <n v="145"/>
    <n v="68.81"/>
    <x v="1898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393966800"/>
    <n v="1392040806"/>
    <b v="0"/>
    <n v="42"/>
    <b v="1"/>
    <x v="4"/>
    <s v="indie rock"/>
    <n v="133"/>
    <n v="28.57"/>
    <x v="1899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454349600"/>
    <n v="1451277473"/>
    <b v="0"/>
    <n v="54"/>
    <b v="1"/>
    <x v="4"/>
    <s v="indie rock"/>
    <n v="109"/>
    <n v="50.63"/>
    <x v="1900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US"/>
    <s v="USD"/>
    <n v="1427319366"/>
    <n v="1424730966"/>
    <b v="0"/>
    <n v="25"/>
    <b v="0"/>
    <x v="2"/>
    <s v="gadgets"/>
    <n v="3"/>
    <n v="106.8"/>
    <x v="1901"/>
    <x v="0"/>
  </r>
  <r>
    <s v="Cardboard reality"/>
    <s v="Virtual reality is expensive, here is the solution. I've created a VR device out of cardboard. I present: World's cheapest VR Device."/>
    <n v="1000"/>
    <n v="12"/>
    <x v="2"/>
    <s v="US"/>
    <s v="USD"/>
    <n v="1349517540"/>
    <n v="1347137731"/>
    <b v="0"/>
    <n v="3"/>
    <b v="0"/>
    <x v="2"/>
    <s v="gadgets"/>
    <n v="1"/>
    <n v="4"/>
    <x v="1902"/>
    <x v="0"/>
  </r>
  <r>
    <s v="MiPointer"/>
    <s v="A cool smart laser pointer for presenting professionals. Unique by design, widest functional coverage for both IOS and Android."/>
    <n v="3000"/>
    <n v="1398"/>
    <x v="2"/>
    <s v="GB"/>
    <s v="GBP"/>
    <n v="1432299600"/>
    <n v="1429707729"/>
    <b v="0"/>
    <n v="41"/>
    <b v="0"/>
    <x v="2"/>
    <s v="gadgets"/>
    <n v="47"/>
    <n v="34.1"/>
    <x v="1903"/>
    <x v="2"/>
  </r>
  <r>
    <s v="Small Animal Deterrent Latch (S.A.D.L.)"/>
    <s v="Animals knocking over your waste wheeler making a mess on trash day? The S.A.D.L. will help prevent that from happening!"/>
    <n v="50000"/>
    <n v="50"/>
    <x v="2"/>
    <s v="NL"/>
    <s v="EUR"/>
    <n v="1425495447"/>
    <n v="1422903447"/>
    <b v="0"/>
    <n v="2"/>
    <b v="0"/>
    <x v="2"/>
    <s v="gadgets"/>
    <n v="0"/>
    <n v="25"/>
    <x v="1904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85541791"/>
    <n v="1480357791"/>
    <b v="0"/>
    <n v="4"/>
    <b v="0"/>
    <x v="2"/>
    <s v="gadgets"/>
    <n v="0"/>
    <n v="10.5"/>
    <x v="1905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51752021"/>
    <n v="1447864021"/>
    <b v="0"/>
    <n v="99"/>
    <b v="0"/>
    <x v="2"/>
    <s v="gadgets"/>
    <n v="43"/>
    <n v="215.96"/>
    <x v="1906"/>
    <x v="2"/>
  </r>
  <r>
    <s v="Litter-Buddy"/>
    <s v="Litter-Buddy is great economical alternative to leading pet waste disposal systems with cartridge bag elements."/>
    <n v="30000"/>
    <n v="85"/>
    <x v="2"/>
    <s v="US"/>
    <s v="USD"/>
    <n v="1410127994"/>
    <n v="1407535994"/>
    <b v="0"/>
    <n v="4"/>
    <b v="0"/>
    <x v="2"/>
    <s v="gadgets"/>
    <n v="0"/>
    <n v="21.25"/>
    <x v="1907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66697983"/>
    <n v="1464105983"/>
    <b v="0"/>
    <n v="4"/>
    <b v="0"/>
    <x v="2"/>
    <s v="gadgets"/>
    <n v="2"/>
    <n v="108.25"/>
    <x v="1908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00853925"/>
    <n v="1399557925"/>
    <b v="0"/>
    <n v="38"/>
    <b v="0"/>
    <x v="2"/>
    <s v="gadgets"/>
    <n v="14"/>
    <n v="129.97"/>
    <x v="1909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US"/>
    <s v="USD"/>
    <n v="1483048900"/>
    <n v="1480456900"/>
    <b v="0"/>
    <n v="285"/>
    <b v="0"/>
    <x v="2"/>
    <s v="gadgets"/>
    <n v="39"/>
    <n v="117.49"/>
    <x v="1910"/>
    <x v="0"/>
  </r>
  <r>
    <s v="Charge Furniture"/>
    <s v="Charge furniture, making it simple and comfortable to charge your USB devices without leaving the comfort of your couch or armchair"/>
    <n v="42500"/>
    <n v="10"/>
    <x v="2"/>
    <s v="US"/>
    <s v="USD"/>
    <n v="1414059479"/>
    <n v="1411467479"/>
    <b v="0"/>
    <n v="1"/>
    <b v="0"/>
    <x v="2"/>
    <s v="gadgets"/>
    <n v="0"/>
    <n v="10"/>
    <x v="1911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NL"/>
    <s v="EUR"/>
    <n v="1446331500"/>
    <n v="1442531217"/>
    <b v="0"/>
    <n v="42"/>
    <b v="0"/>
    <x v="2"/>
    <s v="gadgets"/>
    <n v="59"/>
    <n v="70.599999999999994"/>
    <x v="1912"/>
    <x v="0"/>
  </r>
  <r>
    <s v="Tibio - Spreading warmth in everyones home"/>
    <s v="Tibio is a revolutionary new product designed to solve an age old problem."/>
    <n v="48000"/>
    <n v="637"/>
    <x v="2"/>
    <s v="NZ"/>
    <s v="NZD"/>
    <n v="1407545334"/>
    <n v="1404953334"/>
    <b v="0"/>
    <n v="26"/>
    <b v="0"/>
    <x v="2"/>
    <s v="gadgets"/>
    <n v="1"/>
    <n v="24.5"/>
    <x v="1913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33395560"/>
    <n v="1430803560"/>
    <b v="0"/>
    <n v="2"/>
    <b v="0"/>
    <x v="2"/>
    <s v="gadgets"/>
    <n v="9"/>
    <n v="30"/>
    <x v="1914"/>
    <x v="3"/>
  </r>
  <r>
    <s v="The Cat-Bath Contraption"/>
    <s v="The picture above is of our current prototype for the cat bath - we hope to move beyond a simple bin and create a cat bath revolution!"/>
    <n v="500"/>
    <n v="8"/>
    <x v="2"/>
    <s v="GB"/>
    <s v="GBP"/>
    <n v="1412770578"/>
    <n v="1410178578"/>
    <b v="0"/>
    <n v="4"/>
    <b v="0"/>
    <x v="2"/>
    <s v="gadgets"/>
    <n v="2"/>
    <n v="2"/>
    <x v="1915"/>
    <x v="3"/>
  </r>
  <r>
    <s v="The Paint Can Holder by U.S. Green Products"/>
    <s v="The Paint Can Holder Makes Painting Easier and Safer on Extension Ladders."/>
    <n v="20000"/>
    <n v="102"/>
    <x v="2"/>
    <s v="US"/>
    <s v="USD"/>
    <n v="1414814340"/>
    <n v="1413519073"/>
    <b v="0"/>
    <n v="6"/>
    <b v="0"/>
    <x v="2"/>
    <s v="gadgets"/>
    <n v="1"/>
    <n v="17"/>
    <x v="1916"/>
    <x v="2"/>
  </r>
  <r>
    <s v="Chronovisor:The MOST innovative watch for night time reading"/>
    <s v="Let's build a legendary brand altogether"/>
    <n v="390000"/>
    <n v="205025"/>
    <x v="2"/>
    <s v="US"/>
    <s v="USD"/>
    <n v="1409620222"/>
    <n v="1407892222"/>
    <b v="0"/>
    <n v="70"/>
    <b v="0"/>
    <x v="2"/>
    <s v="gadgets"/>
    <n v="53"/>
    <n v="2928.93"/>
    <x v="1917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78542375"/>
    <n v="1476378775"/>
    <b v="0"/>
    <n v="9"/>
    <b v="0"/>
    <x v="2"/>
    <s v="gadgets"/>
    <n v="1"/>
    <n v="28.89"/>
    <x v="1918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HK"/>
    <s v="HKD"/>
    <n v="1486708133"/>
    <n v="1484116133"/>
    <b v="0"/>
    <n v="8"/>
    <b v="0"/>
    <x v="2"/>
    <s v="gadgets"/>
    <n v="47"/>
    <n v="29.63"/>
    <x v="1919"/>
    <x v="0"/>
  </r>
  <r>
    <s v="Brightside - Side lighting for cyclists"/>
    <s v="A new concept in bike light safety, protecting cyclists from being hit in the side. Bright, amber sideways."/>
    <n v="10000"/>
    <n v="4303"/>
    <x v="2"/>
    <s v="US"/>
    <s v="USD"/>
    <n v="1407869851"/>
    <n v="1404845851"/>
    <b v="0"/>
    <n v="105"/>
    <b v="0"/>
    <x v="2"/>
    <s v="gadgets"/>
    <n v="43"/>
    <n v="40.98"/>
    <x v="1920"/>
    <x v="0"/>
  </r>
  <r>
    <s v="The Fine Spirits are making an album!"/>
    <s v="The Fine Spirits are making an album, but we need your help!"/>
    <n v="1500"/>
    <n v="2052"/>
    <x v="0"/>
    <s v="US"/>
    <s v="USD"/>
    <n v="1432069249"/>
    <n v="1429477249"/>
    <b v="0"/>
    <n v="38"/>
    <b v="1"/>
    <x v="4"/>
    <s v="indie rock"/>
    <n v="137"/>
    <n v="54"/>
    <x v="1921"/>
    <x v="5"/>
  </r>
  <r>
    <s v="Low Weather // Debut Album"/>
    <s v="Low Weather's debut album is halfway finished.  With your help and your help alone we can record the rest!"/>
    <n v="2000"/>
    <n v="2311"/>
    <x v="0"/>
    <s v="GB"/>
    <s v="GBP"/>
    <n v="1445468400"/>
    <n v="1443042061"/>
    <b v="0"/>
    <n v="64"/>
    <b v="1"/>
    <x v="4"/>
    <s v="indie rock"/>
    <n v="116"/>
    <n v="36.11"/>
    <x v="1922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42243143"/>
    <n v="1339651143"/>
    <b v="0"/>
    <n v="13"/>
    <b v="1"/>
    <x v="4"/>
    <s v="indie rock"/>
    <n v="241"/>
    <n v="23.15"/>
    <x v="1923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6828507"/>
    <n v="1384236507"/>
    <b v="0"/>
    <n v="33"/>
    <b v="1"/>
    <x v="4"/>
    <s v="indie rock"/>
    <n v="114"/>
    <n v="104"/>
    <x v="1924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17099540"/>
    <n v="1313612532"/>
    <b v="0"/>
    <n v="52"/>
    <b v="1"/>
    <x v="4"/>
    <s v="indie rock"/>
    <n v="110"/>
    <n v="31.83"/>
    <x v="1925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389814380"/>
    <n v="1387390555"/>
    <b v="0"/>
    <n v="107"/>
    <b v="1"/>
    <x v="4"/>
    <s v="indie rock"/>
    <n v="195"/>
    <n v="27.39"/>
    <x v="1926"/>
    <x v="7"/>
  </r>
  <r>
    <s v="GBS Detroit Presents Hampshire"/>
    <s v="Hampshire is headed to GBS Detroit."/>
    <n v="600"/>
    <n v="620"/>
    <x v="0"/>
    <s v="US"/>
    <s v="USD"/>
    <n v="1381449600"/>
    <n v="1379540288"/>
    <b v="0"/>
    <n v="11"/>
    <b v="1"/>
    <x v="4"/>
    <s v="indie rock"/>
    <n v="103"/>
    <n v="56.36"/>
    <x v="1927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288657560"/>
    <n v="1286319256"/>
    <b v="0"/>
    <n v="34"/>
    <b v="1"/>
    <x v="4"/>
    <s v="indie rock"/>
    <n v="103"/>
    <n v="77.349999999999994"/>
    <x v="1928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31182740"/>
    <n v="1329856839"/>
    <b v="0"/>
    <n v="75"/>
    <b v="1"/>
    <x v="4"/>
    <s v="indie rock"/>
    <n v="100"/>
    <n v="42.8"/>
    <x v="1929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67940794"/>
    <n v="1365348794"/>
    <b v="0"/>
    <n v="26"/>
    <b v="1"/>
    <x v="4"/>
    <s v="indie rock"/>
    <n v="127"/>
    <n v="48.85"/>
    <x v="1930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09825866"/>
    <n v="1306197066"/>
    <b v="0"/>
    <n v="50"/>
    <b v="1"/>
    <x v="4"/>
    <s v="indie rock"/>
    <n v="121"/>
    <n v="48.24"/>
    <x v="1931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73203482"/>
    <n v="1368019482"/>
    <b v="0"/>
    <n v="80"/>
    <b v="1"/>
    <x v="4"/>
    <s v="indie rock"/>
    <n v="107"/>
    <n v="70.209999999999994"/>
    <x v="1932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337657400"/>
    <n v="1336512309"/>
    <b v="0"/>
    <n v="110"/>
    <b v="1"/>
    <x v="4"/>
    <s v="indie rock"/>
    <n v="172"/>
    <n v="94.05"/>
    <x v="1933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7433173"/>
    <n v="1325618773"/>
    <b v="0"/>
    <n v="77"/>
    <b v="1"/>
    <x v="4"/>
    <s v="indie rock"/>
    <n v="124"/>
    <n v="80.27"/>
    <x v="1934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11787307"/>
    <n v="1409195307"/>
    <b v="0"/>
    <n v="50"/>
    <b v="1"/>
    <x v="4"/>
    <s v="indie rock"/>
    <n v="108"/>
    <n v="54.2"/>
    <x v="1935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4789200"/>
    <n v="1321649321"/>
    <b v="0"/>
    <n v="145"/>
    <b v="1"/>
    <x v="4"/>
    <s v="indie rock"/>
    <n v="117"/>
    <n v="60.27"/>
    <x v="1936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403326740"/>
    <n v="1400106171"/>
    <b v="0"/>
    <n v="29"/>
    <b v="1"/>
    <x v="4"/>
    <s v="indie rock"/>
    <n v="187"/>
    <n v="38.74"/>
    <x v="1937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23151140"/>
    <n v="1320528070"/>
    <b v="0"/>
    <n v="114"/>
    <b v="1"/>
    <x v="4"/>
    <s v="indie rock"/>
    <n v="116"/>
    <n v="152.54"/>
    <x v="1938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39732740"/>
    <n v="1338346281"/>
    <b v="0"/>
    <n v="96"/>
    <b v="1"/>
    <x v="4"/>
    <s v="indie rock"/>
    <n v="111"/>
    <n v="115.31"/>
    <x v="1939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72741200"/>
    <n v="1370067231"/>
    <b v="0"/>
    <n v="31"/>
    <b v="1"/>
    <x v="4"/>
    <s v="indie rock"/>
    <n v="171"/>
    <n v="35.840000000000003"/>
    <x v="1940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362955108"/>
    <n v="1360366708"/>
    <b v="0"/>
    <n v="4883"/>
    <b v="1"/>
    <x v="2"/>
    <s v="hardware"/>
    <n v="126"/>
    <n v="64.569999999999993"/>
    <x v="1941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8110340"/>
    <n v="1304770233"/>
    <b v="0"/>
    <n v="95"/>
    <b v="1"/>
    <x v="2"/>
    <s v="hardware"/>
    <n v="138"/>
    <n v="87.44"/>
    <x v="1942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00137131"/>
    <n v="1397545131"/>
    <b v="1"/>
    <n v="2478"/>
    <b v="1"/>
    <x v="2"/>
    <s v="hardware"/>
    <n v="1705"/>
    <n v="68.819999999999993"/>
    <x v="1943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09809140"/>
    <n v="1302033140"/>
    <b v="1"/>
    <n v="1789"/>
    <b v="1"/>
    <x v="2"/>
    <s v="hardware"/>
    <n v="788"/>
    <n v="176.2"/>
    <x v="1944"/>
    <x v="3"/>
  </r>
  <r>
    <s v="Oval - The First Digital HandPan"/>
    <s v="A new electronic musical instrument which allows you to play, learn and perform music using any sound you can imagine."/>
    <n v="100000"/>
    <n v="348018"/>
    <x v="0"/>
    <s v="US"/>
    <s v="USD"/>
    <n v="1470896916"/>
    <n v="1467008916"/>
    <b v="1"/>
    <n v="680"/>
    <b v="1"/>
    <x v="2"/>
    <s v="hardware"/>
    <n v="348"/>
    <n v="511.79"/>
    <x v="1945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8952890"/>
    <n v="1396360890"/>
    <b v="1"/>
    <n v="70"/>
    <b v="1"/>
    <x v="2"/>
    <s v="hardware"/>
    <n v="150"/>
    <n v="160.44"/>
    <x v="1946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ES"/>
    <s v="EUR"/>
    <n v="1436680958"/>
    <n v="1433224958"/>
    <b v="1"/>
    <n v="23"/>
    <b v="1"/>
    <x v="2"/>
    <s v="hardware"/>
    <n v="101"/>
    <n v="35"/>
    <x v="1947"/>
    <x v="8"/>
  </r>
  <r>
    <s v="UDOO X86: The Most Powerful Maker Board Ever"/>
    <s v="10 times more powerful than Raspberry Pi 3, x86 64-bit architecture"/>
    <n v="100000"/>
    <n v="800211"/>
    <x v="0"/>
    <s v="US"/>
    <s v="USD"/>
    <n v="1397961361"/>
    <n v="1392780961"/>
    <b v="1"/>
    <n v="4245"/>
    <b v="1"/>
    <x v="2"/>
    <s v="hardware"/>
    <n v="800"/>
    <n v="188.51"/>
    <x v="1948"/>
    <x v="2"/>
  </r>
  <r>
    <s v="Shake Your Power"/>
    <s v="#ShakeYourPower brings clean energy to places in the world without electricity through the power of music."/>
    <n v="50000"/>
    <n v="53001.3"/>
    <x v="0"/>
    <s v="US"/>
    <s v="USD"/>
    <n v="1258955940"/>
    <n v="1255730520"/>
    <b v="1"/>
    <n v="943"/>
    <b v="1"/>
    <x v="2"/>
    <s v="hardware"/>
    <n v="106"/>
    <n v="56.2"/>
    <x v="1949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465232520"/>
    <n v="1460557809"/>
    <b v="1"/>
    <n v="1876"/>
    <b v="1"/>
    <x v="2"/>
    <s v="hardware"/>
    <n v="201"/>
    <n v="51.31"/>
    <x v="1950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GB"/>
    <s v="GBP"/>
    <n v="1404986951"/>
    <n v="1402394951"/>
    <b v="1"/>
    <n v="834"/>
    <b v="1"/>
    <x v="2"/>
    <s v="hardware"/>
    <n v="212"/>
    <n v="127.36"/>
    <x v="1951"/>
    <x v="2"/>
  </r>
  <r>
    <s v="Nix Color Sensor"/>
    <s v="Nix is a breakthrough smartphone accessory. Just scan an object and instantly view the color on your iPhone, Android, PC, or Mac."/>
    <n v="35000"/>
    <n v="69465.33"/>
    <x v="0"/>
    <s v="US"/>
    <s v="USD"/>
    <n v="1303446073"/>
    <n v="1300767673"/>
    <b v="1"/>
    <n v="682"/>
    <b v="1"/>
    <x v="2"/>
    <s v="hardware"/>
    <n v="198"/>
    <n v="101.86"/>
    <x v="1952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478516737"/>
    <n v="1475921137"/>
    <b v="1"/>
    <n v="147"/>
    <b v="1"/>
    <x v="2"/>
    <s v="hardware"/>
    <n v="226"/>
    <n v="230.56"/>
    <x v="1953"/>
    <x v="5"/>
  </r>
  <r>
    <s v="Orison â€“ Rethink the Power of Energy"/>
    <s v="The First Home Battery System You Simply Plug in to Install"/>
    <n v="50000"/>
    <n v="349474"/>
    <x v="0"/>
    <s v="CA"/>
    <s v="CAD"/>
    <n v="1381934015"/>
    <n v="1378737215"/>
    <b v="1"/>
    <n v="415"/>
    <b v="1"/>
    <x v="2"/>
    <s v="hardware"/>
    <n v="699"/>
    <n v="842.11"/>
    <x v="1954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0657200"/>
    <n v="1328158065"/>
    <b v="1"/>
    <n v="290"/>
    <b v="1"/>
    <x v="2"/>
    <s v="hardware"/>
    <n v="399"/>
    <n v="577.28"/>
    <x v="1955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57758800"/>
    <n v="1453730176"/>
    <b v="1"/>
    <n v="365"/>
    <b v="1"/>
    <x v="2"/>
    <s v="hardware"/>
    <n v="294"/>
    <n v="483.34"/>
    <x v="1956"/>
    <x v="0"/>
  </r>
  <r>
    <s v="freeSoC and freeSoC Mini"/>
    <s v="An open hardware platform for the best microcontroller in the world."/>
    <n v="30000"/>
    <n v="50251.41"/>
    <x v="0"/>
    <s v="US"/>
    <s v="USD"/>
    <n v="1337799600"/>
    <n v="1334989881"/>
    <b v="1"/>
    <n v="660"/>
    <b v="1"/>
    <x v="2"/>
    <s v="hardware"/>
    <n v="168"/>
    <n v="76.14"/>
    <x v="1957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429391405"/>
    <n v="1425507005"/>
    <b v="1"/>
    <n v="1356"/>
    <b v="1"/>
    <x v="2"/>
    <s v="hardware"/>
    <n v="1436"/>
    <n v="74.11"/>
    <x v="1958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351304513"/>
    <n v="1348712513"/>
    <b v="1"/>
    <n v="424"/>
    <b v="1"/>
    <x v="2"/>
    <s v="hardware"/>
    <n v="157"/>
    <n v="36.97"/>
    <x v="1959"/>
    <x v="3"/>
  </r>
  <r>
    <s v="TREKKAYAK"/>
    <s v="Trekkayak is an ultralight, durable and inflatable boat to be carried in your backpack to cross a lake or paddle down a river."/>
    <n v="70000"/>
    <n v="82532"/>
    <x v="0"/>
    <s v="US"/>
    <s v="USD"/>
    <n v="1364078561"/>
    <n v="1361490161"/>
    <b v="1"/>
    <n v="33"/>
    <b v="1"/>
    <x v="2"/>
    <s v="hardware"/>
    <n v="118"/>
    <n v="2500.9699999999998"/>
    <x v="1960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412121600"/>
    <n v="1408565860"/>
    <b v="1"/>
    <n v="1633"/>
    <b v="1"/>
    <x v="2"/>
    <s v="hardware"/>
    <n v="1105"/>
    <n v="67.69"/>
    <x v="1961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SE"/>
    <s v="SEK"/>
    <n v="1419151341"/>
    <n v="1416559341"/>
    <b v="1"/>
    <n v="306"/>
    <b v="1"/>
    <x v="2"/>
    <s v="hardware"/>
    <n v="193"/>
    <n v="63.05"/>
    <x v="1962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US"/>
    <s v="USD"/>
    <n v="1349495940"/>
    <n v="1346042417"/>
    <b v="1"/>
    <n v="205"/>
    <b v="1"/>
    <x v="2"/>
    <s v="hardware"/>
    <n v="127"/>
    <n v="117.6"/>
    <x v="1963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US"/>
    <s v="USD"/>
    <n v="1400006636"/>
    <n v="1397414636"/>
    <b v="1"/>
    <n v="1281"/>
    <b v="1"/>
    <x v="2"/>
    <s v="hardware"/>
    <n v="260"/>
    <n v="180.75"/>
    <x v="1964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GB"/>
    <s v="GBP"/>
    <n v="1410862734"/>
    <n v="1407838734"/>
    <b v="1"/>
    <n v="103"/>
    <b v="1"/>
    <x v="2"/>
    <s v="hardware"/>
    <n v="262"/>
    <n v="127.32"/>
    <x v="1965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IT"/>
    <s v="EUR"/>
    <n v="1461306772"/>
    <n v="1458714772"/>
    <b v="1"/>
    <n v="1513"/>
    <b v="1"/>
    <x v="2"/>
    <s v="hardware"/>
    <n v="207"/>
    <n v="136.63999999999999"/>
    <x v="1966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26330000"/>
    <n v="1324433310"/>
    <b v="1"/>
    <n v="405"/>
    <b v="1"/>
    <x v="2"/>
    <s v="hardware"/>
    <n v="370"/>
    <n v="182.78"/>
    <x v="1967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08021098"/>
    <n v="1405429098"/>
    <b v="1"/>
    <n v="510"/>
    <b v="1"/>
    <x v="2"/>
    <s v="hardware"/>
    <n v="285"/>
    <n v="279.38"/>
    <x v="1968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US"/>
    <s v="USD"/>
    <n v="1398959729"/>
    <n v="1396367729"/>
    <b v="1"/>
    <n v="1887"/>
    <b v="1"/>
    <x v="2"/>
    <s v="hardware"/>
    <n v="579"/>
    <n v="61.38"/>
    <x v="1969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480777515"/>
    <n v="1478095515"/>
    <b v="1"/>
    <n v="701"/>
    <b v="1"/>
    <x v="2"/>
    <s v="hardware"/>
    <n v="1132"/>
    <n v="80.73"/>
    <x v="1970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GB"/>
    <s v="GBP"/>
    <n v="1470423668"/>
    <n v="1467831668"/>
    <b v="1"/>
    <n v="3863"/>
    <b v="1"/>
    <x v="2"/>
    <s v="hardware"/>
    <n v="263"/>
    <n v="272.36"/>
    <x v="1971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66429101"/>
    <n v="1361248701"/>
    <b v="1"/>
    <n v="238"/>
    <b v="1"/>
    <x v="2"/>
    <s v="hardware"/>
    <n v="674"/>
    <n v="70.849999999999994"/>
    <x v="1972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384488000"/>
    <n v="1381752061"/>
    <b v="1"/>
    <n v="2051"/>
    <b v="1"/>
    <x v="2"/>
    <s v="hardware"/>
    <n v="257"/>
    <n v="247.94"/>
    <x v="1973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US"/>
    <s v="USD"/>
    <n v="1353201444"/>
    <n v="1350605844"/>
    <b v="1"/>
    <n v="402"/>
    <b v="1"/>
    <x v="2"/>
    <s v="hardware"/>
    <n v="375"/>
    <n v="186.81"/>
    <x v="1974"/>
    <x v="4"/>
  </r>
  <r>
    <s v="Bugle2: A DIY Phono Preamp"/>
    <s v="The Bugle2 is a second generation DIY kit phono preamplifier for vinyl playback."/>
    <n v="16000"/>
    <n v="33393.339999999997"/>
    <x v="0"/>
    <s v="US"/>
    <s v="USD"/>
    <n v="1470466800"/>
    <n v="1467134464"/>
    <b v="1"/>
    <n v="253"/>
    <b v="1"/>
    <x v="2"/>
    <s v="hardware"/>
    <n v="209"/>
    <n v="131.99"/>
    <x v="1975"/>
    <x v="4"/>
  </r>
  <r>
    <s v="Pi Lite white - Bright white LED display for Raspberry Pi"/>
    <s v="Can you help us make an ultra bright white one a reality?"/>
    <n v="4000"/>
    <n v="13864"/>
    <x v="0"/>
    <s v="GB"/>
    <s v="GBP"/>
    <n v="1376899269"/>
    <n v="1371715269"/>
    <b v="1"/>
    <n v="473"/>
    <b v="1"/>
    <x v="2"/>
    <s v="hardware"/>
    <n v="347"/>
    <n v="29.31"/>
    <x v="1976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362938851"/>
    <n v="1360346851"/>
    <b v="1"/>
    <n v="821"/>
    <b v="1"/>
    <x v="2"/>
    <s v="hardware"/>
    <n v="402"/>
    <n v="245.02"/>
    <x v="1977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GB"/>
    <s v="GBP"/>
    <n v="1373751325"/>
    <n v="1371159325"/>
    <b v="1"/>
    <n v="388"/>
    <b v="1"/>
    <x v="2"/>
    <s v="hardware"/>
    <n v="1027"/>
    <n v="1323.25"/>
    <x v="1978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50511940"/>
    <n v="1446527540"/>
    <b v="1"/>
    <n v="813"/>
    <b v="1"/>
    <x v="2"/>
    <s v="hardware"/>
    <n v="115"/>
    <n v="282.66000000000003"/>
    <x v="1979"/>
    <x v="0"/>
  </r>
  <r>
    <s v="YOUMO - Your Smart Modular Power Strip"/>
    <s v="Multi-power charging that is smarter, stylish and designed for you."/>
    <n v="50000"/>
    <n v="177412.01"/>
    <x v="0"/>
    <s v="US"/>
    <s v="USD"/>
    <n v="1339484400"/>
    <n v="1336627492"/>
    <b v="1"/>
    <n v="1945"/>
    <b v="1"/>
    <x v="2"/>
    <s v="hardware"/>
    <n v="355"/>
    <n v="91.21"/>
    <x v="1980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US"/>
    <s v="USD"/>
    <n v="1447909140"/>
    <n v="1444734146"/>
    <b v="1"/>
    <n v="12"/>
    <b v="0"/>
    <x v="8"/>
    <s v="people"/>
    <n v="5"/>
    <n v="31.75"/>
    <x v="1981"/>
    <x v="3"/>
  </r>
  <r>
    <s v="Lonely Boy: 55 male models 200s sensual expression"/>
    <s v="Express a very dark place in my childhood. Release my emotions through photography in a form of Art."/>
    <n v="180000"/>
    <n v="0"/>
    <x v="2"/>
    <s v="DE"/>
    <s v="EUR"/>
    <n v="1459684862"/>
    <n v="1456232462"/>
    <b v="1"/>
    <n v="0"/>
    <b v="0"/>
    <x v="8"/>
    <s v="people"/>
    <n v="0"/>
    <n v="0"/>
    <x v="1982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CA"/>
    <s v="CAD"/>
    <n v="1404926665"/>
    <n v="1402334665"/>
    <b v="0"/>
    <n v="16"/>
    <b v="0"/>
    <x v="8"/>
    <s v="people"/>
    <n v="4"/>
    <n v="88.69"/>
    <x v="1983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HK"/>
    <s v="HKD"/>
    <n v="1480863887"/>
    <n v="1478268287"/>
    <b v="0"/>
    <n v="7"/>
    <b v="0"/>
    <x v="8"/>
    <s v="people"/>
    <n v="21"/>
    <n v="453.14"/>
    <x v="1984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US"/>
    <s v="USD"/>
    <n v="1472799600"/>
    <n v="1470874618"/>
    <b v="0"/>
    <n v="4"/>
    <b v="0"/>
    <x v="8"/>
    <s v="people"/>
    <n v="3"/>
    <n v="12.75"/>
    <x v="1985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US"/>
    <s v="USD"/>
    <n v="1417377481"/>
    <n v="1412189881"/>
    <b v="0"/>
    <n v="1"/>
    <b v="0"/>
    <x v="8"/>
    <s v="people"/>
    <n v="0"/>
    <n v="1"/>
    <x v="1986"/>
    <x v="2"/>
  </r>
  <r>
    <s v="Ethiopia: Beheld"/>
    <s v="A collection of images that depicts the beauty and diversity within Ethiopia"/>
    <n v="5500"/>
    <n v="2336"/>
    <x v="2"/>
    <s v="GB"/>
    <s v="GBP"/>
    <n v="1470178800"/>
    <n v="1467650771"/>
    <b v="0"/>
    <n v="28"/>
    <b v="0"/>
    <x v="8"/>
    <s v="people"/>
    <n v="42"/>
    <n v="83.43"/>
    <x v="1987"/>
    <x v="0"/>
  </r>
  <r>
    <s v="Phillip Michael Photography"/>
    <s v="Expressing art in an image!"/>
    <n v="6000"/>
    <n v="25"/>
    <x v="2"/>
    <s v="GB"/>
    <s v="GBP"/>
    <n v="1457947483"/>
    <n v="1455359083"/>
    <b v="0"/>
    <n v="1"/>
    <b v="0"/>
    <x v="8"/>
    <s v="people"/>
    <n v="0"/>
    <n v="25"/>
    <x v="1988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GB"/>
    <s v="GBP"/>
    <n v="1425223276"/>
    <n v="1422631276"/>
    <b v="0"/>
    <n v="1"/>
    <b v="0"/>
    <x v="8"/>
    <s v="people"/>
    <n v="1"/>
    <n v="50"/>
    <x v="1989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40094742"/>
    <n v="1437502742"/>
    <b v="0"/>
    <n v="5"/>
    <b v="0"/>
    <x v="8"/>
    <s v="people"/>
    <n v="17"/>
    <n v="101.8"/>
    <x v="1990"/>
    <x v="2"/>
  </r>
  <r>
    <s v="Portraits of Resilience"/>
    <s v="Taking (and giving) professional portraits of survivors of human trafficking in Myanmar."/>
    <n v="2000"/>
    <n v="140"/>
    <x v="2"/>
    <s v="US"/>
    <s v="USD"/>
    <n v="1481473208"/>
    <n v="1478881208"/>
    <b v="0"/>
    <n v="3"/>
    <b v="0"/>
    <x v="8"/>
    <s v="people"/>
    <n v="7"/>
    <n v="46.67"/>
    <x v="1991"/>
    <x v="0"/>
  </r>
  <r>
    <s v="The Wonderful World of Princes &amp; Princesses"/>
    <s v="A complete revamp of all the Disney Princes &amp; Princesses!"/>
    <n v="1500"/>
    <n v="2"/>
    <x v="2"/>
    <s v="US"/>
    <s v="USD"/>
    <n v="1455338532"/>
    <n v="1454042532"/>
    <b v="0"/>
    <n v="2"/>
    <b v="0"/>
    <x v="8"/>
    <s v="people"/>
    <n v="0"/>
    <n v="1"/>
    <x v="1992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US"/>
    <s v="USD"/>
    <n v="1435958786"/>
    <n v="1434144386"/>
    <b v="0"/>
    <n v="0"/>
    <b v="0"/>
    <x v="8"/>
    <s v="people"/>
    <n v="0"/>
    <n v="0"/>
    <x v="1993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24229991"/>
    <n v="1421637991"/>
    <b v="0"/>
    <n v="0"/>
    <b v="0"/>
    <x v="8"/>
    <s v="people"/>
    <n v="0"/>
    <n v="0"/>
    <x v="1994"/>
    <x v="2"/>
  </r>
  <r>
    <s v="The Girl With(out) The Camera"/>
    <s v="I'm looking to pursue my dream of becoming a full time photographer, using my current creative experience as a graphic designer."/>
    <n v="1000"/>
    <n v="78"/>
    <x v="2"/>
    <s v="GB"/>
    <s v="GBP"/>
    <n v="1450706837"/>
    <n v="1448114837"/>
    <b v="0"/>
    <n v="3"/>
    <b v="0"/>
    <x v="8"/>
    <s v="people"/>
    <n v="8"/>
    <n v="26"/>
    <x v="1995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81072942"/>
    <n v="1475885342"/>
    <b v="0"/>
    <n v="0"/>
    <b v="0"/>
    <x v="8"/>
    <s v="people"/>
    <n v="0"/>
    <n v="0"/>
    <x v="1996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CA"/>
    <s v="CAD"/>
    <n v="1437082736"/>
    <n v="1435354736"/>
    <b v="0"/>
    <n v="0"/>
    <b v="0"/>
    <x v="8"/>
    <s v="people"/>
    <n v="0"/>
    <n v="0"/>
    <x v="1997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5021211"/>
    <n v="1402429211"/>
    <b v="0"/>
    <n v="3"/>
    <b v="0"/>
    <x v="8"/>
    <s v="people"/>
    <n v="26"/>
    <n v="218.33"/>
    <x v="1998"/>
    <x v="3"/>
  </r>
  <r>
    <s v="Planet Venus"/>
    <s v="This is a portrait photo project aiming to inspire women to explore themselves and live their passion"/>
    <n v="31000"/>
    <n v="236"/>
    <x v="2"/>
    <s v="US"/>
    <s v="USD"/>
    <n v="1409091612"/>
    <n v="1406499612"/>
    <b v="0"/>
    <n v="7"/>
    <b v="0"/>
    <x v="8"/>
    <s v="people"/>
    <n v="1"/>
    <n v="33.71"/>
    <x v="1999"/>
    <x v="3"/>
  </r>
  <r>
    <s v="Jacs+Cam 2016 calendar"/>
    <s v="What do you get when you combine 2 of the hottest alt-models in North America with one Canadian photographer? Make a CALENDAR!!!"/>
    <n v="5000"/>
    <n v="625"/>
    <x v="2"/>
    <s v="US"/>
    <s v="USD"/>
    <n v="1406861438"/>
    <n v="1402973438"/>
    <b v="0"/>
    <n v="25"/>
    <b v="0"/>
    <x v="8"/>
    <s v="people"/>
    <n v="13"/>
    <n v="25"/>
    <x v="2000"/>
    <x v="0"/>
  </r>
  <r>
    <s v="Nuimo: Seamless Smart Home Interface"/>
    <s v="Nuimo is a universal controller for the internet of things. Control your music, lights, locks and more."/>
    <n v="55000"/>
    <n v="210171"/>
    <x v="0"/>
    <s v="GB"/>
    <s v="GBP"/>
    <n v="1415882108"/>
    <n v="1413286508"/>
    <b v="0"/>
    <n v="1637"/>
    <b v="1"/>
    <x v="2"/>
    <s v="hardware"/>
    <n v="382"/>
    <n v="128.38999999999999"/>
    <x v="2001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CA"/>
    <s v="CAD"/>
    <n v="1452120613"/>
    <n v="1449528613"/>
    <b v="0"/>
    <n v="1375"/>
    <b v="1"/>
    <x v="2"/>
    <s v="hardware"/>
    <n v="217"/>
    <n v="78.83"/>
    <x v="2002"/>
    <x v="2"/>
  </r>
  <r>
    <s v="velosynth"/>
    <s v="velosynth is an open-source bicycle interaction synthesizer. it interprets the speed and acceleration of a bicycle into expressive audio feedback."/>
    <n v="500"/>
    <n v="1560"/>
    <x v="0"/>
    <s v="DE"/>
    <s v="EUR"/>
    <n v="1434139200"/>
    <n v="1431406916"/>
    <b v="1"/>
    <n v="17"/>
    <b v="1"/>
    <x v="2"/>
    <s v="hardware"/>
    <n v="312"/>
    <n v="91.76"/>
    <x v="2003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85191143"/>
    <n v="1482599143"/>
    <b v="1"/>
    <n v="354"/>
    <b v="1"/>
    <x v="2"/>
    <s v="hardware"/>
    <n v="234"/>
    <n v="331.1"/>
    <x v="2004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278111600"/>
    <n v="1276830052"/>
    <b v="1"/>
    <n v="191"/>
    <b v="1"/>
    <x v="2"/>
    <s v="hardware"/>
    <n v="124"/>
    <n v="194.26"/>
    <x v="2005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05002663"/>
    <n v="1402410663"/>
    <b v="1"/>
    <n v="303"/>
    <b v="1"/>
    <x v="2"/>
    <s v="hardware"/>
    <n v="248"/>
    <n v="408.98"/>
    <x v="2006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381895940"/>
    <n v="1379532618"/>
    <b v="1"/>
    <n v="137"/>
    <b v="1"/>
    <x v="2"/>
    <s v="hardware"/>
    <n v="116"/>
    <n v="84.46"/>
    <x v="2007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417611645"/>
    <n v="1414584045"/>
    <b v="1"/>
    <n v="41"/>
    <b v="1"/>
    <x v="2"/>
    <s v="hardware"/>
    <n v="117"/>
    <n v="44.85"/>
    <x v="2008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US"/>
    <s v="USD"/>
    <n v="1282622400"/>
    <n v="1276891586"/>
    <b v="1"/>
    <n v="398"/>
    <b v="1"/>
    <x v="2"/>
    <s v="hardware"/>
    <n v="305"/>
    <n v="383.36"/>
    <x v="2009"/>
    <x v="2"/>
  </r>
  <r>
    <s v="Weighitz: Weigh Smarter"/>
    <s v="Weighitz are miniature smart scales designed to weigh anything in the home."/>
    <n v="30000"/>
    <n v="96015.9"/>
    <x v="0"/>
    <s v="US"/>
    <s v="USD"/>
    <n v="1316442622"/>
    <n v="1312641022"/>
    <b v="1"/>
    <n v="1737"/>
    <b v="1"/>
    <x v="2"/>
    <s v="hardware"/>
    <n v="320"/>
    <n v="55.28"/>
    <x v="2010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DE"/>
    <s v="EUR"/>
    <n v="1479890743"/>
    <n v="1476776743"/>
    <b v="1"/>
    <n v="971"/>
    <b v="1"/>
    <x v="2"/>
    <s v="hardware"/>
    <n v="820"/>
    <n v="422.02"/>
    <x v="2011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71564491"/>
    <n v="1468972491"/>
    <b v="1"/>
    <n v="183"/>
    <b v="1"/>
    <x v="2"/>
    <s v="hardware"/>
    <n v="235"/>
    <n v="64.180000000000007"/>
    <x v="2012"/>
    <x v="0"/>
  </r>
  <r>
    <s v="Portal: Turbocharged WiFi"/>
    <s v="Crowds can slow WiFi to a crawl, but not Portal. Stream ultraHD videos without buffering and play Internet games without lagging."/>
    <n v="160000"/>
    <n v="791862"/>
    <x v="0"/>
    <s v="AT"/>
    <s v="EUR"/>
    <n v="1452553200"/>
    <n v="1449650173"/>
    <b v="1"/>
    <n v="4562"/>
    <b v="1"/>
    <x v="2"/>
    <s v="hardware"/>
    <n v="495"/>
    <n v="173.58"/>
    <x v="2013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423165441"/>
    <n v="1420573441"/>
    <b v="1"/>
    <n v="26457"/>
    <b v="1"/>
    <x v="2"/>
    <s v="hardware"/>
    <n v="7814"/>
    <n v="88.6"/>
    <x v="2014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468019014"/>
    <n v="1462835014"/>
    <b v="1"/>
    <n v="162"/>
    <b v="1"/>
    <x v="2"/>
    <s v="hardware"/>
    <n v="113"/>
    <n v="50.22"/>
    <x v="2015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4184539"/>
    <n v="1361250539"/>
    <b v="1"/>
    <n v="479"/>
    <b v="1"/>
    <x v="2"/>
    <s v="hardware"/>
    <n v="922"/>
    <n v="192.39"/>
    <x v="2016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15602163"/>
    <n v="1313010163"/>
    <b v="1"/>
    <n v="426"/>
    <b v="1"/>
    <x v="2"/>
    <s v="hardware"/>
    <n v="125"/>
    <n v="73.42"/>
    <x v="2017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US"/>
    <s v="USD"/>
    <n v="1362863299"/>
    <n v="1360271299"/>
    <b v="1"/>
    <n v="450"/>
    <b v="1"/>
    <x v="2"/>
    <s v="hardware"/>
    <n v="102"/>
    <n v="147.68"/>
    <x v="2018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332561600"/>
    <n v="1329873755"/>
    <b v="1"/>
    <n v="1780"/>
    <b v="1"/>
    <x v="2"/>
    <s v="hardware"/>
    <n v="485"/>
    <n v="108.97"/>
    <x v="2019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IE"/>
    <s v="EUR"/>
    <n v="1439455609"/>
    <n v="1436863609"/>
    <b v="1"/>
    <n v="122"/>
    <b v="1"/>
    <x v="2"/>
    <s v="hardware"/>
    <n v="192"/>
    <n v="23.65"/>
    <x v="2020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74563621"/>
    <n v="1471971621"/>
    <b v="1"/>
    <n v="95"/>
    <b v="1"/>
    <x v="2"/>
    <s v="hardware"/>
    <n v="281"/>
    <n v="147.94999999999999"/>
    <x v="2021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00108640"/>
    <n v="1396923624"/>
    <b v="1"/>
    <n v="325"/>
    <b v="1"/>
    <x v="2"/>
    <s v="hardware"/>
    <n v="125"/>
    <n v="385.04"/>
    <x v="2022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11522897"/>
    <n v="1407634897"/>
    <b v="1"/>
    <n v="353"/>
    <b v="1"/>
    <x v="2"/>
    <s v="hardware"/>
    <n v="161"/>
    <n v="457.39"/>
    <x v="2023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465652372"/>
    <n v="1463060372"/>
    <b v="1"/>
    <n v="105"/>
    <b v="1"/>
    <x v="2"/>
    <s v="hardware"/>
    <n v="585"/>
    <n v="222.99"/>
    <x v="2024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US"/>
    <s v="USD"/>
    <n v="1434017153"/>
    <n v="1431425153"/>
    <b v="1"/>
    <n v="729"/>
    <b v="1"/>
    <x v="2"/>
    <s v="hardware"/>
    <n v="201"/>
    <n v="220.74"/>
    <x v="2025"/>
    <x v="0"/>
  </r>
  <r>
    <s v="MIDI Sprout - Biodata Sonification Device"/>
    <s v="MIDI Sprout enables plants to play synthesizers in real time."/>
    <n v="25000"/>
    <n v="33370.769999999997"/>
    <x v="0"/>
    <s v="US"/>
    <s v="USD"/>
    <n v="1344826800"/>
    <n v="1341875544"/>
    <b v="1"/>
    <n v="454"/>
    <b v="1"/>
    <x v="2"/>
    <s v="hardware"/>
    <n v="133"/>
    <n v="73.5"/>
    <x v="2026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DE"/>
    <s v="EUR"/>
    <n v="1433996746"/>
    <n v="1431404746"/>
    <b v="1"/>
    <n v="539"/>
    <b v="1"/>
    <x v="2"/>
    <s v="hardware"/>
    <n v="120"/>
    <n v="223.1"/>
    <x v="2027"/>
    <x v="0"/>
  </r>
  <r>
    <s v="Building the Open Source Bussard Fusion Reactor "/>
    <s v="Building an open source Bussard fusion reactor, aka the Polywell."/>
    <n v="3000"/>
    <n v="3785"/>
    <x v="0"/>
    <s v="US"/>
    <s v="USD"/>
    <n v="1398052740"/>
    <n v="1394127585"/>
    <b v="1"/>
    <n v="79"/>
    <b v="1"/>
    <x v="2"/>
    <s v="hardware"/>
    <n v="126"/>
    <n v="47.91"/>
    <x v="2028"/>
    <x v="7"/>
  </r>
  <r>
    <s v="Lumin8 Pro"/>
    <s v="Lumin8 Pro is a fun and easy to use light controller that makes light dance to your favorite music."/>
    <n v="2500"/>
    <n v="9030"/>
    <x v="0"/>
    <s v="US"/>
    <s v="USD"/>
    <n v="1427740319"/>
    <n v="1423855919"/>
    <b v="1"/>
    <n v="94"/>
    <b v="1"/>
    <x v="2"/>
    <s v="hardware"/>
    <n v="361"/>
    <n v="96.06"/>
    <x v="2029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US"/>
    <s v="USD"/>
    <n v="1268690100"/>
    <n v="1265493806"/>
    <b v="1"/>
    <n v="625"/>
    <b v="1"/>
    <x v="2"/>
    <s v="hardware"/>
    <n v="226"/>
    <n v="118.61"/>
    <x v="2030"/>
    <x v="5"/>
  </r>
  <r>
    <s v="Linkio: the $100 Smart Home Devices Solution"/>
    <s v="With Linkio you can use your smartphone to control every electronic you own- for only $100!"/>
    <n v="50000"/>
    <n v="60175"/>
    <x v="0"/>
    <s v="US"/>
    <s v="USD"/>
    <n v="1409099481"/>
    <n v="1406507481"/>
    <b v="1"/>
    <n v="508"/>
    <b v="1"/>
    <x v="2"/>
    <s v="hardware"/>
    <n v="120"/>
    <n v="118.45"/>
    <x v="2031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GB"/>
    <s v="GBP"/>
    <n v="1354233296"/>
    <n v="1351641296"/>
    <b v="1"/>
    <n v="531"/>
    <b v="1"/>
    <x v="2"/>
    <s v="hardware"/>
    <n v="304"/>
    <n v="143.21"/>
    <x v="2032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NL"/>
    <s v="EUR"/>
    <n v="1420765200"/>
    <n v="1417506853"/>
    <b v="1"/>
    <n v="158"/>
    <b v="1"/>
    <x v="2"/>
    <s v="hardware"/>
    <n v="179"/>
    <n v="282.72000000000003"/>
    <x v="2033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81778000"/>
    <n v="1479216874"/>
    <b v="1"/>
    <n v="508"/>
    <b v="1"/>
    <x v="2"/>
    <s v="hardware"/>
    <n v="387"/>
    <n v="593.94000000000005"/>
    <x v="2034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398477518"/>
    <n v="1395885518"/>
    <b v="1"/>
    <n v="644"/>
    <b v="1"/>
    <x v="2"/>
    <s v="hardware"/>
    <n v="211"/>
    <n v="262.16000000000003"/>
    <x v="2035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430981880"/>
    <n v="1426216033"/>
    <b v="1"/>
    <n v="848"/>
    <b v="1"/>
    <x v="2"/>
    <s v="hardware"/>
    <n v="132"/>
    <n v="46.58"/>
    <x v="2036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450486800"/>
    <n v="1446562807"/>
    <b v="1"/>
    <n v="429"/>
    <b v="1"/>
    <x v="2"/>
    <s v="hardware"/>
    <n v="300"/>
    <n v="70.040000000000006"/>
    <x v="2037"/>
    <x v="4"/>
  </r>
  <r>
    <s v="OWL Programmable Effects Pedal"/>
    <s v="The OWL is an open source, open hardware, reprogrammable effects pedal designed for musicians, coders, and hackers."/>
    <n v="8000"/>
    <n v="33641"/>
    <x v="0"/>
    <s v="US"/>
    <s v="USD"/>
    <n v="1399668319"/>
    <n v="1397076319"/>
    <b v="1"/>
    <n v="204"/>
    <b v="1"/>
    <x v="2"/>
    <s v="hardware"/>
    <n v="421"/>
    <n v="164.91"/>
    <x v="2038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388383353"/>
    <n v="1383195753"/>
    <b v="1"/>
    <n v="379"/>
    <b v="1"/>
    <x v="2"/>
    <s v="hardware"/>
    <n v="136"/>
    <n v="449.26"/>
    <x v="2039"/>
    <x v="2"/>
  </r>
  <r>
    <s v="Programmable Capacitor"/>
    <s v="4.29 Billion+ Capacitor Combinations._x000a_No Coding Required."/>
    <n v="3000"/>
    <n v="7445.14"/>
    <x v="0"/>
    <s v="GB"/>
    <s v="GBP"/>
    <n v="1372701600"/>
    <n v="1369895421"/>
    <b v="1"/>
    <n v="271"/>
    <b v="1"/>
    <x v="2"/>
    <s v="hardware"/>
    <n v="248"/>
    <n v="27.47"/>
    <x v="2040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80568340"/>
    <n v="1477996325"/>
    <b v="1"/>
    <n v="120"/>
    <b v="1"/>
    <x v="2"/>
    <s v="hardware"/>
    <n v="182"/>
    <n v="143.97999999999999"/>
    <x v="2041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384557303"/>
    <n v="1383257703"/>
    <b v="1"/>
    <n v="140"/>
    <b v="1"/>
    <x v="2"/>
    <s v="hardware"/>
    <n v="124"/>
    <n v="88.24"/>
    <x v="2042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78785027"/>
    <n v="1476189427"/>
    <b v="0"/>
    <n v="193"/>
    <b v="1"/>
    <x v="2"/>
    <s v="hardware"/>
    <n v="506"/>
    <n v="36.33"/>
    <x v="2043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53481974"/>
    <n v="1448297974"/>
    <b v="0"/>
    <n v="180"/>
    <b v="1"/>
    <x v="2"/>
    <s v="hardware"/>
    <n v="108"/>
    <n v="90.18"/>
    <x v="2044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481432340"/>
    <n v="1476764077"/>
    <b v="0"/>
    <n v="263"/>
    <b v="1"/>
    <x v="2"/>
    <s v="hardware"/>
    <n v="819"/>
    <n v="152.62"/>
    <x v="2045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434212714"/>
    <n v="1431620714"/>
    <b v="0"/>
    <n v="217"/>
    <b v="1"/>
    <x v="2"/>
    <s v="hardware"/>
    <n v="121"/>
    <n v="55.81"/>
    <x v="2046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US"/>
    <s v="USD"/>
    <n v="1341799647"/>
    <n v="1339207647"/>
    <b v="0"/>
    <n v="443"/>
    <b v="1"/>
    <x v="2"/>
    <s v="hardware"/>
    <n v="103"/>
    <n v="227.85"/>
    <x v="2047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282044"/>
    <n v="1366690044"/>
    <b v="0"/>
    <n v="1373"/>
    <b v="1"/>
    <x v="2"/>
    <s v="hardware"/>
    <n v="148"/>
    <n v="91.83"/>
    <x v="2048"/>
    <x v="4"/>
  </r>
  <r>
    <s v="LOCK8 - the World's First Smart Bike Lock"/>
    <s v="Keyless. Alarm secured. GPS tracking."/>
    <n v="50000"/>
    <n v="60095.35"/>
    <x v="0"/>
    <s v="AU"/>
    <s v="AUD"/>
    <n v="1429228800"/>
    <n v="1426714870"/>
    <b v="0"/>
    <n v="742"/>
    <b v="1"/>
    <x v="2"/>
    <s v="hardware"/>
    <n v="120"/>
    <n v="80.989999999999995"/>
    <x v="2049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369323491"/>
    <n v="1366731491"/>
    <b v="0"/>
    <n v="170"/>
    <b v="1"/>
    <x v="2"/>
    <s v="hardware"/>
    <n v="473"/>
    <n v="278.39"/>
    <x v="2050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GB"/>
    <s v="GBP"/>
    <n v="1386025140"/>
    <n v="1382963963"/>
    <b v="0"/>
    <n v="242"/>
    <b v="1"/>
    <x v="2"/>
    <s v="hardware"/>
    <n v="130"/>
    <n v="43.1"/>
    <x v="2051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33036578"/>
    <n v="1429580578"/>
    <b v="0"/>
    <n v="541"/>
    <b v="1"/>
    <x v="2"/>
    <s v="hardware"/>
    <n v="353"/>
    <n v="326.29000000000002"/>
    <x v="2052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388017937"/>
    <n v="1385425937"/>
    <b v="0"/>
    <n v="121"/>
    <b v="1"/>
    <x v="2"/>
    <s v="hardware"/>
    <n v="101"/>
    <n v="41.74"/>
    <x v="2053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US"/>
    <s v="USD"/>
    <n v="1455933653"/>
    <n v="1452045653"/>
    <b v="0"/>
    <n v="621"/>
    <b v="1"/>
    <x v="2"/>
    <s v="hardware"/>
    <n v="114"/>
    <n v="64.02"/>
    <x v="2054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48466551"/>
    <n v="1445870951"/>
    <b v="0"/>
    <n v="101"/>
    <b v="1"/>
    <x v="2"/>
    <s v="hardware"/>
    <n v="167"/>
    <n v="99.46"/>
    <x v="2055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GB"/>
    <s v="GBP"/>
    <n v="1399033810"/>
    <n v="1396441810"/>
    <b v="0"/>
    <n v="554"/>
    <b v="1"/>
    <x v="2"/>
    <s v="hardware"/>
    <n v="153"/>
    <n v="138.49"/>
    <x v="2056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US"/>
    <s v="USD"/>
    <n v="1417579200"/>
    <n v="1415031043"/>
    <b v="0"/>
    <n v="666"/>
    <b v="1"/>
    <x v="2"/>
    <s v="hardware"/>
    <n v="202"/>
    <n v="45.55"/>
    <x v="2057"/>
    <x v="2"/>
  </r>
  <r>
    <s v="Raspberry Pi Debug Clip"/>
    <s v="Making using the serial terminal on the Raspberry Pi as easy as Pi!"/>
    <n v="2560"/>
    <n v="4308"/>
    <x v="0"/>
    <s v="US"/>
    <s v="USD"/>
    <n v="1366222542"/>
    <n v="1363630542"/>
    <b v="0"/>
    <n v="410"/>
    <b v="1"/>
    <x v="2"/>
    <s v="hardware"/>
    <n v="168"/>
    <n v="10.51"/>
    <x v="2058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GB"/>
    <s v="GBP"/>
    <n v="1456487532"/>
    <n v="1453895532"/>
    <b v="0"/>
    <n v="375"/>
    <b v="1"/>
    <x v="2"/>
    <s v="hardware"/>
    <n v="143"/>
    <n v="114.77"/>
    <x v="2059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GB"/>
    <s v="GBP"/>
    <n v="1425326400"/>
    <n v="1421916830"/>
    <b v="0"/>
    <n v="1364"/>
    <b v="1"/>
    <x v="2"/>
    <s v="hardware"/>
    <n v="196"/>
    <n v="36"/>
    <x v="2060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54277540"/>
    <n v="1450880854"/>
    <b v="0"/>
    <n v="35"/>
    <b v="1"/>
    <x v="2"/>
    <s v="hardware"/>
    <n v="108"/>
    <n v="154.16999999999999"/>
    <x v="2061"/>
    <x v="2"/>
  </r>
  <r>
    <s v="Rho Board"/>
    <s v="4K HEVC Android TV Media Player with optional DIY electronics, ideal for app development, home control, software developement, learning"/>
    <n v="100000"/>
    <n v="114977"/>
    <x v="0"/>
    <s v="US"/>
    <s v="USD"/>
    <n v="1406129150"/>
    <n v="1400945150"/>
    <b v="0"/>
    <n v="203"/>
    <b v="1"/>
    <x v="2"/>
    <s v="hardware"/>
    <n v="115"/>
    <n v="566.39"/>
    <x v="2062"/>
    <x v="2"/>
  </r>
  <r>
    <s v="Up to 4 axis Beaglebone black based CNC control"/>
    <s v="Build a professional grade Linux CNC control with Beaglebone black and our CNC cape."/>
    <n v="4000"/>
    <n v="5922"/>
    <x v="0"/>
    <s v="US"/>
    <s v="USD"/>
    <n v="1483208454"/>
    <n v="1480616454"/>
    <b v="0"/>
    <n v="49"/>
    <b v="1"/>
    <x v="2"/>
    <s v="hardware"/>
    <n v="148"/>
    <n v="120.86"/>
    <x v="2063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DK"/>
    <s v="DKK"/>
    <n v="1458807098"/>
    <n v="1456218698"/>
    <b v="0"/>
    <n v="5812"/>
    <b v="1"/>
    <x v="2"/>
    <s v="hardware"/>
    <n v="191"/>
    <n v="86.16"/>
    <x v="2064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DE"/>
    <s v="EUR"/>
    <n v="1463333701"/>
    <n v="1460482501"/>
    <b v="0"/>
    <n v="1556"/>
    <b v="1"/>
    <x v="2"/>
    <s v="hardware"/>
    <n v="199"/>
    <n v="51.21"/>
    <x v="2065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370001600"/>
    <n v="1366879523"/>
    <b v="0"/>
    <n v="65"/>
    <b v="1"/>
    <x v="2"/>
    <s v="hardware"/>
    <n v="219"/>
    <n v="67.260000000000005"/>
    <x v="2066"/>
    <x v="3"/>
  </r>
  <r>
    <s v="Luminite (LED lighting)"/>
    <s v="The next generation of premium quality LED lighting. Extreme power efficiency in a small package."/>
    <n v="495"/>
    <n v="628"/>
    <x v="0"/>
    <s v="GB"/>
    <s v="GBP"/>
    <n v="1387958429"/>
    <n v="1385366429"/>
    <b v="0"/>
    <n v="10"/>
    <b v="1"/>
    <x v="2"/>
    <s v="hardware"/>
    <n v="127"/>
    <n v="62.8"/>
    <x v="2067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08818683"/>
    <n v="1406226683"/>
    <b v="0"/>
    <n v="76"/>
    <b v="1"/>
    <x v="2"/>
    <s v="hardware"/>
    <n v="105"/>
    <n v="346.13"/>
    <x v="2068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GB"/>
    <s v="GBP"/>
    <n v="1432499376"/>
    <n v="1429648176"/>
    <b v="0"/>
    <n v="263"/>
    <b v="1"/>
    <x v="2"/>
    <s v="hardware"/>
    <n v="128"/>
    <n v="244.12"/>
    <x v="2069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US"/>
    <s v="USD"/>
    <n v="1476994315"/>
    <n v="1474402315"/>
    <b v="0"/>
    <n v="1530"/>
    <b v="1"/>
    <x v="2"/>
    <s v="hardware"/>
    <n v="317"/>
    <n v="259.25"/>
    <x v="2070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51776791"/>
    <n v="1449098391"/>
    <b v="0"/>
    <n v="278"/>
    <b v="1"/>
    <x v="2"/>
    <s v="hardware"/>
    <n v="281"/>
    <n v="201.96"/>
    <x v="2071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DE"/>
    <s v="EUR"/>
    <n v="1467128723"/>
    <n v="1464536723"/>
    <b v="0"/>
    <n v="350"/>
    <b v="1"/>
    <x v="2"/>
    <s v="hardware"/>
    <n v="111"/>
    <n v="226.21"/>
    <x v="207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75390484"/>
    <n v="1471502484"/>
    <b v="0"/>
    <n v="470"/>
    <b v="1"/>
    <x v="2"/>
    <s v="hardware"/>
    <n v="153"/>
    <n v="324.69"/>
    <x v="2073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629432"/>
    <n v="1460037432"/>
    <b v="0"/>
    <n v="3"/>
    <b v="1"/>
    <x v="2"/>
    <s v="hardware"/>
    <n v="103"/>
    <n v="205"/>
    <x v="2074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431100918"/>
    <n v="1427212918"/>
    <b v="0"/>
    <n v="8200"/>
    <b v="1"/>
    <x v="2"/>
    <s v="hardware"/>
    <n v="1678"/>
    <n v="20.47"/>
    <x v="2075"/>
    <x v="4"/>
  </r>
  <r>
    <s v="Earin - The Worlds Smallest Wireless Earbuds"/>
    <s v="Wireless earbuds filled with sound, yet so small they are almost invisible!"/>
    <n v="179000"/>
    <n v="972594.99"/>
    <x v="0"/>
    <s v="US"/>
    <s v="USD"/>
    <n v="1462564182"/>
    <n v="1459972182"/>
    <b v="0"/>
    <n v="8359"/>
    <b v="1"/>
    <x v="2"/>
    <s v="hardware"/>
    <n v="543"/>
    <n v="116.35"/>
    <x v="2076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374769288"/>
    <n v="1372177288"/>
    <b v="0"/>
    <n v="188"/>
    <b v="1"/>
    <x v="2"/>
    <s v="hardware"/>
    <n v="116"/>
    <n v="307.2"/>
    <x v="2077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GB"/>
    <s v="GBP"/>
    <n v="1406149689"/>
    <n v="1402693689"/>
    <b v="0"/>
    <n v="48"/>
    <b v="1"/>
    <x v="2"/>
    <s v="hardware"/>
    <n v="131"/>
    <n v="546.69000000000005"/>
    <x v="2078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US"/>
    <s v="USD"/>
    <n v="1433538000"/>
    <n v="1428541276"/>
    <b v="0"/>
    <n v="607"/>
    <b v="1"/>
    <x v="2"/>
    <s v="hardware"/>
    <n v="288"/>
    <n v="47.47"/>
    <x v="2079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ES"/>
    <s v="EUR"/>
    <n v="1482085857"/>
    <n v="1479493857"/>
    <b v="0"/>
    <n v="50"/>
    <b v="1"/>
    <x v="2"/>
    <s v="hardware"/>
    <n v="508"/>
    <n v="101.56"/>
    <x v="2080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GB"/>
    <s v="GBP"/>
    <n v="1435258800"/>
    <n v="1432659793"/>
    <b v="0"/>
    <n v="55"/>
    <b v="1"/>
    <x v="4"/>
    <s v="indie rock"/>
    <n v="115"/>
    <n v="72.91"/>
    <x v="2081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447286300"/>
    <n v="1444690700"/>
    <b v="0"/>
    <n v="38"/>
    <b v="1"/>
    <x v="4"/>
    <s v="indie rock"/>
    <n v="111"/>
    <n v="43.71"/>
    <x v="2082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7144340"/>
    <n v="1333597555"/>
    <b v="0"/>
    <n v="25"/>
    <b v="1"/>
    <x v="4"/>
    <s v="indie rock"/>
    <n v="113"/>
    <n v="34"/>
    <x v="2083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22106796"/>
    <n v="1316919196"/>
    <b v="0"/>
    <n v="46"/>
    <b v="1"/>
    <x v="4"/>
    <s v="indie rock"/>
    <n v="108"/>
    <n v="70.650000000000006"/>
    <x v="2084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38830395"/>
    <n v="1336238395"/>
    <b v="0"/>
    <n v="83"/>
    <b v="1"/>
    <x v="4"/>
    <s v="indie rock"/>
    <n v="124"/>
    <n v="89.3"/>
    <x v="2085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99186740"/>
    <n v="1396468782"/>
    <b v="0"/>
    <n v="35"/>
    <b v="1"/>
    <x v="4"/>
    <s v="indie rock"/>
    <n v="101"/>
    <n v="115.09"/>
    <x v="2086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42382587"/>
    <n v="1339790587"/>
    <b v="0"/>
    <n v="25"/>
    <b v="1"/>
    <x v="4"/>
    <s v="indie rock"/>
    <n v="104"/>
    <n v="62.12"/>
    <x v="2087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323838740"/>
    <n v="1321200332"/>
    <b v="0"/>
    <n v="75"/>
    <b v="1"/>
    <x v="4"/>
    <s v="indie rock"/>
    <n v="116"/>
    <n v="46.2"/>
    <x v="2088"/>
    <x v="7"/>
  </r>
  <r>
    <s v="Little Moses EP"/>
    <s v="Little Moses is trying to record their first EP, and we can't do it without your help!"/>
    <n v="2500"/>
    <n v="3010.01"/>
    <x v="0"/>
    <s v="US"/>
    <s v="USD"/>
    <n v="1315457658"/>
    <n v="1312865658"/>
    <b v="0"/>
    <n v="62"/>
    <b v="1"/>
    <x v="4"/>
    <s v="indie rock"/>
    <n v="120"/>
    <n v="48.55"/>
    <x v="2089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284177540"/>
    <n v="1281028152"/>
    <b v="0"/>
    <n v="160"/>
    <b v="1"/>
    <x v="4"/>
    <s v="indie rock"/>
    <n v="115"/>
    <n v="57.52"/>
    <x v="2090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375408194"/>
    <n v="1372384194"/>
    <b v="0"/>
    <n v="246"/>
    <b v="1"/>
    <x v="4"/>
    <s v="indie rock"/>
    <n v="120"/>
    <n v="88.15"/>
    <x v="2091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61696955"/>
    <n v="1359104955"/>
    <b v="0"/>
    <n v="55"/>
    <b v="1"/>
    <x v="4"/>
    <s v="indie rock"/>
    <n v="101"/>
    <n v="110.49"/>
    <x v="2092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299009600"/>
    <n v="1294818278"/>
    <b v="0"/>
    <n v="23"/>
    <b v="1"/>
    <x v="4"/>
    <s v="indie rock"/>
    <n v="102"/>
    <n v="66.83"/>
    <x v="2093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18006732"/>
    <n v="1312822732"/>
    <b v="0"/>
    <n v="72"/>
    <b v="1"/>
    <x v="4"/>
    <s v="indie rock"/>
    <n v="121"/>
    <n v="58.6"/>
    <x v="2094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56211832"/>
    <n v="1351024232"/>
    <b v="0"/>
    <n v="22"/>
    <b v="1"/>
    <x v="4"/>
    <s v="indie rock"/>
    <n v="100"/>
    <n v="113.64"/>
    <x v="2095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30916400"/>
    <n v="1327969730"/>
    <b v="0"/>
    <n v="14"/>
    <b v="1"/>
    <x v="4"/>
    <s v="indie rock"/>
    <n v="102"/>
    <n v="43.57"/>
    <x v="2096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17576973"/>
    <n v="1312392973"/>
    <b v="0"/>
    <n v="38"/>
    <b v="1"/>
    <x v="4"/>
    <s v="indie rock"/>
    <n v="100"/>
    <n v="78.95"/>
    <x v="2097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51223940"/>
    <n v="1349892735"/>
    <b v="0"/>
    <n v="32"/>
    <b v="1"/>
    <x v="4"/>
    <s v="indie rock"/>
    <n v="100"/>
    <n v="188.13"/>
    <x v="2098"/>
    <x v="5"/>
  </r>
  <r>
    <s v="Roosevelt Died."/>
    <s v="Our tour van died, we need help!"/>
    <n v="3000"/>
    <n v="3971"/>
    <x v="0"/>
    <s v="US"/>
    <s v="USD"/>
    <n v="1322751735"/>
    <n v="1317564135"/>
    <b v="0"/>
    <n v="63"/>
    <b v="1"/>
    <x v="4"/>
    <s v="indie rock"/>
    <n v="132"/>
    <n v="63.03"/>
    <x v="2099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31174635"/>
    <n v="1328582635"/>
    <b v="0"/>
    <n v="27"/>
    <b v="1"/>
    <x v="4"/>
    <s v="indie rock"/>
    <n v="137"/>
    <n v="30.37"/>
    <x v="2100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435808400"/>
    <n v="1434650084"/>
    <b v="0"/>
    <n v="44"/>
    <b v="1"/>
    <x v="4"/>
    <s v="indie rock"/>
    <n v="113"/>
    <n v="51.48"/>
    <x v="2101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41028740"/>
    <n v="1339704141"/>
    <b v="0"/>
    <n v="38"/>
    <b v="1"/>
    <x v="4"/>
    <s v="indie rock"/>
    <n v="136"/>
    <n v="35.79"/>
    <x v="2102"/>
    <x v="6"/>
  </r>
  <r>
    <s v="Matthew Moon's New Album"/>
    <s v="Indie rocker, Matthew Moon, has something to share with you..."/>
    <n v="7777"/>
    <n v="11364"/>
    <x v="0"/>
    <s v="US"/>
    <s v="USD"/>
    <n v="1329104114"/>
    <n v="1323920114"/>
    <b v="0"/>
    <n v="115"/>
    <b v="1"/>
    <x v="4"/>
    <s v="indie rock"/>
    <n v="146"/>
    <n v="98.82"/>
    <x v="2103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04628648"/>
    <n v="1302036648"/>
    <b v="0"/>
    <n v="37"/>
    <b v="1"/>
    <x v="4"/>
    <s v="indie rock"/>
    <n v="130"/>
    <n v="28"/>
    <x v="2104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352488027"/>
    <n v="1349892427"/>
    <b v="0"/>
    <n v="99"/>
    <b v="1"/>
    <x v="4"/>
    <s v="indie rock"/>
    <n v="254"/>
    <n v="51.31"/>
    <x v="2105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69958400"/>
    <n v="1367286434"/>
    <b v="0"/>
    <n v="44"/>
    <b v="1"/>
    <x v="4"/>
    <s v="indie rock"/>
    <n v="107"/>
    <n v="53.52"/>
    <x v="2106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6542400"/>
    <n v="1415472953"/>
    <b v="0"/>
    <n v="58"/>
    <b v="1"/>
    <x v="4"/>
    <s v="indie rock"/>
    <n v="108"/>
    <n v="37.15"/>
    <x v="2107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59176974"/>
    <n v="1356584974"/>
    <b v="0"/>
    <n v="191"/>
    <b v="1"/>
    <x v="4"/>
    <s v="indie rock"/>
    <n v="107"/>
    <n v="89.9"/>
    <x v="2108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15815393"/>
    <n v="1413997393"/>
    <b v="0"/>
    <n v="40"/>
    <b v="1"/>
    <x v="4"/>
    <s v="indie rock"/>
    <n v="107"/>
    <n v="106.53"/>
    <x v="2109"/>
    <x v="0"/>
  </r>
  <r>
    <s v="&quot;Vision&quot; - New Album - Brent Brown"/>
    <s v="Brent Brown's breakout new album! Requires help from the record label... You!"/>
    <n v="2000"/>
    <n v="2007"/>
    <x v="0"/>
    <s v="US"/>
    <s v="USD"/>
    <n v="1347249300"/>
    <n v="1344917580"/>
    <b v="0"/>
    <n v="38"/>
    <b v="1"/>
    <x v="4"/>
    <s v="indie rock"/>
    <n v="100"/>
    <n v="52.82"/>
    <x v="2110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436115617"/>
    <n v="1433523617"/>
    <b v="0"/>
    <n v="39"/>
    <b v="1"/>
    <x v="4"/>
    <s v="indie rock"/>
    <n v="107"/>
    <n v="54.62"/>
    <x v="2111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401253140"/>
    <n v="1398873969"/>
    <b v="0"/>
    <n v="11"/>
    <b v="1"/>
    <x v="4"/>
    <s v="indie rock"/>
    <n v="100"/>
    <n v="27.27"/>
    <x v="2112"/>
    <x v="4"/>
  </r>
  <r>
    <s v="Summer Underground // Honeycomb LP"/>
    <s v="Help us fund our second full-length album Honeycomb!"/>
    <n v="7000"/>
    <n v="7340"/>
    <x v="0"/>
    <s v="US"/>
    <s v="USD"/>
    <n v="1313370000"/>
    <n v="1307594625"/>
    <b v="0"/>
    <n v="107"/>
    <b v="1"/>
    <x v="4"/>
    <s v="indie rock"/>
    <n v="105"/>
    <n v="68.599999999999994"/>
    <x v="2113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366064193"/>
    <n v="1364854593"/>
    <b v="0"/>
    <n v="147"/>
    <b v="1"/>
    <x v="4"/>
    <s v="indie rock"/>
    <n v="105"/>
    <n v="35.61"/>
    <x v="2114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411505176"/>
    <n v="1408481176"/>
    <b v="0"/>
    <n v="36"/>
    <b v="1"/>
    <x v="4"/>
    <s v="indie rock"/>
    <n v="226"/>
    <n v="94.03"/>
    <x v="2115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291870740"/>
    <n v="1286480070"/>
    <b v="0"/>
    <n v="92"/>
    <b v="1"/>
    <x v="4"/>
    <s v="indie rock"/>
    <n v="101"/>
    <n v="526.46"/>
    <x v="2116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298167001"/>
    <n v="1295575001"/>
    <b v="0"/>
    <n v="35"/>
    <b v="1"/>
    <x v="4"/>
    <s v="indie rock"/>
    <n v="148"/>
    <n v="50.66"/>
    <x v="2117"/>
    <x v="0"/>
  </r>
  <r>
    <s v="PORCHES. vs. THE U.S.A."/>
    <s v="PORCHES.  and Documentarians tour from New York to San Francisco and back."/>
    <n v="1000"/>
    <n v="1346.11"/>
    <x v="0"/>
    <s v="US"/>
    <s v="USD"/>
    <n v="1349203203"/>
    <n v="1345056003"/>
    <b v="0"/>
    <n v="17"/>
    <b v="1"/>
    <x v="4"/>
    <s v="indie rock"/>
    <n v="135"/>
    <n v="79.180000000000007"/>
    <x v="2118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445921940"/>
    <n v="1444699549"/>
    <b v="0"/>
    <n v="22"/>
    <b v="1"/>
    <x v="4"/>
    <s v="indie rock"/>
    <n v="101"/>
    <n v="91.59"/>
    <x v="2119"/>
    <x v="5"/>
  </r>
  <r>
    <s v="Hearty Har Full Length Album"/>
    <s v="&lt;3_x000a_Coming in from outer space. Help Hearty Har record their 1st album!!"/>
    <n v="8000"/>
    <n v="8070.43"/>
    <x v="0"/>
    <s v="US"/>
    <s v="USD"/>
    <n v="1311538136"/>
    <n v="1308946136"/>
    <b v="0"/>
    <n v="69"/>
    <b v="1"/>
    <x v="4"/>
    <s v="indie rock"/>
    <n v="101"/>
    <n v="116.96"/>
    <x v="2120"/>
    <x v="4"/>
  </r>
  <r>
    <s v="Legend of Decay"/>
    <s v="Join us on an epic journey to discover a millennia old secret which will change the world forever."/>
    <n v="50000"/>
    <n v="284"/>
    <x v="2"/>
    <s v="US"/>
    <s v="USD"/>
    <n v="1345086445"/>
    <n v="1342494445"/>
    <b v="0"/>
    <n v="10"/>
    <b v="0"/>
    <x v="6"/>
    <s v="video games"/>
    <n v="1"/>
    <n v="28.4"/>
    <x v="2121"/>
    <x v="2"/>
  </r>
  <r>
    <s v="CapitÃ¡n Kalani y el sindicato robÃ³tico"/>
    <s v="Captain Kalani it's a retro game full of nostalgia for the old gamers but interesting for the new ones"/>
    <n v="80000"/>
    <n v="310"/>
    <x v="2"/>
    <s v="US"/>
    <s v="USD"/>
    <n v="1388617736"/>
    <n v="1384384136"/>
    <b v="0"/>
    <n v="3"/>
    <b v="0"/>
    <x v="6"/>
    <s v="video games"/>
    <n v="0"/>
    <n v="103.33"/>
    <x v="2122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CH"/>
    <s v="CHF"/>
    <n v="1484156948"/>
    <n v="1481564948"/>
    <b v="0"/>
    <n v="5"/>
    <b v="0"/>
    <x v="6"/>
    <s v="video games"/>
    <n v="10"/>
    <n v="10"/>
    <x v="2123"/>
    <x v="7"/>
  </r>
  <r>
    <s v="AZAMAR"/>
    <s v="AZAMAR is a Role Playing Game world involving fantasy and high magic, based on the popular OpenD6 OGL using the Cinema6 RPG Framework."/>
    <n v="1100"/>
    <n v="115"/>
    <x v="2"/>
    <s v="MX"/>
    <s v="MXN"/>
    <n v="1483773169"/>
    <n v="1481181169"/>
    <b v="0"/>
    <n v="5"/>
    <b v="0"/>
    <x v="6"/>
    <s v="video games"/>
    <n v="10"/>
    <n v="23"/>
    <x v="2124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268636340"/>
    <n v="1263982307"/>
    <b v="0"/>
    <n v="27"/>
    <b v="0"/>
    <x v="6"/>
    <s v="video games"/>
    <n v="1"/>
    <n v="31.56"/>
    <x v="2125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291093200"/>
    <n v="1286930435"/>
    <b v="0"/>
    <n v="2"/>
    <b v="0"/>
    <x v="6"/>
    <s v="video games"/>
    <n v="0"/>
    <n v="5"/>
    <x v="2126"/>
    <x v="3"/>
  </r>
  <r>
    <s v="Three Monkeys - Part 1: Into the Abyss"/>
    <s v="Three Monkeys is an audio adventure game for PC."/>
    <n v="28000"/>
    <n v="8076"/>
    <x v="2"/>
    <s v="US"/>
    <s v="USD"/>
    <n v="1438734833"/>
    <n v="1436142833"/>
    <b v="0"/>
    <n v="236"/>
    <b v="0"/>
    <x v="6"/>
    <s v="video games"/>
    <n v="29"/>
    <n v="34.22"/>
    <x v="2127"/>
    <x v="0"/>
  </r>
  <r>
    <s v="Makayla's Quest"/>
    <s v="The Royal Snail has misdelivered all the invitations to the Royal Ball.  It's up to Makayla to set things right in the Fairy Forest"/>
    <n v="15000"/>
    <n v="25"/>
    <x v="2"/>
    <s v="US"/>
    <s v="USD"/>
    <n v="1418080887"/>
    <n v="1415488887"/>
    <b v="0"/>
    <n v="1"/>
    <b v="0"/>
    <x v="6"/>
    <s v="video games"/>
    <n v="0"/>
    <n v="25"/>
    <x v="2128"/>
    <x v="3"/>
  </r>
  <r>
    <s v="Pretty Kitty Fuzzy"/>
    <s v="PKF is a Cat-Tastic 2D side-scrolling shooter! Stand up to all the big meanies with the power of positivity and save the universe!"/>
    <n v="2000"/>
    <n v="236"/>
    <x v="2"/>
    <s v="GB"/>
    <s v="GBP"/>
    <n v="1426158463"/>
    <n v="1423570063"/>
    <b v="0"/>
    <n v="12"/>
    <b v="0"/>
    <x v="6"/>
    <s v="video games"/>
    <n v="12"/>
    <n v="19.670000000000002"/>
    <x v="2129"/>
    <x v="2"/>
  </r>
  <r>
    <s v="Wondrous Adventures: A Kid's Game"/>
    <s v="You are the hero tasked to save your home from the villainous Sanword."/>
    <n v="42000"/>
    <n v="85"/>
    <x v="2"/>
    <s v="CA"/>
    <s v="CAD"/>
    <n v="1411324369"/>
    <n v="1406140369"/>
    <b v="0"/>
    <n v="4"/>
    <b v="0"/>
    <x v="6"/>
    <s v="video games"/>
    <n v="0"/>
    <n v="21.25"/>
    <x v="2130"/>
    <x v="3"/>
  </r>
  <r>
    <s v="Scout's Honor"/>
    <s v="From frightened girl to empowered woman, Scout's Honor is a tale about facing your fears and overcoming odds."/>
    <n v="500"/>
    <n v="25"/>
    <x v="2"/>
    <s v="US"/>
    <s v="USD"/>
    <n v="1457570100"/>
    <n v="1454978100"/>
    <b v="0"/>
    <n v="3"/>
    <b v="0"/>
    <x v="6"/>
    <s v="video games"/>
    <n v="5"/>
    <n v="8.33"/>
    <x v="2131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408154663"/>
    <n v="1405130663"/>
    <b v="0"/>
    <n v="99"/>
    <b v="0"/>
    <x v="6"/>
    <s v="video games"/>
    <n v="2"/>
    <n v="21.34"/>
    <x v="2132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436677091"/>
    <n v="1434085091"/>
    <b v="0"/>
    <n v="3"/>
    <b v="0"/>
    <x v="6"/>
    <s v="video games"/>
    <n v="2"/>
    <n v="5.33"/>
    <x v="2133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91427692"/>
    <n v="1388835692"/>
    <b v="0"/>
    <n v="3"/>
    <b v="0"/>
    <x v="6"/>
    <s v="video games"/>
    <n v="2"/>
    <n v="34.67"/>
    <x v="2134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03628340"/>
    <n v="1300328399"/>
    <b v="0"/>
    <n v="22"/>
    <b v="0"/>
    <x v="6"/>
    <s v="video games"/>
    <n v="10"/>
    <n v="21.73"/>
    <x v="2135"/>
    <x v="5"/>
  </r>
  <r>
    <s v="Dark Paradise"/>
    <s v="A dark and twisted game with physiological madness and corruption as a man becomes the ultimate bio weapon."/>
    <n v="80000"/>
    <n v="47.69"/>
    <x v="2"/>
    <s v="US"/>
    <s v="USD"/>
    <n v="1367097391"/>
    <n v="1364505391"/>
    <b v="0"/>
    <n v="4"/>
    <b v="0"/>
    <x v="6"/>
    <s v="video games"/>
    <n v="0"/>
    <n v="11.92"/>
    <x v="2136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US"/>
    <s v="USD"/>
    <n v="1349392033"/>
    <n v="1346800033"/>
    <b v="0"/>
    <n v="534"/>
    <b v="0"/>
    <x v="6"/>
    <s v="video games"/>
    <n v="28"/>
    <n v="26.6"/>
    <x v="2137"/>
    <x v="3"/>
  </r>
  <r>
    <s v="Tales Of Tameria - Dawning Light"/>
    <s v="A game with a mixture of a few genres from RPG, Simulation and to adventure elements."/>
    <n v="1000"/>
    <n v="128"/>
    <x v="2"/>
    <s v="US"/>
    <s v="USD"/>
    <n v="1382184786"/>
    <n v="1379592786"/>
    <b v="0"/>
    <n v="12"/>
    <b v="0"/>
    <x v="6"/>
    <s v="video games"/>
    <n v="13"/>
    <n v="10.67"/>
    <x v="2138"/>
    <x v="4"/>
  </r>
  <r>
    <s v="Manorkept"/>
    <s v="An adventuring RPG with ghosts, mysteries, and flexible gameplay paths, Manorkept is a game that promises an unforgettable experience."/>
    <n v="30000"/>
    <n v="1626"/>
    <x v="2"/>
    <s v="CA"/>
    <s v="CAD"/>
    <n v="1417804229"/>
    <n v="1415212229"/>
    <b v="0"/>
    <n v="56"/>
    <b v="0"/>
    <x v="6"/>
    <s v="video games"/>
    <n v="5"/>
    <n v="29.04"/>
    <x v="2139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GB"/>
    <s v="GBP"/>
    <n v="1383959939"/>
    <n v="1381364339"/>
    <b v="0"/>
    <n v="11"/>
    <b v="0"/>
    <x v="6"/>
    <s v="video games"/>
    <n v="0"/>
    <n v="50.91"/>
    <x v="2140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78196008"/>
    <n v="1475604008"/>
    <b v="0"/>
    <n v="0"/>
    <b v="0"/>
    <x v="6"/>
    <s v="video games"/>
    <n v="0"/>
    <n v="0"/>
    <x v="2141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US"/>
    <s v="USD"/>
    <n v="1357934424"/>
    <n v="1355342424"/>
    <b v="0"/>
    <n v="12"/>
    <b v="0"/>
    <x v="6"/>
    <s v="video games"/>
    <n v="6"/>
    <n v="50.08"/>
    <x v="2142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415947159"/>
    <n v="1413351559"/>
    <b v="0"/>
    <n v="5"/>
    <b v="0"/>
    <x v="6"/>
    <s v="video games"/>
    <n v="11"/>
    <n v="45"/>
    <x v="2143"/>
    <x v="7"/>
  </r>
  <r>
    <s v="Project Starborn"/>
    <s v="A thousand community-built sandbox games (and more!) with a fully-customizable game engine."/>
    <n v="35500"/>
    <n v="607"/>
    <x v="2"/>
    <s v="DE"/>
    <s v="EUR"/>
    <n v="1451494210"/>
    <n v="1449075010"/>
    <b v="0"/>
    <n v="24"/>
    <b v="0"/>
    <x v="6"/>
    <s v="video games"/>
    <n v="2"/>
    <n v="25.29"/>
    <x v="2144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279738800"/>
    <n v="1275599812"/>
    <b v="0"/>
    <n v="89"/>
    <b v="0"/>
    <x v="6"/>
    <s v="video games"/>
    <n v="30"/>
    <n v="51.29"/>
    <x v="2145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379164040"/>
    <n v="1376399240"/>
    <b v="0"/>
    <n v="1"/>
    <b v="0"/>
    <x v="6"/>
    <s v="video games"/>
    <n v="0"/>
    <n v="1"/>
    <x v="2146"/>
    <x v="2"/>
  </r>
  <r>
    <s v="Johnny Rocketfingers 3"/>
    <s v="A Point and Click Adventure on Steroids."/>
    <n v="390000"/>
    <n v="2716"/>
    <x v="2"/>
    <s v="US"/>
    <s v="USD"/>
    <n v="1385534514"/>
    <n v="1382938914"/>
    <b v="0"/>
    <n v="55"/>
    <b v="0"/>
    <x v="6"/>
    <s v="video games"/>
    <n v="1"/>
    <n v="49.38"/>
    <x v="2147"/>
    <x v="3"/>
  </r>
  <r>
    <s v="ZomBlock's"/>
    <s v="zomblock's is a online zombie survival game where you can craft new weapons,find food and water to keep yourself alive."/>
    <n v="100"/>
    <n v="2"/>
    <x v="2"/>
    <s v="US"/>
    <s v="USD"/>
    <n v="1455207510"/>
    <n v="1453997910"/>
    <b v="0"/>
    <n v="2"/>
    <b v="0"/>
    <x v="6"/>
    <s v="video games"/>
    <n v="2"/>
    <n v="1"/>
    <x v="2148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416125148"/>
    <n v="1413356748"/>
    <b v="0"/>
    <n v="0"/>
    <b v="0"/>
    <x v="6"/>
    <s v="video games"/>
    <n v="0"/>
    <n v="0"/>
    <x v="2149"/>
    <x v="7"/>
  </r>
  <r>
    <s v="The Unknown Door"/>
    <s v="A pixel styled open world detective game."/>
    <n v="50000"/>
    <n v="405"/>
    <x v="2"/>
    <s v="GB"/>
    <s v="GBP"/>
    <n v="1427992582"/>
    <n v="1425404182"/>
    <b v="0"/>
    <n v="4"/>
    <b v="0"/>
    <x v="6"/>
    <s v="video games"/>
    <n v="1"/>
    <n v="101.25"/>
    <x v="2150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280534400"/>
    <n v="1277512556"/>
    <b v="0"/>
    <n v="6"/>
    <b v="0"/>
    <x v="6"/>
    <s v="video games"/>
    <n v="0"/>
    <n v="19.670000000000002"/>
    <x v="2151"/>
    <x v="2"/>
  </r>
  <r>
    <s v="Space Shooter RPG+"/>
    <s v="Our game is going to be a space shooter that has RPG elements with New Game+! It will be unlike any space shooter ever played."/>
    <n v="30000"/>
    <n v="50"/>
    <x v="2"/>
    <s v="NO"/>
    <s v="NOK"/>
    <n v="1468392599"/>
    <n v="1465800599"/>
    <b v="0"/>
    <n v="4"/>
    <b v="0"/>
    <x v="6"/>
    <s v="video games"/>
    <n v="0"/>
    <n v="12.5"/>
    <x v="2152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67231614"/>
    <n v="1464639614"/>
    <b v="0"/>
    <n v="4"/>
    <b v="0"/>
    <x v="6"/>
    <s v="video games"/>
    <n v="0"/>
    <n v="8.5"/>
    <x v="2153"/>
    <x v="3"/>
  </r>
  <r>
    <s v="Demigods - Rise of the Children - Part 1 (Design)"/>
    <s v="A Real Time Strategy game based on Greek mythology in a fictional world."/>
    <n v="250"/>
    <n v="2"/>
    <x v="2"/>
    <s v="US"/>
    <s v="USD"/>
    <n v="1394909909"/>
    <n v="1392321509"/>
    <b v="0"/>
    <n v="2"/>
    <b v="0"/>
    <x v="6"/>
    <s v="video games"/>
    <n v="1"/>
    <n v="1"/>
    <x v="2154"/>
    <x v="3"/>
  </r>
  <r>
    <s v="VoxelMaze"/>
    <s v="A Level Editor, Turned up to eleven. Infinite creativity in one package, solo or with up to 16 of your friends."/>
    <n v="5000"/>
    <n v="115"/>
    <x v="2"/>
    <s v="US"/>
    <s v="USD"/>
    <n v="1420876740"/>
    <n v="1417470718"/>
    <b v="0"/>
    <n v="5"/>
    <b v="0"/>
    <x v="6"/>
    <s v="video games"/>
    <n v="2"/>
    <n v="23"/>
    <x v="2155"/>
    <x v="2"/>
  </r>
  <r>
    <s v="Beyond Black Space"/>
    <s v="Captain and manage your ship along with your crew in this deep space adventure! (PC/Linux/Mac)"/>
    <n v="56000"/>
    <n v="1493"/>
    <x v="2"/>
    <s v="US"/>
    <s v="USD"/>
    <n v="1390921827"/>
    <n v="1389193827"/>
    <b v="0"/>
    <n v="83"/>
    <b v="0"/>
    <x v="6"/>
    <s v="video games"/>
    <n v="3"/>
    <n v="17.989999999999998"/>
    <x v="2156"/>
    <x v="4"/>
  </r>
  <r>
    <s v="Nin"/>
    <s v="Gamers and 90's fans unite in this small tale of epic proportions!"/>
    <n v="75000"/>
    <n v="21144"/>
    <x v="2"/>
    <s v="GB"/>
    <s v="GBP"/>
    <n v="1459443385"/>
    <n v="1456854985"/>
    <b v="0"/>
    <n v="57"/>
    <b v="0"/>
    <x v="6"/>
    <s v="video games"/>
    <n v="28"/>
    <n v="370.95"/>
    <x v="2157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79363406"/>
    <n v="1375475406"/>
    <b v="0"/>
    <n v="311"/>
    <b v="0"/>
    <x v="6"/>
    <s v="video games"/>
    <n v="7"/>
    <n v="63.57"/>
    <x v="2158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482479940"/>
    <n v="1479684783"/>
    <b v="0"/>
    <n v="2"/>
    <b v="0"/>
    <x v="6"/>
    <s v="video games"/>
    <n v="1"/>
    <n v="13"/>
    <x v="2159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60009774"/>
    <n v="1356121774"/>
    <b v="0"/>
    <n v="16"/>
    <b v="0"/>
    <x v="6"/>
    <s v="video games"/>
    <n v="1"/>
    <n v="5.31"/>
    <x v="2160"/>
    <x v="5"/>
  </r>
  <r>
    <s v="CallMeGhost DEBUT ALBUM preorder!"/>
    <s v="We're trying to fund hard copies of our debut album!"/>
    <n v="400"/>
    <n v="463"/>
    <x v="0"/>
    <s v="US"/>
    <s v="USD"/>
    <n v="1310837574"/>
    <n v="1308245574"/>
    <b v="0"/>
    <n v="13"/>
    <b v="1"/>
    <x v="4"/>
    <s v="rock"/>
    <n v="116"/>
    <n v="35.619999999999997"/>
    <x v="2161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337447105"/>
    <n v="1334855105"/>
    <b v="0"/>
    <n v="58"/>
    <b v="1"/>
    <x v="4"/>
    <s v="rock"/>
    <n v="112"/>
    <n v="87.1"/>
    <x v="2162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43040059"/>
    <n v="1440448059"/>
    <b v="0"/>
    <n v="44"/>
    <b v="1"/>
    <x v="4"/>
    <s v="rock"/>
    <n v="132"/>
    <n v="75.11"/>
    <x v="2163"/>
    <x v="0"/>
  </r>
  <r>
    <s v="Rosaline debut record"/>
    <s v="South Florida roots country/rock outfit's long awaited debut record"/>
    <n v="5500"/>
    <n v="5645"/>
    <x v="0"/>
    <s v="US"/>
    <s v="USD"/>
    <n v="1406226191"/>
    <n v="1403547791"/>
    <b v="0"/>
    <n v="83"/>
    <b v="1"/>
    <x v="4"/>
    <s v="rock"/>
    <n v="103"/>
    <n v="68.010000000000005"/>
    <x v="2164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US"/>
    <s v="USD"/>
    <n v="1433735400"/>
    <n v="1429306520"/>
    <b v="0"/>
    <n v="117"/>
    <b v="1"/>
    <x v="4"/>
    <s v="rock"/>
    <n v="139"/>
    <n v="29.62"/>
    <x v="2165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66827140"/>
    <n v="1464196414"/>
    <b v="0"/>
    <n v="32"/>
    <b v="1"/>
    <x v="4"/>
    <s v="rock"/>
    <n v="147"/>
    <n v="91.63"/>
    <x v="2166"/>
    <x v="3"/>
  </r>
  <r>
    <s v="Planes and Planets needs to get their EP finished!!"/>
    <s v="We need YOUR HELP to take one more step to this make release sound amazing!"/>
    <n v="150"/>
    <n v="180"/>
    <x v="0"/>
    <s v="FR"/>
    <s v="EUR"/>
    <n v="1460127635"/>
    <n v="1457539235"/>
    <b v="0"/>
    <n v="8"/>
    <b v="1"/>
    <x v="4"/>
    <s v="rock"/>
    <n v="120"/>
    <n v="22.5"/>
    <x v="2167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17813618"/>
    <n v="1413922018"/>
    <b v="0"/>
    <n v="340"/>
    <b v="1"/>
    <x v="4"/>
    <s v="rock"/>
    <n v="122"/>
    <n v="64.37"/>
    <x v="2168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347672937"/>
    <n v="1346463337"/>
    <b v="0"/>
    <n v="7"/>
    <b v="1"/>
    <x v="4"/>
    <s v="rock"/>
    <n v="100"/>
    <n v="21.86"/>
    <x v="2169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86702800"/>
    <n v="1484058261"/>
    <b v="0"/>
    <n v="19"/>
    <b v="1"/>
    <x v="4"/>
    <s v="rock"/>
    <n v="181"/>
    <n v="33.32"/>
    <x v="2170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88473351"/>
    <n v="1488214151"/>
    <b v="0"/>
    <n v="47"/>
    <b v="1"/>
    <x v="4"/>
    <s v="rock"/>
    <n v="106"/>
    <n v="90.28"/>
    <x v="2171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40266422"/>
    <n v="1436810422"/>
    <b v="0"/>
    <n v="13"/>
    <b v="1"/>
    <x v="4"/>
    <s v="rock"/>
    <n v="100"/>
    <n v="76.92"/>
    <x v="2172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434949200"/>
    <n v="1431903495"/>
    <b v="0"/>
    <n v="90"/>
    <b v="1"/>
    <x v="4"/>
    <s v="rock"/>
    <n v="127"/>
    <n v="59.23"/>
    <x v="2173"/>
    <x v="4"/>
  </r>
  <r>
    <s v="Chivo Funge and the Extensions"/>
    <s v="Chivo and his band of miscreants present their debut album _x000a_'Blind Energy' ...we think you are going to like it."/>
    <n v="4000"/>
    <n v="4119"/>
    <x v="0"/>
    <s v="US"/>
    <s v="USD"/>
    <n v="1429365320"/>
    <n v="1426773320"/>
    <b v="0"/>
    <n v="63"/>
    <b v="1"/>
    <x v="4"/>
    <s v="rock"/>
    <n v="103"/>
    <n v="65.38"/>
    <x v="2174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378785540"/>
    <n v="1376066243"/>
    <b v="0"/>
    <n v="26"/>
    <b v="1"/>
    <x v="4"/>
    <s v="rock"/>
    <n v="250"/>
    <n v="67.31"/>
    <x v="2175"/>
    <x v="2"/>
  </r>
  <r>
    <s v="Mike Farley Band - New Album!"/>
    <s v="The Mike Farley Band has re-assembled its original line up and needs your help to make a new full-length album!"/>
    <n v="5000"/>
    <n v="6301"/>
    <x v="0"/>
    <s v="GB"/>
    <s v="GBP"/>
    <n v="1462453307"/>
    <n v="1459861307"/>
    <b v="0"/>
    <n v="71"/>
    <b v="1"/>
    <x v="4"/>
    <s v="rock"/>
    <n v="126"/>
    <n v="88.75"/>
    <x v="2176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9059986"/>
    <n v="1468455186"/>
    <b v="0"/>
    <n v="38"/>
    <b v="1"/>
    <x v="4"/>
    <s v="rock"/>
    <n v="100"/>
    <n v="65.87"/>
    <x v="2177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30579509"/>
    <n v="1427987509"/>
    <b v="0"/>
    <n v="859"/>
    <b v="1"/>
    <x v="4"/>
    <s v="rock"/>
    <n v="139"/>
    <n v="40.35"/>
    <x v="2178"/>
    <x v="2"/>
  </r>
  <r>
    <s v="Woodhouse EP"/>
    <s v="Woodhouse is making an EP!  If you are a fan of whiskey and loud guitars, contribute to the cause!"/>
    <n v="1000"/>
    <n v="1614"/>
    <x v="0"/>
    <s v="US"/>
    <s v="USD"/>
    <n v="1465192867"/>
    <n v="1463032867"/>
    <b v="0"/>
    <n v="21"/>
    <b v="1"/>
    <x v="4"/>
    <s v="rock"/>
    <n v="161"/>
    <n v="76.86"/>
    <x v="2179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84752597"/>
    <n v="1482160597"/>
    <b v="0"/>
    <n v="78"/>
    <b v="1"/>
    <x v="4"/>
    <s v="rock"/>
    <n v="107"/>
    <n v="68.709999999999994"/>
    <x v="2180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28725192"/>
    <n v="1426133192"/>
    <b v="0"/>
    <n v="53"/>
    <b v="1"/>
    <x v="6"/>
    <s v="tabletop games"/>
    <n v="153"/>
    <n v="57.77"/>
    <x v="2181"/>
    <x v="1"/>
  </r>
  <r>
    <s v="Broken World - A Post-Apocalypse Tabletop RPG"/>
    <s v="An incredibly comprehensive tabletop rpg book for the post apocalypse, inspired by Dungeon World."/>
    <n v="3000"/>
    <n v="15725"/>
    <x v="0"/>
    <s v="US"/>
    <s v="USD"/>
    <n v="1447434268"/>
    <n v="1443801868"/>
    <b v="0"/>
    <n v="356"/>
    <b v="1"/>
    <x v="6"/>
    <s v="tabletop games"/>
    <n v="524"/>
    <n v="44.17"/>
    <x v="2182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7635653"/>
    <n v="1486426053"/>
    <b v="0"/>
    <n v="279"/>
    <b v="1"/>
    <x v="6"/>
    <s v="tabletop games"/>
    <n v="489"/>
    <n v="31.57"/>
    <x v="2183"/>
    <x v="1"/>
  </r>
  <r>
    <s v="Liguria"/>
    <s v="Trading beautiful colors on behalf of the bishop! Become the best merchant of the Fresco World in this innovative game by Queen Games."/>
    <n v="10000"/>
    <n v="28474"/>
    <x v="0"/>
    <s v="CA"/>
    <s v="CAD"/>
    <n v="1412285825"/>
    <n v="1409261825"/>
    <b v="0"/>
    <n v="266"/>
    <b v="1"/>
    <x v="6"/>
    <s v="tabletop games"/>
    <n v="285"/>
    <n v="107.05"/>
    <x v="2184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US"/>
    <s v="USD"/>
    <n v="1486616400"/>
    <n v="1484037977"/>
    <b v="0"/>
    <n v="623"/>
    <b v="1"/>
    <x v="6"/>
    <s v="tabletop games"/>
    <n v="1857"/>
    <n v="149.03"/>
    <x v="2185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53737600"/>
    <n v="1452530041"/>
    <b v="1"/>
    <n v="392"/>
    <b v="1"/>
    <x v="6"/>
    <s v="tabletop games"/>
    <n v="110"/>
    <n v="55.96"/>
    <x v="2186"/>
    <x v="2"/>
  </r>
  <r>
    <s v="Tesla vs. Edison"/>
    <s v="The War of Currents! 2-5 electricity innovators build routes, grow tech trees, and play the stock market in 20 minutes per player."/>
    <n v="20000"/>
    <n v="202928.5"/>
    <x v="0"/>
    <s v="GB"/>
    <s v="GBP"/>
    <n v="1364286239"/>
    <n v="1360830239"/>
    <b v="0"/>
    <n v="3562"/>
    <b v="1"/>
    <x v="6"/>
    <s v="tabletop games"/>
    <n v="1015"/>
    <n v="56.97"/>
    <x v="2187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US"/>
    <s v="USD"/>
    <n v="1473213600"/>
    <n v="1470062743"/>
    <b v="0"/>
    <n v="514"/>
    <b v="1"/>
    <x v="6"/>
    <s v="tabletop games"/>
    <n v="412"/>
    <n v="44.06"/>
    <x v="2188"/>
    <x v="2"/>
  </r>
  <r>
    <s v="Odyssey: ARGONAUTS"/>
    <s v="Help me fund the Argonauts! Sculpted by Dave Kidd, based on concept art from Roberto Cirillo, created by Fet Milner and myself!"/>
    <n v="1200"/>
    <n v="6039"/>
    <x v="0"/>
    <s v="US"/>
    <s v="USD"/>
    <n v="1428033540"/>
    <n v="1425531666"/>
    <b v="1"/>
    <n v="88"/>
    <b v="1"/>
    <x v="6"/>
    <s v="tabletop games"/>
    <n v="503"/>
    <n v="68.63"/>
    <x v="2189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AU"/>
    <s v="AUD"/>
    <n v="1477414800"/>
    <n v="1474380241"/>
    <b v="0"/>
    <n v="537"/>
    <b v="1"/>
    <x v="6"/>
    <s v="tabletop games"/>
    <n v="185"/>
    <n v="65.319999999999993"/>
    <x v="2190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61276000"/>
    <n v="1460055300"/>
    <b v="0"/>
    <n v="25"/>
    <b v="1"/>
    <x v="6"/>
    <s v="tabletop games"/>
    <n v="120"/>
    <n v="35.92"/>
    <x v="2191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US"/>
    <s v="USD"/>
    <n v="1458716340"/>
    <n v="1455721204"/>
    <b v="0"/>
    <n v="3238"/>
    <b v="1"/>
    <x v="6"/>
    <s v="tabletop games"/>
    <n v="1081"/>
    <n v="40.07"/>
    <x v="2192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GB"/>
    <s v="GBP"/>
    <n v="1487102427"/>
    <n v="1486065627"/>
    <b v="0"/>
    <n v="897"/>
    <b v="1"/>
    <x v="6"/>
    <s v="tabletop games"/>
    <n v="452"/>
    <n v="75.650000000000006"/>
    <x v="2193"/>
    <x v="2"/>
  </r>
  <r>
    <s v="Monster Lab"/>
    <s v="LAST CHANCE! A fast paced card game for people who like to play god, build hybrid cat monsters and add flamethrowers to space dragons."/>
    <n v="10000"/>
    <n v="53737"/>
    <x v="0"/>
    <s v="GB"/>
    <s v="GBP"/>
    <n v="1481842800"/>
    <n v="1479414344"/>
    <b v="0"/>
    <n v="878"/>
    <b v="1"/>
    <x v="6"/>
    <s v="tabletop games"/>
    <n v="537"/>
    <n v="61.2"/>
    <x v="2194"/>
    <x v="2"/>
  </r>
  <r>
    <s v="Purgatoria: City of Angels"/>
    <s v="A gritty, noir tabletop RPG with a fast-paced combo-based battle system."/>
    <n v="4600"/>
    <n v="5535"/>
    <x v="0"/>
    <s v="US"/>
    <s v="USD"/>
    <n v="1479704340"/>
    <n v="1477043072"/>
    <b v="0"/>
    <n v="115"/>
    <b v="1"/>
    <x v="6"/>
    <s v="tabletop games"/>
    <n v="120"/>
    <n v="48.13"/>
    <x v="2195"/>
    <x v="0"/>
  </r>
  <r>
    <s v="LACORSA Grand Prix Game (relaunch)"/>
    <s v="Race your friends in style with this classic Grand Prix game."/>
    <n v="14000"/>
    <n v="15937"/>
    <x v="0"/>
    <s v="US"/>
    <s v="USD"/>
    <n v="1459012290"/>
    <n v="1456423890"/>
    <b v="0"/>
    <n v="234"/>
    <b v="1"/>
    <x v="6"/>
    <s v="tabletop games"/>
    <n v="114"/>
    <n v="68.11"/>
    <x v="2196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39317900"/>
    <n v="1436725900"/>
    <b v="0"/>
    <n v="4330"/>
    <b v="1"/>
    <x v="6"/>
    <s v="tabletop games"/>
    <n v="951"/>
    <n v="65.89"/>
    <x v="2197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80662000"/>
    <n v="1478000502"/>
    <b v="0"/>
    <n v="651"/>
    <b v="1"/>
    <x v="6"/>
    <s v="tabletop games"/>
    <n v="133"/>
    <n v="81.650000000000006"/>
    <x v="2198"/>
    <x v="0"/>
  </r>
  <r>
    <s v="Decadolo. Flip it!"/>
    <s v="A new strategic board game designed to flip out your opponent."/>
    <n v="9000"/>
    <n v="13228"/>
    <x v="0"/>
    <s v="US"/>
    <s v="USD"/>
    <n v="1425132059"/>
    <n v="1422540059"/>
    <b v="0"/>
    <n v="251"/>
    <b v="1"/>
    <x v="6"/>
    <s v="tabletop games"/>
    <n v="147"/>
    <n v="52.7"/>
    <x v="2199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US"/>
    <s v="USD"/>
    <n v="1447507200"/>
    <n v="1444911600"/>
    <b v="0"/>
    <n v="263"/>
    <b v="1"/>
    <x v="6"/>
    <s v="tabletop games"/>
    <n v="542"/>
    <n v="41.23"/>
    <x v="2200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IE"/>
    <s v="EUR"/>
    <n v="1444903198"/>
    <n v="1442311198"/>
    <b v="1"/>
    <n v="28"/>
    <b v="1"/>
    <x v="4"/>
    <s v="electronic music"/>
    <n v="383"/>
    <n v="15.04"/>
    <x v="2201"/>
    <x v="4"/>
  </r>
  <r>
    <s v="zircon - &quot;Identity Sequence&quot;: A cyberpunk-inspired journey"/>
    <s v="An electro-organic album of evolved dance music inspired by seminal cyberpunk works."/>
    <n v="4000"/>
    <n v="28167.25"/>
    <x v="0"/>
    <s v="GB"/>
    <s v="GBP"/>
    <n v="1436151600"/>
    <n v="1433775668"/>
    <b v="0"/>
    <n v="721"/>
    <b v="1"/>
    <x v="4"/>
    <s v="electronic music"/>
    <n v="704"/>
    <n v="39.07"/>
    <x v="2202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GB"/>
    <s v="GBP"/>
    <n v="1358367565"/>
    <n v="1357157965"/>
    <b v="0"/>
    <n v="50"/>
    <b v="1"/>
    <x v="4"/>
    <s v="electronic music"/>
    <n v="110"/>
    <n v="43.82"/>
    <x v="2203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51801368"/>
    <n v="1349209368"/>
    <b v="0"/>
    <n v="73"/>
    <b v="1"/>
    <x v="4"/>
    <s v="electronic music"/>
    <n v="133"/>
    <n v="27.3"/>
    <x v="2204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CA"/>
    <s v="CAD"/>
    <n v="1443127082"/>
    <n v="1440535082"/>
    <b v="0"/>
    <n v="27"/>
    <b v="1"/>
    <x v="4"/>
    <s v="electronic music"/>
    <n v="152"/>
    <n v="42.22"/>
    <x v="2205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62814119"/>
    <n v="1360222119"/>
    <b v="0"/>
    <n v="34"/>
    <b v="1"/>
    <x v="4"/>
    <s v="electronic music"/>
    <n v="103"/>
    <n v="33.24"/>
    <x v="2206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38579789"/>
    <n v="1335987789"/>
    <b v="0"/>
    <n v="7"/>
    <b v="1"/>
    <x v="4"/>
    <s v="electronic music"/>
    <n v="100"/>
    <n v="285.70999999999998"/>
    <x v="2207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4556624"/>
    <n v="1333001424"/>
    <b v="0"/>
    <n v="24"/>
    <b v="1"/>
    <x v="4"/>
    <s v="electronic music"/>
    <n v="102"/>
    <n v="42.33"/>
    <x v="2208"/>
    <x v="5"/>
  </r>
  <r>
    <s v="NYPC's North American (+ Colombia!) Tour May 2014 - Part 2"/>
    <s v="Support us and pledge for rewards on our new bigger Tour of the US, Canada and Colombia!"/>
    <n v="500"/>
    <n v="754"/>
    <x v="0"/>
    <s v="US"/>
    <s v="USD"/>
    <n v="1384580373"/>
    <n v="1381984773"/>
    <b v="0"/>
    <n v="15"/>
    <b v="1"/>
    <x v="4"/>
    <s v="electronic music"/>
    <n v="151"/>
    <n v="50.27"/>
    <x v="2209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3771200"/>
    <n v="1328649026"/>
    <b v="0"/>
    <n v="72"/>
    <b v="1"/>
    <x v="4"/>
    <s v="electronic music"/>
    <n v="111"/>
    <n v="61.9"/>
    <x v="2210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GB"/>
    <s v="GBP"/>
    <n v="1397516400"/>
    <n v="1396524644"/>
    <b v="0"/>
    <n v="120"/>
    <b v="1"/>
    <x v="4"/>
    <s v="electronic music"/>
    <n v="196"/>
    <n v="40.75"/>
    <x v="2211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34424960"/>
    <n v="1329442510"/>
    <b v="0"/>
    <n v="123"/>
    <b v="1"/>
    <x v="4"/>
    <s v="electronic music"/>
    <n v="114"/>
    <n v="55.8"/>
    <x v="2212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397113140"/>
    <n v="1395168625"/>
    <b v="0"/>
    <n v="1"/>
    <b v="1"/>
    <x v="4"/>
    <s v="electronic music"/>
    <n v="200"/>
    <n v="10"/>
    <x v="2213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83526800"/>
    <n v="1380650177"/>
    <b v="0"/>
    <n v="24"/>
    <b v="1"/>
    <x v="4"/>
    <s v="electronic music"/>
    <n v="293"/>
    <n v="73.13"/>
    <x v="2214"/>
    <x v="3"/>
  </r>
  <r>
    <s v="&quot;Something to See, Not to Say&quot; - Anemometer's First EP Album"/>
    <s v="Ambient Electro Grind-fest!"/>
    <n v="550"/>
    <n v="860"/>
    <x v="0"/>
    <s v="US"/>
    <s v="USD"/>
    <n v="1431719379"/>
    <n v="1429127379"/>
    <b v="0"/>
    <n v="33"/>
    <b v="1"/>
    <x v="4"/>
    <s v="electronic music"/>
    <n v="156"/>
    <n v="26.06"/>
    <x v="2215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391713248"/>
    <n v="1389121248"/>
    <b v="0"/>
    <n v="14"/>
    <b v="1"/>
    <x v="4"/>
    <s v="electronic music"/>
    <n v="106"/>
    <n v="22.64"/>
    <x v="2216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331621940"/>
    <n v="1329671572"/>
    <b v="0"/>
    <n v="9"/>
    <b v="1"/>
    <x v="4"/>
    <s v="electronic music"/>
    <n v="101"/>
    <n v="47.22"/>
    <x v="2217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437674545"/>
    <n v="1436464945"/>
    <b v="0"/>
    <n v="76"/>
    <b v="1"/>
    <x v="4"/>
    <s v="electronic music"/>
    <n v="123"/>
    <n v="32.32"/>
    <x v="2218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6451200"/>
    <n v="1445539113"/>
    <b v="0"/>
    <n v="19"/>
    <b v="1"/>
    <x v="4"/>
    <s v="electronic music"/>
    <n v="102"/>
    <n v="53.42"/>
    <x v="2219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46198400"/>
    <n v="1344281383"/>
    <b v="0"/>
    <n v="69"/>
    <b v="1"/>
    <x v="4"/>
    <s v="electronic music"/>
    <n v="101"/>
    <n v="51.3"/>
    <x v="2220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40004512"/>
    <n v="1437412512"/>
    <b v="0"/>
    <n v="218"/>
    <b v="1"/>
    <x v="6"/>
    <s v="tabletop games"/>
    <n v="108"/>
    <n v="37.200000000000003"/>
    <x v="2221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74888436"/>
    <n v="1372296436"/>
    <b v="0"/>
    <n v="30"/>
    <b v="1"/>
    <x v="6"/>
    <s v="tabletop games"/>
    <n v="163"/>
    <n v="27.1"/>
    <x v="2222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US"/>
    <s v="USD"/>
    <n v="1461369600"/>
    <n v="1458748809"/>
    <b v="0"/>
    <n v="100"/>
    <b v="1"/>
    <x v="6"/>
    <s v="tabletop games"/>
    <n v="106"/>
    <n v="206.31"/>
    <x v="2223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327776847"/>
    <n v="1325184847"/>
    <b v="0"/>
    <n v="296"/>
    <b v="1"/>
    <x v="6"/>
    <s v="tabletop games"/>
    <n v="243"/>
    <n v="82.15"/>
    <x v="2224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CA"/>
    <s v="CAD"/>
    <n v="1435418568"/>
    <n v="1432826568"/>
    <b v="0"/>
    <n v="1204"/>
    <b v="1"/>
    <x v="6"/>
    <s v="tabletop games"/>
    <n v="945"/>
    <n v="164.8"/>
    <x v="2225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77767600"/>
    <n v="1475337675"/>
    <b v="0"/>
    <n v="321"/>
    <b v="1"/>
    <x v="6"/>
    <s v="tabletop games"/>
    <n v="108"/>
    <n v="60.82"/>
    <x v="2226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411326015"/>
    <n v="1408734015"/>
    <b v="0"/>
    <n v="301"/>
    <b v="1"/>
    <x v="6"/>
    <s v="tabletop games"/>
    <n v="157"/>
    <n v="67.97"/>
    <x v="2227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US"/>
    <s v="USD"/>
    <n v="1455253140"/>
    <n v="1452625822"/>
    <b v="0"/>
    <n v="144"/>
    <b v="1"/>
    <x v="6"/>
    <s v="tabletop games"/>
    <n v="1174"/>
    <n v="81.56"/>
    <x v="2228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GB"/>
    <s v="GBP"/>
    <n v="1384374155"/>
    <n v="1381778555"/>
    <b v="0"/>
    <n v="539"/>
    <b v="1"/>
    <x v="6"/>
    <s v="tabletop games"/>
    <n v="171"/>
    <n v="25.43"/>
    <x v="2229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DE"/>
    <s v="EUR"/>
    <n v="1439707236"/>
    <n v="1437115236"/>
    <b v="0"/>
    <n v="498"/>
    <b v="1"/>
    <x v="6"/>
    <s v="tabletop games"/>
    <n v="126"/>
    <n v="21.5"/>
    <x v="2230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8180800"/>
    <n v="1375113391"/>
    <b v="0"/>
    <n v="1113"/>
    <b v="1"/>
    <x v="6"/>
    <s v="tabletop games"/>
    <n v="1212"/>
    <n v="27.23"/>
    <x v="2231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398460127"/>
    <n v="1395868127"/>
    <b v="0"/>
    <n v="988"/>
    <b v="1"/>
    <x v="6"/>
    <s v="tabletop games"/>
    <n v="496"/>
    <n v="25.09"/>
    <x v="2232"/>
    <x v="3"/>
  </r>
  <r>
    <s v="Cadaver - A Card Game For Aspiring Necromancers"/>
    <s v="Cadaver is a lighthearted game of friendly necromancy! Players compete to resurrect as many bodies as possible!"/>
    <n v="2500"/>
    <n v="8301"/>
    <x v="0"/>
    <s v="US"/>
    <s v="USD"/>
    <n v="1372136400"/>
    <n v="1369864301"/>
    <b v="0"/>
    <n v="391"/>
    <b v="1"/>
    <x v="6"/>
    <s v="tabletop games"/>
    <n v="332"/>
    <n v="21.23"/>
    <x v="2233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05738800"/>
    <n v="1402945408"/>
    <b v="0"/>
    <n v="28"/>
    <b v="1"/>
    <x v="6"/>
    <s v="tabletop games"/>
    <n v="1165"/>
    <n v="41.61"/>
    <x v="2234"/>
    <x v="2"/>
  </r>
  <r>
    <s v="Miniature Scenery Terrain for Tabletop gaming and Wargames"/>
    <s v="An amazing set of sceneries to create unique atmospheres for your tabletop gaming."/>
    <n v="13000"/>
    <n v="19931"/>
    <x v="0"/>
    <s v="GB"/>
    <s v="GBP"/>
    <n v="1450051200"/>
    <n v="1448269539"/>
    <b v="0"/>
    <n v="147"/>
    <b v="1"/>
    <x v="6"/>
    <s v="tabletop games"/>
    <n v="153"/>
    <n v="135.59"/>
    <x v="2235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83645647"/>
    <n v="1481053647"/>
    <b v="0"/>
    <n v="680"/>
    <b v="1"/>
    <x v="6"/>
    <s v="tabletop games"/>
    <n v="537"/>
    <n v="22.12"/>
    <x v="2236"/>
    <x v="2"/>
  </r>
  <r>
    <s v="Monster Mansion"/>
    <s v="A real-time cooperative adventure for 2-8 players. Defeat legendary monsters to earn gold and escape before the time RUNS OUT!"/>
    <n v="18000"/>
    <n v="63527"/>
    <x v="0"/>
    <s v="CA"/>
    <s v="CAD"/>
    <n v="1427585511"/>
    <n v="1424997111"/>
    <b v="0"/>
    <n v="983"/>
    <b v="1"/>
    <x v="6"/>
    <s v="tabletop games"/>
    <n v="353"/>
    <n v="64.63"/>
    <x v="2237"/>
    <x v="3"/>
  </r>
  <r>
    <s v="28mm Fantasy Miniature range Feral Orcs!"/>
    <s v="28mm Fantasy Miniature Range in leadfree white metal: Orcs, wolves and more."/>
    <n v="4000"/>
    <n v="5496"/>
    <x v="0"/>
    <s v="US"/>
    <s v="USD"/>
    <n v="1454338123"/>
    <n v="1451746123"/>
    <b v="0"/>
    <n v="79"/>
    <b v="1"/>
    <x v="6"/>
    <s v="tabletop games"/>
    <n v="137"/>
    <n v="69.569999999999993"/>
    <x v="2238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415779140"/>
    <n v="1412294683"/>
    <b v="0"/>
    <n v="426"/>
    <b v="1"/>
    <x v="6"/>
    <s v="tabletop games"/>
    <n v="128"/>
    <n v="75.13"/>
    <x v="2239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DE"/>
    <s v="EUR"/>
    <n v="1489157716"/>
    <n v="1486565716"/>
    <b v="0"/>
    <n v="96"/>
    <b v="1"/>
    <x v="6"/>
    <s v="tabletop games"/>
    <n v="271"/>
    <n v="140.97999999999999"/>
    <x v="2240"/>
    <x v="2"/>
  </r>
  <r>
    <s v="Savage Worlds Zombie Squad"/>
    <s v="You are Ex- Military criminals sent on suicide missions on the edge of space. Science Fiction Tabletop RPG using Savage Worlds"/>
    <n v="1000"/>
    <n v="8064"/>
    <x v="0"/>
    <s v="US"/>
    <s v="USD"/>
    <n v="1385870520"/>
    <n v="1382742014"/>
    <b v="0"/>
    <n v="163"/>
    <b v="1"/>
    <x v="6"/>
    <s v="tabletop games"/>
    <n v="806"/>
    <n v="49.47"/>
    <x v="2241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461354544"/>
    <n v="1458762544"/>
    <b v="0"/>
    <n v="2525"/>
    <b v="1"/>
    <x v="6"/>
    <s v="tabletop games"/>
    <n v="1360"/>
    <n v="53.87"/>
    <x v="2242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GB"/>
    <s v="GBP"/>
    <n v="1488484300"/>
    <n v="1485892300"/>
    <b v="0"/>
    <n v="2035"/>
    <b v="1"/>
    <x v="6"/>
    <s v="tabletop games"/>
    <n v="930250"/>
    <n v="4.57"/>
    <x v="2243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385521320"/>
    <n v="1382449733"/>
    <b v="0"/>
    <n v="290"/>
    <b v="1"/>
    <x v="6"/>
    <s v="tabletop games"/>
    <n v="377"/>
    <n v="65"/>
    <x v="2244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489374000"/>
    <n v="1488823290"/>
    <b v="0"/>
    <n v="1980"/>
    <b v="1"/>
    <x v="6"/>
    <s v="tabletop games"/>
    <n v="2647"/>
    <n v="53.48"/>
    <x v="2245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US"/>
    <s v="USD"/>
    <n v="1476649800"/>
    <n v="1475609946"/>
    <b v="0"/>
    <n v="57"/>
    <b v="1"/>
    <x v="6"/>
    <s v="tabletop games"/>
    <n v="100"/>
    <n v="43.91"/>
    <x v="2246"/>
    <x v="0"/>
  </r>
  <r>
    <s v="Foragers"/>
    <s v="Take on the role of an ancient forager in this fun strategy game from the designer of Biblios."/>
    <n v="18500"/>
    <n v="19324"/>
    <x v="0"/>
    <s v="US"/>
    <s v="USD"/>
    <n v="1393005600"/>
    <n v="1390323617"/>
    <b v="0"/>
    <n v="380"/>
    <b v="1"/>
    <x v="6"/>
    <s v="tabletop games"/>
    <n v="104"/>
    <n v="50.85"/>
    <x v="2247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41393210"/>
    <n v="1438801210"/>
    <b v="0"/>
    <n v="128"/>
    <b v="1"/>
    <x v="6"/>
    <s v="tabletop games"/>
    <n v="107"/>
    <n v="58.63"/>
    <x v="2248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438185565"/>
    <n v="1436975965"/>
    <b v="0"/>
    <n v="180"/>
    <b v="1"/>
    <x v="6"/>
    <s v="tabletop games"/>
    <n v="169"/>
    <n v="32.82"/>
    <x v="2249"/>
    <x v="4"/>
  </r>
  <r>
    <s v="The Game Anywhere Table"/>
    <s v="A customizable gaming table, for the best gaming experience, portable, storable and lightweight, that can be taken anywhere"/>
    <n v="25000"/>
    <n v="243778"/>
    <x v="0"/>
    <s v="GB"/>
    <s v="GBP"/>
    <n v="1481749278"/>
    <n v="1479157278"/>
    <b v="0"/>
    <n v="571"/>
    <b v="1"/>
    <x v="6"/>
    <s v="tabletop games"/>
    <n v="975"/>
    <n v="426.93"/>
    <x v="2250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364917965"/>
    <n v="1362329565"/>
    <b v="0"/>
    <n v="480"/>
    <b v="1"/>
    <x v="6"/>
    <s v="tabletop games"/>
    <n v="134"/>
    <n v="23.81"/>
    <x v="2251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US"/>
    <s v="USD"/>
    <n v="1480727273"/>
    <n v="1478131673"/>
    <b v="0"/>
    <n v="249"/>
    <b v="1"/>
    <x v="6"/>
    <s v="tabletop games"/>
    <n v="272"/>
    <n v="98.41"/>
    <x v="2252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08177077"/>
    <n v="1406362677"/>
    <b v="0"/>
    <n v="84"/>
    <b v="1"/>
    <x v="6"/>
    <s v="tabletop games"/>
    <n v="113"/>
    <n v="107.32"/>
    <x v="2253"/>
    <x v="0"/>
  </r>
  <r>
    <s v="Green Couch Games Limited: FrogFlip!"/>
    <s v="A dexterity microgame by father/daughter team, Jason and Claire Kotarski. Make 100 project."/>
    <n v="500"/>
    <n v="2299"/>
    <x v="0"/>
    <s v="ES"/>
    <s v="EUR"/>
    <n v="1470469938"/>
    <n v="1469173938"/>
    <b v="0"/>
    <n v="197"/>
    <b v="1"/>
    <x v="6"/>
    <s v="tabletop games"/>
    <n v="460"/>
    <n v="11.67"/>
    <x v="2254"/>
    <x v="1"/>
  </r>
  <r>
    <s v="Jumbo Jets - Jet Set Expansion Set #2"/>
    <s v="This is the second set of 5 expansions for our route-building game, Jet Set!"/>
    <n v="3950"/>
    <n v="11323"/>
    <x v="0"/>
    <s v="US"/>
    <s v="USD"/>
    <n v="1447862947"/>
    <n v="1445267347"/>
    <b v="0"/>
    <n v="271"/>
    <b v="1"/>
    <x v="6"/>
    <s v="tabletop games"/>
    <n v="287"/>
    <n v="41.78"/>
    <x v="2255"/>
    <x v="2"/>
  </r>
  <r>
    <s v="Bitcoin Empire"/>
    <s v="Build your crypto-currency empire and sabotage your opponents. A deck building, card game. 2-4 players. 15 minutes."/>
    <n v="480"/>
    <n v="1069"/>
    <x v="0"/>
    <s v="US"/>
    <s v="USD"/>
    <n v="1485271968"/>
    <n v="1484667168"/>
    <b v="0"/>
    <n v="50"/>
    <b v="1"/>
    <x v="6"/>
    <s v="tabletop games"/>
    <n v="223"/>
    <n v="21.38"/>
    <x v="225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US"/>
    <s v="USD"/>
    <n v="1462661451"/>
    <n v="1460069451"/>
    <b v="0"/>
    <n v="169"/>
    <b v="1"/>
    <x v="6"/>
    <s v="tabletop games"/>
    <n v="636"/>
    <n v="94.1"/>
    <x v="2257"/>
    <x v="2"/>
  </r>
  <r>
    <s v="A Sundered World"/>
    <s v="A Dungeon World campaign setting that takes place after the end of the worlds."/>
    <n v="2200"/>
    <n v="3223"/>
    <x v="0"/>
    <s v="GB"/>
    <s v="GBP"/>
    <n v="1479811846"/>
    <n v="1478602246"/>
    <b v="0"/>
    <n v="205"/>
    <b v="1"/>
    <x v="6"/>
    <s v="tabletop games"/>
    <n v="147"/>
    <n v="15.72"/>
    <x v="2258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66377200"/>
    <n v="1463351329"/>
    <b v="0"/>
    <n v="206"/>
    <b v="1"/>
    <x v="6"/>
    <s v="tabletop games"/>
    <n v="1867"/>
    <n v="90.64"/>
    <x v="2259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434045687"/>
    <n v="1431453687"/>
    <b v="0"/>
    <n v="84"/>
    <b v="1"/>
    <x v="6"/>
    <s v="tabletop games"/>
    <n v="327"/>
    <n v="97.3"/>
    <x v="2260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GB"/>
    <s v="GBP"/>
    <n v="1481224736"/>
    <n v="1480360736"/>
    <b v="0"/>
    <n v="210"/>
    <b v="1"/>
    <x v="6"/>
    <s v="tabletop games"/>
    <n v="780"/>
    <n v="37.119999999999997"/>
    <x v="2261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395876250"/>
    <n v="1393287850"/>
    <b v="0"/>
    <n v="181"/>
    <b v="1"/>
    <x v="6"/>
    <s v="tabletop games"/>
    <n v="154"/>
    <n v="28.1"/>
    <x v="2262"/>
    <x v="3"/>
  </r>
  <r>
    <s v="Corvus Corax Miniatures - Outcasts"/>
    <s v="These are degenerated men who have, since birth, suffered the effect of mutation and turned into something wicked!"/>
    <n v="7500"/>
    <n v="8666"/>
    <x v="0"/>
    <s v="AU"/>
    <s v="AUD"/>
    <n v="1487093020"/>
    <n v="1485278620"/>
    <b v="0"/>
    <n v="60"/>
    <b v="1"/>
    <x v="6"/>
    <s v="tabletop games"/>
    <n v="116"/>
    <n v="144.43"/>
    <x v="2263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16268800"/>
    <n v="1413295358"/>
    <b v="0"/>
    <n v="445"/>
    <b v="1"/>
    <x v="6"/>
    <s v="tabletop games"/>
    <n v="180"/>
    <n v="24.27"/>
    <x v="2264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SE"/>
    <s v="SEK"/>
    <n v="1422734313"/>
    <n v="1420919913"/>
    <b v="0"/>
    <n v="17"/>
    <b v="1"/>
    <x v="6"/>
    <s v="tabletop games"/>
    <n v="299"/>
    <n v="35.119999999999997"/>
    <x v="2265"/>
    <x v="2"/>
  </r>
  <r>
    <s v="GOAT LORDS."/>
    <s v="Want to be LORD OF THE GOATS? Start building your herd using thievery, magic, bombs and mostly goats."/>
    <n v="1500"/>
    <n v="4804"/>
    <x v="0"/>
    <s v="US"/>
    <s v="USD"/>
    <n v="1463972400"/>
    <n v="1462543114"/>
    <b v="0"/>
    <n v="194"/>
    <b v="1"/>
    <x v="6"/>
    <s v="tabletop games"/>
    <n v="320"/>
    <n v="24.76"/>
    <x v="2266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GB"/>
    <s v="GBP"/>
    <n v="1479846507"/>
    <n v="1479241707"/>
    <b v="0"/>
    <n v="404"/>
    <b v="1"/>
    <x v="6"/>
    <s v="tabletop games"/>
    <n v="381"/>
    <n v="188.38"/>
    <x v="2267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61722400"/>
    <n v="1460235592"/>
    <b v="0"/>
    <n v="194"/>
    <b v="1"/>
    <x v="6"/>
    <s v="tabletop games"/>
    <n v="103"/>
    <n v="148.08000000000001"/>
    <x v="2268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19123600"/>
    <n v="1416945297"/>
    <b v="0"/>
    <n v="902"/>
    <b v="1"/>
    <x v="6"/>
    <s v="tabletop games"/>
    <n v="1802"/>
    <n v="49.93"/>
    <x v="2269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9283915"/>
    <n v="1486691915"/>
    <b v="0"/>
    <n v="1670"/>
    <b v="1"/>
    <x v="6"/>
    <s v="tabletop games"/>
    <n v="720"/>
    <n v="107.82"/>
    <x v="2270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8862800"/>
    <n v="1486745663"/>
    <b v="0"/>
    <n v="1328"/>
    <b v="1"/>
    <x v="6"/>
    <s v="tabletop games"/>
    <n v="283"/>
    <n v="42.63"/>
    <x v="2271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84085540"/>
    <n v="1482353513"/>
    <b v="0"/>
    <n v="944"/>
    <b v="1"/>
    <x v="6"/>
    <s v="tabletop games"/>
    <n v="1357"/>
    <n v="14.37"/>
    <x v="2272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US"/>
    <s v="USD"/>
    <n v="1481328004"/>
    <n v="1478736004"/>
    <b v="0"/>
    <n v="147"/>
    <b v="1"/>
    <x v="6"/>
    <s v="tabletop games"/>
    <n v="220"/>
    <n v="37.479999999999997"/>
    <x v="2273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449506836"/>
    <n v="1446914836"/>
    <b v="0"/>
    <n v="99"/>
    <b v="1"/>
    <x v="6"/>
    <s v="tabletop games"/>
    <n v="120"/>
    <n v="30.2"/>
    <x v="2274"/>
    <x v="3"/>
  </r>
  <r>
    <s v="Samurai Dwarves (Korobokuru)"/>
    <s v="The aim of this project is to extend our existing Samurai Dwarf range from 6 to 9. The new sculpts will be done by Bob Olley."/>
    <n v="650"/>
    <n v="2650.5"/>
    <x v="0"/>
    <s v="CA"/>
    <s v="CAD"/>
    <n v="1489320642"/>
    <n v="1487164242"/>
    <b v="0"/>
    <n v="79"/>
    <b v="1"/>
    <x v="6"/>
    <s v="tabletop games"/>
    <n v="408"/>
    <n v="33.549999999999997"/>
    <x v="2275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93156857"/>
    <n v="1390564857"/>
    <b v="0"/>
    <n v="75"/>
    <b v="1"/>
    <x v="6"/>
    <s v="tabletop games"/>
    <n v="106"/>
    <n v="64.75"/>
    <x v="2276"/>
    <x v="4"/>
  </r>
  <r>
    <s v="Police Precinct"/>
    <s v="Police Precinct is a cooperative game where the players take on the roles as police officers, with different areas of expertise."/>
    <n v="8500"/>
    <n v="11992"/>
    <x v="0"/>
    <s v="GB"/>
    <s v="GBP"/>
    <n v="1419259679"/>
    <n v="1416667679"/>
    <b v="0"/>
    <n v="207"/>
    <b v="1"/>
    <x v="6"/>
    <s v="tabletop games"/>
    <n v="141"/>
    <n v="57.93"/>
    <x v="2277"/>
    <x v="5"/>
  </r>
  <r>
    <s v="Eternity Dice - Regular and D6 Charms Edition"/>
    <s v="Dice forged from stone one by one entirely by hand for demanding Gamers and Collectors."/>
    <n v="2000"/>
    <n v="5414"/>
    <x v="0"/>
    <s v="US"/>
    <s v="USD"/>
    <n v="1388936289"/>
    <n v="1386344289"/>
    <b v="0"/>
    <n v="102"/>
    <b v="1"/>
    <x v="6"/>
    <s v="tabletop games"/>
    <n v="271"/>
    <n v="53.08"/>
    <x v="2278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330359423"/>
    <n v="1327767423"/>
    <b v="0"/>
    <n v="32"/>
    <b v="1"/>
    <x v="6"/>
    <s v="tabletop games"/>
    <n v="154"/>
    <n v="48.06"/>
    <x v="2279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IT"/>
    <s v="EUR"/>
    <n v="1451861940"/>
    <n v="1448902867"/>
    <b v="0"/>
    <n v="480"/>
    <b v="1"/>
    <x v="6"/>
    <s v="tabletop games"/>
    <n v="404"/>
    <n v="82.4"/>
    <x v="2280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423022400"/>
    <n v="1421436099"/>
    <b v="0"/>
    <n v="11"/>
    <b v="1"/>
    <x v="4"/>
    <s v="rock"/>
    <n v="185"/>
    <n v="50.45"/>
    <x v="2281"/>
    <x v="6"/>
  </r>
  <r>
    <s v="Sage King's Debut Album"/>
    <s v="Sage King is recording his debut album and wants YOU to be a part of the creation process"/>
    <n v="750"/>
    <n v="1390"/>
    <x v="0"/>
    <s v="US"/>
    <s v="USD"/>
    <n v="1442501991"/>
    <n v="1439909991"/>
    <b v="0"/>
    <n v="12"/>
    <b v="1"/>
    <x v="4"/>
    <s v="rock"/>
    <n v="185"/>
    <n v="115.83"/>
    <x v="2282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11576600"/>
    <n v="1306219897"/>
    <b v="0"/>
    <n v="48"/>
    <b v="1"/>
    <x v="4"/>
    <s v="rock"/>
    <n v="101"/>
    <n v="63.03"/>
    <x v="2283"/>
    <x v="5"/>
  </r>
  <r>
    <s v="Make a record, write a song, take the Vinyl Skyway. "/>
    <s v="The Vinyl Skyway reunite to make a third album. "/>
    <n v="6000"/>
    <n v="6373.27"/>
    <x v="0"/>
    <s v="US"/>
    <s v="USD"/>
    <n v="1452744686"/>
    <n v="1447560686"/>
    <b v="0"/>
    <n v="59"/>
    <b v="1"/>
    <x v="4"/>
    <s v="rock"/>
    <n v="106"/>
    <n v="108.02"/>
    <x v="2284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36528804"/>
    <n v="1331348404"/>
    <b v="0"/>
    <n v="79"/>
    <b v="1"/>
    <x v="4"/>
    <s v="rock"/>
    <n v="121"/>
    <n v="46.09"/>
    <x v="2285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299902400"/>
    <n v="1297451245"/>
    <b v="0"/>
    <n v="14"/>
    <b v="1"/>
    <x v="4"/>
    <s v="rock"/>
    <n v="100"/>
    <n v="107.21"/>
    <x v="2286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340944043"/>
    <n v="1338352043"/>
    <b v="0"/>
    <n v="106"/>
    <b v="1"/>
    <x v="4"/>
    <s v="rock"/>
    <n v="120"/>
    <n v="50.93"/>
    <x v="2287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78439940"/>
    <n v="1376003254"/>
    <b v="0"/>
    <n v="25"/>
    <b v="1"/>
    <x v="4"/>
    <s v="rock"/>
    <n v="100"/>
    <n v="40.04"/>
    <x v="2288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403539260"/>
    <n v="1401724860"/>
    <b v="0"/>
    <n v="25"/>
    <b v="1"/>
    <x v="4"/>
    <s v="rock"/>
    <n v="107"/>
    <n v="64.44"/>
    <x v="2289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340733600"/>
    <n v="1339098689"/>
    <b v="0"/>
    <n v="29"/>
    <b v="1"/>
    <x v="4"/>
    <s v="rock"/>
    <n v="104"/>
    <n v="53.83"/>
    <x v="2290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86372120"/>
    <n v="1382659060"/>
    <b v="0"/>
    <n v="43"/>
    <b v="1"/>
    <x v="4"/>
    <s v="rock"/>
    <n v="173"/>
    <n v="100.47"/>
    <x v="2291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259686800"/>
    <n v="1252908330"/>
    <b v="0"/>
    <n v="46"/>
    <b v="1"/>
    <x v="4"/>
    <s v="rock"/>
    <n v="107"/>
    <n v="46.63"/>
    <x v="2292"/>
    <x v="5"/>
  </r>
  <r>
    <s v="&quot;Hurt N' Wrong&quot; New Album Fundraiser!"/>
    <s v="Donate here to be a part of the upcoming album. Every little bit helps!"/>
    <n v="850"/>
    <n v="920"/>
    <x v="0"/>
    <s v="US"/>
    <s v="USD"/>
    <n v="1335153600"/>
    <n v="1332199618"/>
    <b v="0"/>
    <n v="27"/>
    <b v="1"/>
    <x v="4"/>
    <s v="rock"/>
    <n v="108"/>
    <n v="34.07"/>
    <x v="2293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34767476"/>
    <n v="1332175476"/>
    <b v="0"/>
    <n v="112"/>
    <b v="1"/>
    <x v="4"/>
    <s v="rock"/>
    <n v="146"/>
    <n v="65.209999999999994"/>
    <x v="2294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48545540"/>
    <n v="1346345999"/>
    <b v="0"/>
    <n v="34"/>
    <b v="1"/>
    <x v="4"/>
    <s v="rock"/>
    <n v="125"/>
    <n v="44.21"/>
    <x v="2295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58702480"/>
    <n v="1356110480"/>
    <b v="0"/>
    <n v="145"/>
    <b v="1"/>
    <x v="4"/>
    <s v="rock"/>
    <n v="149"/>
    <n v="71.97"/>
    <x v="2296"/>
    <x v="5"/>
  </r>
  <r>
    <s v="Company Company: Debut EP"/>
    <s v="New Jersey Alternative Rock band COCO needs YOUR help self-releasing debut EP!"/>
    <n v="1000"/>
    <n v="1006"/>
    <x v="0"/>
    <s v="US"/>
    <s v="USD"/>
    <n v="1359240856"/>
    <n v="1356648856"/>
    <b v="0"/>
    <n v="19"/>
    <b v="1"/>
    <x v="4"/>
    <s v="rock"/>
    <n v="101"/>
    <n v="52.95"/>
    <x v="2297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30018426"/>
    <n v="1326994426"/>
    <b v="0"/>
    <n v="288"/>
    <b v="1"/>
    <x v="4"/>
    <s v="rock"/>
    <n v="105"/>
    <n v="109.45"/>
    <x v="2298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331697540"/>
    <n v="1328749249"/>
    <b v="0"/>
    <n v="14"/>
    <b v="1"/>
    <x v="4"/>
    <s v="rock"/>
    <n v="350"/>
    <n v="75.040000000000006"/>
    <x v="2299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95861033"/>
    <n v="1393272633"/>
    <b v="0"/>
    <n v="7"/>
    <b v="1"/>
    <x v="4"/>
    <s v="rock"/>
    <n v="101"/>
    <n v="115.71"/>
    <x v="2300"/>
    <x v="5"/>
  </r>
  <r>
    <s v="Time Crash"/>
    <s v="We are America's first trock band, and we're ready to bring you our first album!"/>
    <n v="5000"/>
    <n v="6680.22"/>
    <x v="0"/>
    <s v="US"/>
    <s v="USD"/>
    <n v="1296953209"/>
    <n v="1295657209"/>
    <b v="0"/>
    <n v="211"/>
    <b v="1"/>
    <x v="4"/>
    <s v="indie rock"/>
    <n v="134"/>
    <n v="31.66"/>
    <x v="2301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40904416"/>
    <n v="1339694816"/>
    <b v="0"/>
    <n v="85"/>
    <b v="1"/>
    <x v="4"/>
    <s v="indie rock"/>
    <n v="171"/>
    <n v="46.18"/>
    <x v="2302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71785496"/>
    <n v="1369193496"/>
    <b v="1"/>
    <n v="103"/>
    <b v="1"/>
    <x v="4"/>
    <s v="indie rock"/>
    <n v="109"/>
    <n v="68.48"/>
    <x v="2303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388473200"/>
    <n v="1385585434"/>
    <b v="1"/>
    <n v="113"/>
    <b v="1"/>
    <x v="4"/>
    <s v="indie rock"/>
    <n v="101"/>
    <n v="53.47"/>
    <x v="2304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323747596"/>
    <n v="1320287996"/>
    <b v="1"/>
    <n v="167"/>
    <b v="1"/>
    <x v="4"/>
    <s v="indie rock"/>
    <n v="101"/>
    <n v="109.11"/>
    <x v="2305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293857940"/>
    <n v="1290281691"/>
    <b v="1"/>
    <n v="73"/>
    <b v="1"/>
    <x v="4"/>
    <s v="indie rock"/>
    <n v="107"/>
    <n v="51.19"/>
    <x v="2306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407520800"/>
    <n v="1405356072"/>
    <b v="1"/>
    <n v="75"/>
    <b v="1"/>
    <x v="4"/>
    <s v="indie rock"/>
    <n v="107"/>
    <n v="27.94"/>
    <x v="2307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331352129"/>
    <n v="1328760129"/>
    <b v="1"/>
    <n v="614"/>
    <b v="1"/>
    <x v="4"/>
    <s v="indie rock"/>
    <n v="101"/>
    <n v="82.5"/>
    <x v="2308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36245328"/>
    <n v="1333653333"/>
    <b v="1"/>
    <n v="107"/>
    <b v="1"/>
    <x v="4"/>
    <s v="indie rock"/>
    <n v="107"/>
    <n v="59.82"/>
    <x v="2309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409274000"/>
    <n v="1406847996"/>
    <b v="1"/>
    <n v="1224"/>
    <b v="1"/>
    <x v="4"/>
    <s v="indie rock"/>
    <n v="429"/>
    <n v="64.819999999999993"/>
    <x v="2310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62872537"/>
    <n v="1359848537"/>
    <b v="1"/>
    <n v="104"/>
    <b v="1"/>
    <x v="4"/>
    <s v="indie rock"/>
    <n v="104"/>
    <n v="90.1"/>
    <x v="2311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63889015"/>
    <n v="1361300615"/>
    <b v="1"/>
    <n v="79"/>
    <b v="1"/>
    <x v="4"/>
    <s v="indie rock"/>
    <n v="108"/>
    <n v="40.96"/>
    <x v="2312"/>
    <x v="3"/>
  </r>
  <r>
    <s v="A SUNNY DAY IN GLASGOW"/>
    <s v="A Sunny Day in Glasgow are recording a new album and we need your help!"/>
    <n v="5000"/>
    <n v="8792.02"/>
    <x v="0"/>
    <s v="US"/>
    <s v="USD"/>
    <n v="1399421189"/>
    <n v="1396829189"/>
    <b v="1"/>
    <n v="157"/>
    <b v="1"/>
    <x v="4"/>
    <s v="indie rock"/>
    <n v="176"/>
    <n v="56"/>
    <x v="2313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97862000"/>
    <n v="1395155478"/>
    <b v="1"/>
    <n v="50"/>
    <b v="1"/>
    <x v="4"/>
    <s v="indie rock"/>
    <n v="157"/>
    <n v="37.67"/>
    <x v="2314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086026"/>
    <n v="1333494026"/>
    <b v="1"/>
    <n v="64"/>
    <b v="1"/>
    <x v="4"/>
    <s v="indie rock"/>
    <n v="103"/>
    <n v="40.08"/>
    <x v="2315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339074857"/>
    <n v="1336482857"/>
    <b v="1"/>
    <n v="200"/>
    <b v="1"/>
    <x v="4"/>
    <s v="indie rock"/>
    <n v="104"/>
    <n v="78.03"/>
    <x v="2316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336238743"/>
    <n v="1333646743"/>
    <b v="1"/>
    <n v="22"/>
    <b v="1"/>
    <x v="4"/>
    <s v="indie rock"/>
    <n v="104"/>
    <n v="18.91"/>
    <x v="2317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60383040"/>
    <n v="1253726650"/>
    <b v="1"/>
    <n v="163"/>
    <b v="1"/>
    <x v="4"/>
    <s v="indie rock"/>
    <n v="121"/>
    <n v="37.130000000000003"/>
    <x v="2318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266210000"/>
    <n v="1263474049"/>
    <b v="1"/>
    <n v="77"/>
    <b v="1"/>
    <x v="4"/>
    <s v="indie rock"/>
    <n v="108"/>
    <n v="41.96"/>
    <x v="2319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253937540"/>
    <n v="1251214014"/>
    <b v="1"/>
    <n v="89"/>
    <b v="1"/>
    <x v="4"/>
    <s v="indie rock"/>
    <n v="109"/>
    <n v="61.04"/>
    <x v="2320"/>
    <x v="3"/>
  </r>
  <r>
    <s v="WienerWÃ¼rze"/>
    <s v="Universal organic liquid seasoning brewed all natural from lupine, oat, salt and water for soups, salads, stews and more"/>
    <n v="10557"/>
    <n v="4130"/>
    <x v="3"/>
    <s v="US"/>
    <s v="USD"/>
    <n v="1387072685"/>
    <n v="1384480685"/>
    <b v="1"/>
    <n v="64"/>
    <b v="0"/>
    <x v="7"/>
    <s v="small batch"/>
    <n v="39"/>
    <n v="64.53"/>
    <x v="2321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396463800"/>
    <n v="1393443400"/>
    <b v="1"/>
    <n v="4"/>
    <b v="0"/>
    <x v="7"/>
    <s v="small batch"/>
    <n v="3"/>
    <n v="21.25"/>
    <x v="2322"/>
    <x v="1"/>
  </r>
  <r>
    <s v="Beef Sticks, the Ultimate Protein Snack"/>
    <s v="You can never go wrong with a Beef Stick, great taste with no fillers and can easily goes with you everywhere."/>
    <n v="250"/>
    <n v="120"/>
    <x v="3"/>
    <s v="AT"/>
    <s v="EUR"/>
    <n v="1491282901"/>
    <n v="1488694501"/>
    <b v="0"/>
    <n v="4"/>
    <b v="0"/>
    <x v="7"/>
    <s v="small batch"/>
    <n v="48"/>
    <n v="30"/>
    <x v="2323"/>
    <x v="1"/>
  </r>
  <r>
    <s v="Pies not Lies"/>
    <s v="A city centre shop selling great locally made food with room to chat and learn about eachother."/>
    <n v="7500"/>
    <n v="1555"/>
    <x v="3"/>
    <s v="US"/>
    <s v="USD"/>
    <n v="1491769769"/>
    <n v="1489181369"/>
    <b v="0"/>
    <n v="61"/>
    <b v="0"/>
    <x v="7"/>
    <s v="small batch"/>
    <n v="21"/>
    <n v="25.49"/>
    <x v="2324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033247"/>
    <n v="1489428447"/>
    <b v="0"/>
    <n v="7"/>
    <b v="0"/>
    <x v="7"/>
    <s v="small batch"/>
    <n v="8"/>
    <n v="11.43"/>
    <x v="2325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GB"/>
    <s v="GBP"/>
    <n v="1490559285"/>
    <n v="1487970885"/>
    <b v="0"/>
    <n v="1"/>
    <b v="0"/>
    <x v="7"/>
    <s v="small batch"/>
    <n v="1"/>
    <n v="108"/>
    <x v="2326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90830331"/>
    <n v="1488241931"/>
    <b v="0"/>
    <n v="3355"/>
    <b v="1"/>
    <x v="7"/>
    <s v="small batch"/>
    <n v="526"/>
    <n v="54.88"/>
    <x v="2327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93571600"/>
    <n v="1489106948"/>
    <b v="0"/>
    <n v="537"/>
    <b v="1"/>
    <x v="7"/>
    <s v="small batch"/>
    <n v="254"/>
    <n v="47.38"/>
    <x v="2328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9090440"/>
    <n v="1406066440"/>
    <b v="1"/>
    <n v="125"/>
    <b v="1"/>
    <x v="7"/>
    <s v="small batch"/>
    <n v="106"/>
    <n v="211.84"/>
    <x v="2329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34307537"/>
    <n v="1431715537"/>
    <b v="1"/>
    <n v="163"/>
    <b v="1"/>
    <x v="7"/>
    <s v="small batch"/>
    <n v="102"/>
    <n v="219.93"/>
    <x v="2330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5609146"/>
    <n v="1403017146"/>
    <b v="1"/>
    <n v="283"/>
    <b v="1"/>
    <x v="7"/>
    <s v="small batch"/>
    <n v="144"/>
    <n v="40.799999999999997"/>
    <x v="2331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51001600"/>
    <n v="1448400943"/>
    <b v="1"/>
    <n v="352"/>
    <b v="1"/>
    <x v="7"/>
    <s v="small batch"/>
    <n v="106"/>
    <n v="75.5"/>
    <x v="2332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8320490"/>
    <n v="1405728490"/>
    <b v="1"/>
    <n v="94"/>
    <b v="1"/>
    <x v="7"/>
    <s v="small batch"/>
    <n v="212"/>
    <n v="13.54"/>
    <x v="2333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23235071"/>
    <n v="1420643071"/>
    <b v="1"/>
    <n v="67"/>
    <b v="1"/>
    <x v="7"/>
    <s v="small batch"/>
    <n v="102"/>
    <n v="60.87"/>
    <x v="2334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1385800"/>
    <n v="1399563390"/>
    <b v="1"/>
    <n v="221"/>
    <b v="1"/>
    <x v="7"/>
    <s v="small batch"/>
    <n v="102"/>
    <n v="115.69"/>
    <x v="2335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415208840"/>
    <n v="1412611498"/>
    <b v="1"/>
    <n v="2165"/>
    <b v="1"/>
    <x v="7"/>
    <s v="small batch"/>
    <n v="521"/>
    <n v="48.1"/>
    <x v="2336"/>
    <x v="3"/>
  </r>
  <r>
    <s v="The Hudson Standard Bitters and Shrubs"/>
    <s v="We make small batch, locally sourced bitters and shrubs for cocktails and cooking."/>
    <n v="12000"/>
    <n v="13279"/>
    <x v="0"/>
    <s v="US"/>
    <s v="USD"/>
    <n v="1402494243"/>
    <n v="1399902243"/>
    <b v="1"/>
    <n v="179"/>
    <b v="1"/>
    <x v="7"/>
    <s v="small batch"/>
    <n v="111"/>
    <n v="74.180000000000007"/>
    <x v="2337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394316695"/>
    <n v="1390860695"/>
    <b v="1"/>
    <n v="123"/>
    <b v="1"/>
    <x v="7"/>
    <s v="small batch"/>
    <n v="101"/>
    <n v="123.35"/>
    <x v="2338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03796143"/>
    <n v="1401204143"/>
    <b v="1"/>
    <n v="1104"/>
    <b v="1"/>
    <x v="7"/>
    <s v="small batch"/>
    <n v="294"/>
    <n v="66.62"/>
    <x v="2339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04077484"/>
    <n v="1401485484"/>
    <b v="1"/>
    <n v="403"/>
    <b v="1"/>
    <x v="7"/>
    <s v="small batch"/>
    <n v="106"/>
    <n v="104.99"/>
    <x v="2340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82134340"/>
    <n v="1479496309"/>
    <b v="1"/>
    <n v="0"/>
    <b v="0"/>
    <x v="2"/>
    <s v="web"/>
    <n v="0"/>
    <n v="0"/>
    <x v="2341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77841138"/>
    <n v="1475249138"/>
    <b v="1"/>
    <n v="0"/>
    <b v="0"/>
    <x v="2"/>
    <s v="web"/>
    <n v="0"/>
    <n v="0"/>
    <x v="2342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36729504"/>
    <n v="1434137504"/>
    <b v="0"/>
    <n v="1"/>
    <b v="0"/>
    <x v="2"/>
    <s v="web"/>
    <n v="3"/>
    <n v="300"/>
    <x v="2343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US"/>
    <s v="USD"/>
    <n v="1412571600"/>
    <n v="1410799870"/>
    <b v="0"/>
    <n v="1"/>
    <b v="0"/>
    <x v="2"/>
    <s v="web"/>
    <n v="0"/>
    <n v="1"/>
    <x v="2344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52282420"/>
    <n v="1447962505"/>
    <b v="0"/>
    <n v="0"/>
    <b v="0"/>
    <x v="2"/>
    <s v="web"/>
    <n v="0"/>
    <n v="0"/>
    <x v="2345"/>
    <x v="0"/>
  </r>
  <r>
    <s v="Ez 2c 3D Viewers (Canceled)"/>
    <s v="Watch and Make FREE 3D Videos &amp; Pics - No Viewer needed. To Help Learn we have Training and Instant 3D viewers."/>
    <n v="60000"/>
    <n v="39"/>
    <x v="1"/>
    <s v="CA"/>
    <s v="CAD"/>
    <n v="1466789269"/>
    <n v="1464197269"/>
    <b v="0"/>
    <n v="3"/>
    <b v="0"/>
    <x v="2"/>
    <s v="web"/>
    <n v="0"/>
    <n v="13"/>
    <x v="2346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27845140"/>
    <n v="1424822556"/>
    <b v="0"/>
    <n v="1"/>
    <b v="0"/>
    <x v="2"/>
    <s v="web"/>
    <n v="2"/>
    <n v="15"/>
    <x v="2347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76731431"/>
    <n v="1472843431"/>
    <b v="0"/>
    <n v="5"/>
    <b v="0"/>
    <x v="2"/>
    <s v="web"/>
    <n v="0"/>
    <n v="54"/>
    <x v="2348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US"/>
    <s v="USD"/>
    <n v="1472135676"/>
    <n v="1469543676"/>
    <b v="0"/>
    <n v="0"/>
    <b v="0"/>
    <x v="2"/>
    <s v="web"/>
    <n v="0"/>
    <n v="0"/>
    <x v="2349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US"/>
    <s v="USD"/>
    <n v="1456006938"/>
    <n v="1450822938"/>
    <b v="0"/>
    <n v="0"/>
    <b v="0"/>
    <x v="2"/>
    <s v="web"/>
    <n v="0"/>
    <n v="0"/>
    <x v="2350"/>
    <x v="2"/>
  </r>
  <r>
    <s v="NZ Auction site.  No listing or success fees. Only $2 p/m"/>
    <s v="Donate $30 or more and receive a free selfie stick."/>
    <n v="18900"/>
    <n v="108"/>
    <x v="1"/>
    <s v="SE"/>
    <s v="SEK"/>
    <n v="1439318228"/>
    <n v="1436812628"/>
    <b v="0"/>
    <n v="7"/>
    <b v="0"/>
    <x v="2"/>
    <s v="web"/>
    <n v="1"/>
    <n v="15.43"/>
    <x v="2351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IE"/>
    <s v="EUR"/>
    <n v="1483474370"/>
    <n v="1480882370"/>
    <b v="0"/>
    <n v="0"/>
    <b v="0"/>
    <x v="2"/>
    <s v="web"/>
    <n v="0"/>
    <n v="0"/>
    <x v="2352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NZ"/>
    <s v="NZD"/>
    <n v="1430360739"/>
    <n v="1427768739"/>
    <b v="0"/>
    <n v="0"/>
    <b v="0"/>
    <x v="2"/>
    <s v="web"/>
    <n v="0"/>
    <n v="0"/>
    <x v="2353"/>
    <x v="0"/>
  </r>
  <r>
    <s v="Dissertation (Canceled)"/>
    <s v="Almost done with doctorate degree but need funding of $35,000 to complete research of project."/>
    <n v="35000"/>
    <n v="25"/>
    <x v="1"/>
    <s v="US"/>
    <s v="USD"/>
    <n v="1433603552"/>
    <n v="1428419552"/>
    <b v="0"/>
    <n v="1"/>
    <b v="0"/>
    <x v="2"/>
    <s v="web"/>
    <n v="0"/>
    <n v="25"/>
    <x v="2354"/>
    <x v="3"/>
  </r>
  <r>
    <s v="PriceItUpPlease (Canceled)"/>
    <s v="PriceItUpPlease will be an easy to use website that estimates the amount of your startup costs for that great idea you have!"/>
    <n v="8000"/>
    <n v="55"/>
    <x v="1"/>
    <s v="US"/>
    <s v="USD"/>
    <n v="1429632822"/>
    <n v="1428596022"/>
    <b v="0"/>
    <n v="2"/>
    <b v="0"/>
    <x v="2"/>
    <s v="web"/>
    <n v="1"/>
    <n v="27.5"/>
    <x v="2355"/>
    <x v="0"/>
  </r>
  <r>
    <s v="HardstyleUnited.com (Canceled)"/>
    <s v="HardstyleUnited.com The Global Hardstyle community. Your Hardstyle community."/>
    <n v="10000"/>
    <n v="0"/>
    <x v="1"/>
    <s v="US"/>
    <s v="USD"/>
    <n v="1420910460"/>
    <n v="1415726460"/>
    <b v="0"/>
    <n v="0"/>
    <b v="0"/>
    <x v="2"/>
    <s v="web"/>
    <n v="0"/>
    <n v="0"/>
    <x v="2356"/>
    <x v="0"/>
  </r>
  <r>
    <s v="Online therapist directory - Click For Therapy (Canceled)"/>
    <s v="Click For Therapy is a website that was created to connect consumers and therapists across the UK."/>
    <n v="27000"/>
    <n v="0"/>
    <x v="1"/>
    <s v="AU"/>
    <s v="AUD"/>
    <n v="1430604136"/>
    <n v="1428012136"/>
    <b v="0"/>
    <n v="0"/>
    <b v="0"/>
    <x v="2"/>
    <s v="web"/>
    <n v="0"/>
    <n v="0"/>
    <x v="2357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NL"/>
    <s v="EUR"/>
    <n v="1433530104"/>
    <n v="1430938104"/>
    <b v="0"/>
    <n v="0"/>
    <b v="0"/>
    <x v="2"/>
    <s v="web"/>
    <n v="0"/>
    <n v="0"/>
    <x v="2358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GB"/>
    <s v="GBP"/>
    <n v="1445093578"/>
    <n v="1442501578"/>
    <b v="0"/>
    <n v="3"/>
    <b v="0"/>
    <x v="2"/>
    <s v="web"/>
    <n v="15"/>
    <n v="367"/>
    <x v="2359"/>
    <x v="0"/>
  </r>
  <r>
    <s v="Bee Bay Microjobs (Canceled)"/>
    <s v="Welcome to Bee Bay Canada, your commission free microjobs website.  Sell at any price and keep 100% of what you earn!"/>
    <n v="5000"/>
    <n v="2"/>
    <x v="1"/>
    <s v="GB"/>
    <s v="GBP"/>
    <n v="1422664740"/>
    <n v="1417818036"/>
    <b v="0"/>
    <n v="1"/>
    <b v="0"/>
    <x v="2"/>
    <s v="web"/>
    <n v="0"/>
    <n v="2"/>
    <x v="2360"/>
    <x v="2"/>
  </r>
  <r>
    <s v="Lemme Grab it (Canceled)"/>
    <s v="A website for email/sms alerts of your personal selection, comparison of prices,consolidated database, best deals around for clothing."/>
    <n v="200"/>
    <n v="0"/>
    <x v="1"/>
    <s v="US"/>
    <s v="USD"/>
    <n v="1438616124"/>
    <n v="1433432124"/>
    <b v="0"/>
    <n v="0"/>
    <b v="0"/>
    <x v="2"/>
    <s v="web"/>
    <n v="0"/>
    <n v="0"/>
    <x v="2361"/>
    <x v="2"/>
  </r>
  <r>
    <s v="Help CRB obtain 501(c)(3) status! (Canceled)"/>
    <s v="The Columbus Ruby Brigade has brought monthly ruby goodness and camaraderie to all participants."/>
    <n v="420"/>
    <n v="120"/>
    <x v="1"/>
    <s v="CA"/>
    <s v="CAD"/>
    <n v="1454864280"/>
    <n v="1452272280"/>
    <b v="0"/>
    <n v="2"/>
    <b v="0"/>
    <x v="2"/>
    <s v="web"/>
    <n v="29"/>
    <n v="60"/>
    <x v="2362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CA"/>
    <s v="CAD"/>
    <n v="1462053600"/>
    <n v="1459975008"/>
    <b v="0"/>
    <n v="0"/>
    <b v="0"/>
    <x v="2"/>
    <s v="web"/>
    <n v="0"/>
    <n v="0"/>
    <x v="2363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18315470"/>
    <n v="1415723470"/>
    <b v="0"/>
    <n v="0"/>
    <b v="0"/>
    <x v="2"/>
    <s v="web"/>
    <n v="0"/>
    <n v="0"/>
    <x v="2364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US"/>
    <s v="USD"/>
    <n v="1451348200"/>
    <n v="1447460200"/>
    <b v="0"/>
    <n v="0"/>
    <b v="0"/>
    <x v="2"/>
    <s v="web"/>
    <n v="0"/>
    <n v="0"/>
    <x v="2365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US"/>
    <s v="USD"/>
    <n v="1445898356"/>
    <n v="1441146356"/>
    <b v="0"/>
    <n v="27"/>
    <b v="0"/>
    <x v="2"/>
    <s v="web"/>
    <n v="11"/>
    <n v="97.41"/>
    <x v="2366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IT"/>
    <s v="EUR"/>
    <n v="1453071600"/>
    <n v="1449596425"/>
    <b v="0"/>
    <n v="14"/>
    <b v="0"/>
    <x v="2"/>
    <s v="web"/>
    <n v="1"/>
    <n v="47.86"/>
    <x v="2367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GB"/>
    <s v="GBP"/>
    <n v="1445431533"/>
    <n v="1442839533"/>
    <b v="0"/>
    <n v="2"/>
    <b v="0"/>
    <x v="2"/>
    <s v="web"/>
    <n v="0"/>
    <n v="50"/>
    <x v="2368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61622616"/>
    <n v="1456442216"/>
    <b v="0"/>
    <n v="0"/>
    <b v="0"/>
    <x v="2"/>
    <s v="web"/>
    <n v="0"/>
    <n v="0"/>
    <x v="2369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29028365"/>
    <n v="1425143965"/>
    <b v="0"/>
    <n v="4"/>
    <b v="0"/>
    <x v="2"/>
    <s v="web"/>
    <n v="0"/>
    <n v="20.5"/>
    <x v="2370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55132611"/>
    <n v="1452540611"/>
    <b v="0"/>
    <n v="0"/>
    <b v="0"/>
    <x v="2"/>
    <s v="web"/>
    <n v="0"/>
    <n v="0"/>
    <x v="2371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US"/>
    <s v="USD"/>
    <n v="1418877141"/>
    <n v="1416285141"/>
    <b v="0"/>
    <n v="6"/>
    <b v="0"/>
    <x v="2"/>
    <s v="web"/>
    <n v="3"/>
    <n v="30"/>
    <x v="2372"/>
    <x v="0"/>
  </r>
  <r>
    <s v="Cykelauktion.com (Canceled)"/>
    <s v="We want to create a safe marketplace for buying and selling bicycles."/>
    <n v="850000"/>
    <n v="50"/>
    <x v="1"/>
    <s v="US"/>
    <s v="USD"/>
    <n v="1435257596"/>
    <n v="1432665596"/>
    <b v="0"/>
    <n v="1"/>
    <b v="0"/>
    <x v="2"/>
    <s v="web"/>
    <n v="0"/>
    <n v="50"/>
    <x v="2373"/>
    <x v="0"/>
  </r>
  <r>
    <s v="Alcohol On Call (Canceled)"/>
    <s v="Next time you want a beer, put down your keys and pick up your phone. We prevent drunk driving by delivering alcohol to you at home."/>
    <n v="22000"/>
    <n v="10"/>
    <x v="1"/>
    <s v="AU"/>
    <s v="AUD"/>
    <n v="1429839571"/>
    <n v="1427247571"/>
    <b v="0"/>
    <n v="1"/>
    <b v="0"/>
    <x v="2"/>
    <s v="web"/>
    <n v="0"/>
    <n v="10"/>
    <x v="2374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SE"/>
    <s v="SEK"/>
    <n v="1440863624"/>
    <n v="1438271624"/>
    <b v="0"/>
    <n v="0"/>
    <b v="0"/>
    <x v="2"/>
    <s v="web"/>
    <n v="0"/>
    <n v="0"/>
    <x v="2375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23772060"/>
    <n v="1421180060"/>
    <b v="0"/>
    <n v="4"/>
    <b v="0"/>
    <x v="2"/>
    <s v="web"/>
    <n v="11"/>
    <n v="81.58"/>
    <x v="2376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US"/>
    <s v="USD"/>
    <n v="1473451437"/>
    <n v="1470859437"/>
    <b v="0"/>
    <n v="0"/>
    <b v="0"/>
    <x v="2"/>
    <s v="web"/>
    <n v="0"/>
    <n v="0"/>
    <x v="2377"/>
    <x v="2"/>
  </r>
  <r>
    <s v="KEEPUP INC (Canceled)"/>
    <s v="KEEPUP allows you to extend your social circle by introducing you to new people via your friends."/>
    <n v="110000"/>
    <n v="0"/>
    <x v="1"/>
    <s v="US"/>
    <s v="USD"/>
    <n v="1449785566"/>
    <n v="1447193566"/>
    <b v="0"/>
    <n v="0"/>
    <b v="0"/>
    <x v="2"/>
    <s v="web"/>
    <n v="0"/>
    <n v="0"/>
    <x v="2378"/>
    <x v="0"/>
  </r>
  <r>
    <s v="SelectCooks.com (Canceled)"/>
    <s v="Selectcooks.com is a community marketplace for people to list, find and hire chefs."/>
    <n v="30000"/>
    <n v="0"/>
    <x v="1"/>
    <s v="CA"/>
    <s v="CAD"/>
    <n v="1480110783"/>
    <n v="1477515183"/>
    <b v="0"/>
    <n v="0"/>
    <b v="0"/>
    <x v="2"/>
    <s v="web"/>
    <n v="0"/>
    <n v="0"/>
    <x v="2379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0548330"/>
    <n v="1438042730"/>
    <b v="0"/>
    <n v="3"/>
    <b v="0"/>
    <x v="2"/>
    <s v="web"/>
    <n v="0"/>
    <n v="18.329999999999998"/>
    <x v="2380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44004616"/>
    <n v="1440116616"/>
    <b v="0"/>
    <n v="7"/>
    <b v="0"/>
    <x v="2"/>
    <s v="web"/>
    <n v="2"/>
    <n v="224.43"/>
    <x v="2381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43726142"/>
    <n v="1441134142"/>
    <b v="0"/>
    <n v="2"/>
    <b v="0"/>
    <x v="2"/>
    <s v="web"/>
    <n v="3"/>
    <n v="37.5"/>
    <x v="2382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US"/>
    <s v="USD"/>
    <n v="1428704848"/>
    <n v="1426112848"/>
    <b v="0"/>
    <n v="3"/>
    <b v="0"/>
    <x v="2"/>
    <s v="web"/>
    <n v="4"/>
    <n v="145"/>
    <x v="2383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38662603"/>
    <n v="1436502603"/>
    <b v="0"/>
    <n v="8"/>
    <b v="0"/>
    <x v="2"/>
    <s v="web"/>
    <n v="1"/>
    <n v="1"/>
    <x v="2384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NZ"/>
    <s v="NZD"/>
    <n v="1424568107"/>
    <n v="1421976107"/>
    <b v="0"/>
    <n v="7"/>
    <b v="0"/>
    <x v="2"/>
    <s v="web"/>
    <n v="1"/>
    <n v="112.57"/>
    <x v="2385"/>
    <x v="0"/>
  </r>
  <r>
    <s v="Realjobmatch.com (Canceled)"/>
    <s v="Realjobmatch is not just a job search site but a matching site , matching the right jobseekers with the best jobs."/>
    <n v="30000"/>
    <n v="0"/>
    <x v="1"/>
    <s v="US"/>
    <s v="USD"/>
    <n v="1415932643"/>
    <n v="1413337043"/>
    <b v="0"/>
    <n v="0"/>
    <b v="0"/>
    <x v="2"/>
    <s v="web"/>
    <n v="0"/>
    <n v="0"/>
    <x v="2386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38793432"/>
    <n v="1436201432"/>
    <b v="0"/>
    <n v="3"/>
    <b v="0"/>
    <x v="2"/>
    <s v="web"/>
    <n v="1"/>
    <n v="342"/>
    <x v="2387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CA"/>
    <s v="CAD"/>
    <n v="1420920424"/>
    <n v="1415736424"/>
    <b v="0"/>
    <n v="8"/>
    <b v="0"/>
    <x v="2"/>
    <s v="web"/>
    <n v="1"/>
    <n v="57.88"/>
    <x v="2388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US"/>
    <s v="USD"/>
    <n v="1469199740"/>
    <n v="1465311740"/>
    <b v="0"/>
    <n v="1"/>
    <b v="0"/>
    <x v="2"/>
    <s v="web"/>
    <n v="0"/>
    <n v="30"/>
    <x v="2389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US"/>
    <s v="USD"/>
    <n v="1421350140"/>
    <n v="1418761759"/>
    <b v="0"/>
    <n v="0"/>
    <b v="0"/>
    <x v="2"/>
    <s v="web"/>
    <n v="0"/>
    <n v="0"/>
    <x v="2390"/>
    <x v="3"/>
  </r>
  <r>
    <s v="oToBOTS.com - Freedom from high cost auto repairs (Canceled)"/>
    <s v="Using the power of internet to help people save hundreds in car repair."/>
    <n v="20000"/>
    <n v="25"/>
    <x v="1"/>
    <s v="FR"/>
    <s v="EUR"/>
    <n v="1437861540"/>
    <n v="1435160452"/>
    <b v="0"/>
    <n v="1"/>
    <b v="0"/>
    <x v="2"/>
    <s v="web"/>
    <n v="0"/>
    <n v="25"/>
    <x v="2391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AU"/>
    <s v="AUD"/>
    <n v="1420352264"/>
    <n v="1416896264"/>
    <b v="0"/>
    <n v="0"/>
    <b v="0"/>
    <x v="2"/>
    <s v="web"/>
    <n v="0"/>
    <n v="0"/>
    <x v="2392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27825044"/>
    <n v="1425236644"/>
    <b v="0"/>
    <n v="1"/>
    <b v="0"/>
    <x v="2"/>
    <s v="web"/>
    <n v="0"/>
    <n v="50"/>
    <x v="2393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US"/>
    <s v="USD"/>
    <n v="1446087223"/>
    <n v="1443495223"/>
    <b v="0"/>
    <n v="2"/>
    <b v="0"/>
    <x v="2"/>
    <s v="web"/>
    <n v="0"/>
    <n v="1.5"/>
    <x v="2394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39048017"/>
    <n v="1436456017"/>
    <b v="0"/>
    <n v="0"/>
    <b v="0"/>
    <x v="2"/>
    <s v="web"/>
    <n v="0"/>
    <n v="0"/>
    <x v="2395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IE"/>
    <s v="EUR"/>
    <n v="1424940093"/>
    <n v="1422348093"/>
    <b v="0"/>
    <n v="1"/>
    <b v="0"/>
    <x v="2"/>
    <s v="web"/>
    <n v="0"/>
    <n v="10"/>
    <x v="2396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84038620"/>
    <n v="1481597687"/>
    <b v="0"/>
    <n v="0"/>
    <b v="0"/>
    <x v="2"/>
    <s v="web"/>
    <n v="0"/>
    <n v="0"/>
    <x v="2397"/>
    <x v="3"/>
  </r>
  <r>
    <s v="Roekee.com (Canceled)"/>
    <s v="The internets new search engine. Looking for funding to develop our backend web indexing software with an emphasis on automation."/>
    <n v="4000"/>
    <n v="0"/>
    <x v="1"/>
    <s v="CH"/>
    <s v="CHF"/>
    <n v="1444940558"/>
    <n v="1442348558"/>
    <b v="0"/>
    <n v="0"/>
    <b v="0"/>
    <x v="2"/>
    <s v="web"/>
    <n v="0"/>
    <n v="0"/>
    <x v="2398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US"/>
    <s v="USD"/>
    <n v="1420233256"/>
    <n v="1417641256"/>
    <b v="0"/>
    <n v="0"/>
    <b v="0"/>
    <x v="2"/>
    <s v="web"/>
    <n v="0"/>
    <n v="0"/>
    <x v="2399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US"/>
    <s v="USD"/>
    <n v="1435874384"/>
    <n v="1433282384"/>
    <b v="0"/>
    <n v="0"/>
    <b v="0"/>
    <x v="2"/>
    <s v="web"/>
    <n v="0"/>
    <n v="0"/>
    <x v="2400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SE"/>
    <s v="SEK"/>
    <n v="1418934506"/>
    <n v="1415910506"/>
    <b v="0"/>
    <n v="9"/>
    <b v="0"/>
    <x v="7"/>
    <s v="food trucks"/>
    <n v="1"/>
    <n v="22.33"/>
    <x v="2401"/>
    <x v="2"/>
  </r>
  <r>
    <s v="Cupcake Truck Unite"/>
    <s v="Small town, delicious treats, and a mobile truck"/>
    <n v="12000"/>
    <n v="52"/>
    <x v="2"/>
    <s v="AU"/>
    <s v="AUD"/>
    <n v="1460615164"/>
    <n v="1458023164"/>
    <b v="0"/>
    <n v="1"/>
    <b v="0"/>
    <x v="7"/>
    <s v="food trucks"/>
    <n v="0"/>
    <n v="52"/>
    <x v="2402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US"/>
    <s v="USD"/>
    <n v="1457207096"/>
    <n v="1452023096"/>
    <b v="0"/>
    <n v="12"/>
    <b v="0"/>
    <x v="7"/>
    <s v="food trucks"/>
    <n v="17"/>
    <n v="16.829999999999998"/>
    <x v="2403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31533931"/>
    <n v="1428941931"/>
    <b v="0"/>
    <n v="0"/>
    <b v="0"/>
    <x v="7"/>
    <s v="food trucks"/>
    <n v="0"/>
    <n v="0"/>
    <x v="2404"/>
    <x v="0"/>
  </r>
  <r>
    <s v="JoyShtick Food Truck"/>
    <s v="We are the first gaming-themed food truck, bringing gourmet pub fare to the Jacksonville area."/>
    <n v="5000"/>
    <n v="1126"/>
    <x v="2"/>
    <s v="GB"/>
    <s v="GBP"/>
    <n v="1459368658"/>
    <n v="1454188258"/>
    <b v="0"/>
    <n v="20"/>
    <b v="0"/>
    <x v="7"/>
    <s v="food trucks"/>
    <n v="23"/>
    <n v="56.3"/>
    <x v="2405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51782607"/>
    <n v="1449190607"/>
    <b v="0"/>
    <n v="16"/>
    <b v="0"/>
    <x v="7"/>
    <s v="food trucks"/>
    <n v="41"/>
    <n v="84.06"/>
    <x v="2406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72911375"/>
    <n v="1471096975"/>
    <b v="0"/>
    <n v="33"/>
    <b v="0"/>
    <x v="7"/>
    <s v="food trucks"/>
    <n v="25"/>
    <n v="168.39"/>
    <x v="2407"/>
    <x v="0"/>
  </r>
  <r>
    <s v="Sabroso On Wheels"/>
    <s v="A US Army Vet trying to get a Peruvian food truck going! Really good Peruvian food now mobile!"/>
    <n v="15000"/>
    <n v="30"/>
    <x v="2"/>
    <s v="US"/>
    <s v="USD"/>
    <n v="1421635190"/>
    <n v="1418179190"/>
    <b v="0"/>
    <n v="2"/>
    <b v="0"/>
    <x v="7"/>
    <s v="food trucks"/>
    <n v="0"/>
    <n v="15"/>
    <x v="2408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28732000"/>
    <n v="1426772928"/>
    <b v="0"/>
    <n v="6"/>
    <b v="0"/>
    <x v="7"/>
    <s v="food trucks"/>
    <n v="2"/>
    <n v="76.67"/>
    <x v="2409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US"/>
    <s v="USD"/>
    <n v="1415247757"/>
    <n v="1412652157"/>
    <b v="0"/>
    <n v="0"/>
    <b v="0"/>
    <x v="7"/>
    <s v="food trucks"/>
    <n v="0"/>
    <n v="0"/>
    <x v="2410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39931675"/>
    <n v="1437339675"/>
    <b v="0"/>
    <n v="3"/>
    <b v="0"/>
    <x v="7"/>
    <s v="food trucks"/>
    <n v="1"/>
    <n v="50.33"/>
    <x v="2411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AU"/>
    <s v="AUD"/>
    <n v="1441619275"/>
    <n v="1439027275"/>
    <b v="0"/>
    <n v="0"/>
    <b v="0"/>
    <x v="7"/>
    <s v="food trucks"/>
    <n v="0"/>
    <n v="0"/>
    <x v="2412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40524082"/>
    <n v="1437932082"/>
    <b v="0"/>
    <n v="3"/>
    <b v="0"/>
    <x v="7"/>
    <s v="food trucks"/>
    <n v="1"/>
    <n v="8.33"/>
    <x v="2413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FR"/>
    <s v="EUR"/>
    <n v="1480185673"/>
    <n v="1476294073"/>
    <b v="0"/>
    <n v="13"/>
    <b v="0"/>
    <x v="7"/>
    <s v="food trucks"/>
    <n v="3"/>
    <n v="35.380000000000003"/>
    <x v="2414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01579000"/>
    <n v="1398911882"/>
    <b v="0"/>
    <n v="6"/>
    <b v="0"/>
    <x v="7"/>
    <s v="food trucks"/>
    <n v="1"/>
    <n v="55.83"/>
    <x v="2415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40215940"/>
    <n v="1436805660"/>
    <b v="0"/>
    <n v="1"/>
    <b v="0"/>
    <x v="7"/>
    <s v="food trucks"/>
    <n v="0"/>
    <n v="5"/>
    <x v="2416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68615346"/>
    <n v="1466023346"/>
    <b v="0"/>
    <n v="0"/>
    <b v="0"/>
    <x v="7"/>
    <s v="food trucks"/>
    <n v="0"/>
    <n v="0"/>
    <x v="2417"/>
    <x v="3"/>
  </r>
  <r>
    <s v="Mexican food truck"/>
    <s v="I want to start my food truck business."/>
    <n v="25000"/>
    <n v="5"/>
    <x v="2"/>
    <s v="US"/>
    <s v="USD"/>
    <n v="1426345200"/>
    <n v="1421343743"/>
    <b v="0"/>
    <n v="5"/>
    <b v="0"/>
    <x v="7"/>
    <s v="food trucks"/>
    <n v="0"/>
    <n v="1"/>
    <x v="2418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07705187"/>
    <n v="1405113187"/>
    <b v="0"/>
    <n v="0"/>
    <b v="0"/>
    <x v="7"/>
    <s v="food trucks"/>
    <n v="0"/>
    <n v="0"/>
    <x v="2419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27225644"/>
    <n v="1422045244"/>
    <b v="0"/>
    <n v="36"/>
    <b v="0"/>
    <x v="7"/>
    <s v="food trucks"/>
    <n v="15"/>
    <n v="69.47"/>
    <x v="2420"/>
    <x v="3"/>
  </r>
  <r>
    <s v="hot dog cart"/>
    <s v="help me start Merrill's first hot dog cart in this empty lot"/>
    <n v="6000"/>
    <n v="1"/>
    <x v="2"/>
    <s v="US"/>
    <s v="USD"/>
    <n v="1424281389"/>
    <n v="1419097389"/>
    <b v="0"/>
    <n v="1"/>
    <b v="0"/>
    <x v="7"/>
    <s v="food trucks"/>
    <n v="0"/>
    <n v="1"/>
    <x v="2421"/>
    <x v="0"/>
  </r>
  <r>
    <s v="Help starting a family owned food truck"/>
    <s v="Family owned business serving BBQ and seafood to the public"/>
    <n v="500"/>
    <n v="1"/>
    <x v="2"/>
    <s v="US"/>
    <s v="USD"/>
    <n v="1415583695"/>
    <n v="1410396095"/>
    <b v="0"/>
    <n v="1"/>
    <b v="0"/>
    <x v="7"/>
    <s v="food trucks"/>
    <n v="0"/>
    <n v="1"/>
    <x v="2422"/>
    <x v="0"/>
  </r>
  <r>
    <s v="FBTR BBQ"/>
    <s v="FBTR is a Texas-style, North Carolina based, homemade BBQ company looking to bring good meat to the masses."/>
    <n v="60000"/>
    <n v="8"/>
    <x v="2"/>
    <s v="US"/>
    <s v="USD"/>
    <n v="1424536196"/>
    <n v="1421944196"/>
    <b v="0"/>
    <n v="1"/>
    <b v="0"/>
    <x v="7"/>
    <s v="food trucks"/>
    <n v="0"/>
    <n v="8"/>
    <x v="2423"/>
    <x v="3"/>
  </r>
  <r>
    <s v="Lily and Memphs"/>
    <s v="Great and creative food from the heart in the form of a sweet food truck!"/>
    <n v="25000"/>
    <n v="310"/>
    <x v="2"/>
    <s v="US"/>
    <s v="USD"/>
    <n v="1426091036"/>
    <n v="1423502636"/>
    <b v="0"/>
    <n v="9"/>
    <b v="0"/>
    <x v="7"/>
    <s v="food trucks"/>
    <n v="1"/>
    <n v="34.44"/>
    <x v="2424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20044890"/>
    <n v="1417452890"/>
    <b v="0"/>
    <n v="1"/>
    <b v="0"/>
    <x v="7"/>
    <s v="food trucks"/>
    <n v="0"/>
    <n v="1"/>
    <x v="2425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14445108"/>
    <n v="1411853108"/>
    <b v="0"/>
    <n v="0"/>
    <b v="0"/>
    <x v="7"/>
    <s v="food trucks"/>
    <n v="0"/>
    <n v="0"/>
    <x v="2426"/>
    <x v="0"/>
  </r>
  <r>
    <s v="Wraps in a snap. Fast lunch with a gourmet punch!"/>
    <s v="Fast and simple lunches for those on the go.  All (lunch) deals $10 or less."/>
    <n v="50000"/>
    <n v="1"/>
    <x v="2"/>
    <s v="US"/>
    <s v="USD"/>
    <n v="1464386640"/>
    <n v="1463090149"/>
    <b v="0"/>
    <n v="1"/>
    <b v="0"/>
    <x v="7"/>
    <s v="food trucks"/>
    <n v="0"/>
    <n v="1"/>
    <x v="2427"/>
    <x v="2"/>
  </r>
  <r>
    <s v="Premium Burgers"/>
    <s v="From Moo 2 You! We want to offer premium burgers to a taco flooded environment."/>
    <n v="35000"/>
    <n v="1"/>
    <x v="2"/>
    <s v="US"/>
    <s v="USD"/>
    <n v="1439006692"/>
    <n v="1433822692"/>
    <b v="0"/>
    <n v="1"/>
    <b v="0"/>
    <x v="7"/>
    <s v="food trucks"/>
    <n v="0"/>
    <n v="1"/>
    <x v="2428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US"/>
    <s v="USD"/>
    <n v="1458715133"/>
    <n v="1455262733"/>
    <b v="0"/>
    <n v="4"/>
    <b v="0"/>
    <x v="7"/>
    <s v="food trucks"/>
    <n v="1"/>
    <n v="501.25"/>
    <x v="2429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26182551"/>
    <n v="1423594151"/>
    <b v="0"/>
    <n v="2"/>
    <b v="0"/>
    <x v="7"/>
    <s v="food trucks"/>
    <n v="1"/>
    <n v="10.5"/>
    <x v="2430"/>
    <x v="2"/>
  </r>
  <r>
    <s v="Murphy's good eatin'"/>
    <s v="Go to Colorado and run a food truck with homemade food of all kinds."/>
    <n v="100000"/>
    <n v="2"/>
    <x v="2"/>
    <s v="NO"/>
    <s v="NOK"/>
    <n v="1486313040"/>
    <n v="1483131966"/>
    <b v="0"/>
    <n v="2"/>
    <b v="0"/>
    <x v="7"/>
    <s v="food trucks"/>
    <n v="0"/>
    <n v="1"/>
    <x v="2431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55246504"/>
    <n v="1452654504"/>
    <b v="0"/>
    <n v="2"/>
    <b v="0"/>
    <x v="7"/>
    <s v="food trucks"/>
    <n v="0"/>
    <n v="1"/>
    <x v="2432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67080613"/>
    <n v="1461896613"/>
    <b v="0"/>
    <n v="0"/>
    <b v="0"/>
    <x v="7"/>
    <s v="food trucks"/>
    <n v="0"/>
    <n v="0"/>
    <x v="2433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25791697"/>
    <n v="1423199697"/>
    <b v="0"/>
    <n v="2"/>
    <b v="0"/>
    <x v="7"/>
    <s v="food trucks"/>
    <n v="0"/>
    <n v="13"/>
    <x v="2434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US"/>
    <s v="USD"/>
    <n v="1456608943"/>
    <n v="1454016943"/>
    <b v="0"/>
    <n v="4"/>
    <b v="0"/>
    <x v="7"/>
    <s v="food trucks"/>
    <n v="0"/>
    <n v="306"/>
    <x v="2435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US"/>
    <s v="USD"/>
    <n v="1438662474"/>
    <n v="1435206474"/>
    <b v="0"/>
    <n v="2"/>
    <b v="0"/>
    <x v="7"/>
    <s v="food trucks"/>
    <n v="0"/>
    <n v="22.5"/>
    <x v="2436"/>
    <x v="0"/>
  </r>
  <r>
    <s v="Cuppa Gumbos"/>
    <s v="Homemade Gumbo, Stews and Curry to be served hot and fresh everyday at any festival or concert we can attend."/>
    <n v="8000"/>
    <n v="0"/>
    <x v="2"/>
    <s v="SE"/>
    <s v="SEK"/>
    <n v="1444027186"/>
    <n v="1441435186"/>
    <b v="0"/>
    <n v="0"/>
    <b v="0"/>
    <x v="7"/>
    <s v="food trucks"/>
    <n v="0"/>
    <n v="0"/>
    <x v="2437"/>
    <x v="0"/>
  </r>
  <r>
    <s v="FOOD|Art"/>
    <s v="I'm starting a catering and food truck business of southern comfort food. My FOOD is my Art!  _x000a_Thanks for you help!"/>
    <n v="15000"/>
    <n v="50"/>
    <x v="2"/>
    <s v="CA"/>
    <s v="CAD"/>
    <n v="1454078770"/>
    <n v="1448894770"/>
    <b v="0"/>
    <n v="1"/>
    <b v="0"/>
    <x v="7"/>
    <s v="food trucks"/>
    <n v="0"/>
    <n v="50"/>
    <x v="2438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26615200"/>
    <n v="1422400188"/>
    <b v="0"/>
    <n v="0"/>
    <b v="0"/>
    <x v="7"/>
    <s v="food trucks"/>
    <n v="0"/>
    <n v="0"/>
    <x v="2439"/>
    <x v="0"/>
  </r>
  <r>
    <s v="The first green Food Truck in Phnom Penh"/>
    <s v="Starting a entire clean energy food truck and set a new standard for Cambodia"/>
    <n v="5000"/>
    <n v="10"/>
    <x v="2"/>
    <s v="US"/>
    <s v="USD"/>
    <n v="1449529062"/>
    <n v="1444341462"/>
    <b v="0"/>
    <n v="2"/>
    <b v="0"/>
    <x v="7"/>
    <s v="food trucks"/>
    <n v="0"/>
    <n v="5"/>
    <x v="2440"/>
    <x v="2"/>
  </r>
  <r>
    <s v="Bring Alchemy Pops to the People!"/>
    <s v="YOU can help Alchemy Pops POP up on a street near you!"/>
    <n v="7500"/>
    <n v="8091"/>
    <x v="0"/>
    <s v="US"/>
    <s v="USD"/>
    <n v="1445197129"/>
    <n v="1442605129"/>
    <b v="0"/>
    <n v="109"/>
    <b v="1"/>
    <x v="7"/>
    <s v="small batch"/>
    <n v="108"/>
    <n v="74.23"/>
    <x v="2441"/>
    <x v="0"/>
  </r>
  <r>
    <s v="Young Mountain Tea: A New White Tea from India's Himalayas"/>
    <s v="The first tea from a new sustainable tea region in India's young, rising Himalayas."/>
    <n v="24000"/>
    <n v="30226"/>
    <x v="0"/>
    <s v="BE"/>
    <s v="EUR"/>
    <n v="1455399313"/>
    <n v="1452807313"/>
    <b v="0"/>
    <n v="372"/>
    <b v="1"/>
    <x v="7"/>
    <s v="small batch"/>
    <n v="126"/>
    <n v="81.25"/>
    <x v="2442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37627540"/>
    <n v="1435806054"/>
    <b v="0"/>
    <n v="311"/>
    <b v="1"/>
    <x v="7"/>
    <s v="small batch"/>
    <n v="203"/>
    <n v="130.22999999999999"/>
    <x v="2443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26777228"/>
    <n v="1424188828"/>
    <b v="0"/>
    <n v="61"/>
    <b v="1"/>
    <x v="7"/>
    <s v="small batch"/>
    <n v="109"/>
    <n v="53.41"/>
    <x v="2444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08114822"/>
    <n v="1405522822"/>
    <b v="0"/>
    <n v="115"/>
    <b v="1"/>
    <x v="7"/>
    <s v="small batch"/>
    <n v="173"/>
    <n v="75.13"/>
    <x v="2445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64199591"/>
    <n v="1461607591"/>
    <b v="0"/>
    <n v="111"/>
    <b v="1"/>
    <x v="7"/>
    <s v="small batch"/>
    <n v="168"/>
    <n v="75.67"/>
    <x v="2446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43242021"/>
    <n v="1440650021"/>
    <b v="0"/>
    <n v="337"/>
    <b v="1"/>
    <x v="7"/>
    <s v="small batch"/>
    <n v="427"/>
    <n v="31.69"/>
    <x v="2447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80174071"/>
    <n v="1477578471"/>
    <b v="0"/>
    <n v="9"/>
    <b v="1"/>
    <x v="7"/>
    <s v="small batch"/>
    <n v="108"/>
    <n v="47.78"/>
    <x v="2448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78923200"/>
    <n v="1476184593"/>
    <b v="0"/>
    <n v="120"/>
    <b v="1"/>
    <x v="7"/>
    <s v="small batch"/>
    <n v="108"/>
    <n v="90"/>
    <x v="2449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72621760"/>
    <n v="1472110513"/>
    <b v="0"/>
    <n v="102"/>
    <b v="1"/>
    <x v="7"/>
    <s v="small batch"/>
    <n v="102"/>
    <n v="149.31"/>
    <x v="2450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17321515"/>
    <n v="1414725915"/>
    <b v="0"/>
    <n v="186"/>
    <b v="1"/>
    <x v="7"/>
    <s v="small batch"/>
    <n v="115"/>
    <n v="62.07"/>
    <x v="2451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14465860"/>
    <n v="1411177456"/>
    <b v="0"/>
    <n v="15"/>
    <b v="1"/>
    <x v="7"/>
    <s v="small batch"/>
    <n v="134"/>
    <n v="53.4"/>
    <x v="2452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8750490"/>
    <n v="1487022490"/>
    <b v="0"/>
    <n v="67"/>
    <b v="1"/>
    <x v="7"/>
    <s v="small batch"/>
    <n v="155"/>
    <n v="69.27"/>
    <x v="2453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51430000"/>
    <n v="1448914500"/>
    <b v="0"/>
    <n v="130"/>
    <b v="1"/>
    <x v="7"/>
    <s v="small batch"/>
    <n v="101"/>
    <n v="271.51"/>
    <x v="2454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86053409"/>
    <n v="1483461409"/>
    <b v="0"/>
    <n v="16"/>
    <b v="1"/>
    <x v="7"/>
    <s v="small batch"/>
    <n v="182"/>
    <n v="34.130000000000003"/>
    <x v="2455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9207808"/>
    <n v="1486183808"/>
    <b v="0"/>
    <n v="67"/>
    <b v="1"/>
    <x v="7"/>
    <s v="small batch"/>
    <n v="181"/>
    <n v="40.49"/>
    <x v="2456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61177950"/>
    <n v="1458758750"/>
    <b v="0"/>
    <n v="124"/>
    <b v="1"/>
    <x v="7"/>
    <s v="small batch"/>
    <n v="102"/>
    <n v="189.76"/>
    <x v="2457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88063839"/>
    <n v="1485471839"/>
    <b v="0"/>
    <n v="80"/>
    <b v="1"/>
    <x v="7"/>
    <s v="small batch"/>
    <n v="110"/>
    <n v="68.86"/>
    <x v="2458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826056"/>
    <n v="1456237656"/>
    <b v="0"/>
    <n v="282"/>
    <b v="1"/>
    <x v="7"/>
    <s v="small batch"/>
    <n v="102"/>
    <n v="108.78"/>
    <x v="2459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65498800"/>
    <n v="1462481718"/>
    <b v="0"/>
    <n v="68"/>
    <b v="1"/>
    <x v="7"/>
    <s v="small batch"/>
    <n v="101"/>
    <n v="125.99"/>
    <x v="2460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458742685"/>
    <n v="1454858285"/>
    <b v="0"/>
    <n v="86"/>
    <b v="1"/>
    <x v="4"/>
    <s v="indie rock"/>
    <n v="104"/>
    <n v="90.52"/>
    <x v="2461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483417020"/>
    <n v="1480480167"/>
    <b v="0"/>
    <n v="115"/>
    <b v="1"/>
    <x v="4"/>
    <s v="indie rock"/>
    <n v="111"/>
    <n v="28.88"/>
    <x v="2462"/>
    <x v="5"/>
  </r>
  <r>
    <s v="Emma Ate the Lion &quot;Songs Two Count Too&quot;"/>
    <s v="Emma Ate The Lion's debut full length album"/>
    <n v="2000"/>
    <n v="2325"/>
    <x v="0"/>
    <s v="US"/>
    <s v="USD"/>
    <n v="1317438000"/>
    <n v="1314577097"/>
    <b v="0"/>
    <n v="75"/>
    <b v="1"/>
    <x v="4"/>
    <s v="indie rock"/>
    <n v="116"/>
    <n v="31"/>
    <x v="2463"/>
    <x v="4"/>
  </r>
  <r>
    <s v="The Enemy Feathers NEW EP"/>
    <s v="The Enemy Feathers are passing the proverbial hat to see if we can raise enough money to complete Our NEW EP"/>
    <n v="2000"/>
    <n v="2222"/>
    <x v="0"/>
    <s v="US"/>
    <s v="USD"/>
    <n v="1342672096"/>
    <n v="1340944096"/>
    <b v="0"/>
    <n v="43"/>
    <b v="1"/>
    <x v="4"/>
    <s v="indie rock"/>
    <n v="111"/>
    <n v="51.67"/>
    <x v="2464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66138800"/>
    <n v="1362710425"/>
    <b v="0"/>
    <n v="48"/>
    <b v="1"/>
    <x v="4"/>
    <s v="indie rock"/>
    <n v="180"/>
    <n v="26.27"/>
    <x v="2465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CA"/>
    <s v="CAD"/>
    <n v="1443641340"/>
    <n v="1441143397"/>
    <b v="0"/>
    <n v="52"/>
    <b v="1"/>
    <x v="4"/>
    <s v="indie rock"/>
    <n v="100"/>
    <n v="48.08"/>
    <x v="2466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48420548"/>
    <n v="1345828548"/>
    <b v="0"/>
    <n v="43"/>
    <b v="1"/>
    <x v="4"/>
    <s v="indie rock"/>
    <n v="119"/>
    <n v="27.56"/>
    <x v="2467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68066453"/>
    <n v="1365474453"/>
    <b v="0"/>
    <n v="58"/>
    <b v="1"/>
    <x v="4"/>
    <s v="indie rock"/>
    <n v="107"/>
    <n v="36.97"/>
    <x v="2468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336669200"/>
    <n v="1335473931"/>
    <b v="0"/>
    <n v="47"/>
    <b v="1"/>
    <x v="4"/>
    <s v="indie rock"/>
    <n v="114"/>
    <n v="29.02"/>
    <x v="2469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51400400"/>
    <n v="1348285321"/>
    <b v="0"/>
    <n v="36"/>
    <b v="1"/>
    <x v="4"/>
    <s v="indie rock"/>
    <n v="103"/>
    <n v="28.66"/>
    <x v="2470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297160329"/>
    <n v="1295000329"/>
    <b v="0"/>
    <n v="17"/>
    <b v="1"/>
    <x v="4"/>
    <s v="indie rock"/>
    <n v="128"/>
    <n v="37.65"/>
    <x v="2471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337824055"/>
    <n v="1335232055"/>
    <b v="0"/>
    <n v="104"/>
    <b v="1"/>
    <x v="4"/>
    <s v="indie rock"/>
    <n v="136"/>
    <n v="97.9"/>
    <x v="2472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27535392"/>
    <n v="1324079392"/>
    <b v="0"/>
    <n v="47"/>
    <b v="1"/>
    <x v="4"/>
    <s v="indie rock"/>
    <n v="100"/>
    <n v="42.55"/>
    <x v="2473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3562180"/>
    <n v="1277433980"/>
    <b v="0"/>
    <n v="38"/>
    <b v="1"/>
    <x v="4"/>
    <s v="indie rock"/>
    <n v="100"/>
    <n v="131.58000000000001"/>
    <x v="2474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352573869"/>
    <n v="1349978269"/>
    <b v="0"/>
    <n v="81"/>
    <b v="1"/>
    <x v="4"/>
    <s v="indie rock"/>
    <n v="105"/>
    <n v="32.32"/>
    <x v="2475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286756176"/>
    <n v="1282868176"/>
    <b v="0"/>
    <n v="55"/>
    <b v="1"/>
    <x v="4"/>
    <s v="indie rock"/>
    <n v="105"/>
    <n v="61.1"/>
    <x v="2476"/>
    <x v="3"/>
  </r>
  <r>
    <s v="Debut Album"/>
    <s v="Releasing my first album in August, and I need your help in order to get it done!"/>
    <n v="750"/>
    <n v="1285"/>
    <x v="0"/>
    <s v="US"/>
    <s v="USD"/>
    <n v="1278799200"/>
    <n v="1273647255"/>
    <b v="0"/>
    <n v="41"/>
    <b v="1"/>
    <x v="4"/>
    <s v="indie rock"/>
    <n v="171"/>
    <n v="31.34"/>
    <x v="2477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415004770"/>
    <n v="1412149970"/>
    <b v="0"/>
    <n v="79"/>
    <b v="1"/>
    <x v="4"/>
    <s v="indie rock"/>
    <n v="128"/>
    <n v="129.11000000000001"/>
    <x v="2478"/>
    <x v="5"/>
  </r>
  <r>
    <s v="FUEL FAKE NATIVES"/>
    <s v="Fake Natives is headed on tour this summer. Help them fill their tank with fossil fuels."/>
    <n v="300"/>
    <n v="400.33"/>
    <x v="0"/>
    <s v="US"/>
    <s v="USD"/>
    <n v="1344789345"/>
    <n v="1340901345"/>
    <b v="0"/>
    <n v="16"/>
    <b v="1"/>
    <x v="4"/>
    <s v="indie rock"/>
    <n v="133"/>
    <n v="25.02"/>
    <x v="2479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358117313"/>
    <n v="1355525313"/>
    <b v="0"/>
    <n v="8"/>
    <b v="1"/>
    <x v="4"/>
    <s v="indie rock"/>
    <n v="100"/>
    <n v="250"/>
    <x v="2480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43440800"/>
    <n v="1342545994"/>
    <b v="0"/>
    <n v="95"/>
    <b v="1"/>
    <x v="4"/>
    <s v="indie rock"/>
    <n v="113"/>
    <n v="47.54"/>
    <x v="2481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444516084"/>
    <n v="1439332084"/>
    <b v="0"/>
    <n v="25"/>
    <b v="1"/>
    <x v="4"/>
    <s v="indie rock"/>
    <n v="100"/>
    <n v="40.04"/>
    <x v="2482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799808"/>
    <n v="1333207808"/>
    <b v="0"/>
    <n v="19"/>
    <b v="1"/>
    <x v="4"/>
    <s v="indie rock"/>
    <n v="114"/>
    <n v="65.84"/>
    <x v="2483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2224383"/>
    <n v="1308336383"/>
    <b v="0"/>
    <n v="90"/>
    <b v="1"/>
    <x v="4"/>
    <s v="indie rock"/>
    <n v="119"/>
    <n v="46.4"/>
    <x v="2484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35891603"/>
    <n v="1330711203"/>
    <b v="0"/>
    <n v="41"/>
    <b v="1"/>
    <x v="4"/>
    <s v="indie rock"/>
    <n v="103"/>
    <n v="50.37"/>
    <x v="2485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16124003"/>
    <n v="1313532003"/>
    <b v="0"/>
    <n v="30"/>
    <b v="1"/>
    <x v="4"/>
    <s v="indie rock"/>
    <n v="266"/>
    <n v="26.57"/>
    <x v="2486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18463879"/>
    <n v="1315439879"/>
    <b v="0"/>
    <n v="38"/>
    <b v="1"/>
    <x v="4"/>
    <s v="indie rock"/>
    <n v="100"/>
    <n v="39.49"/>
    <x v="2487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35113976"/>
    <n v="1332521976"/>
    <b v="0"/>
    <n v="65"/>
    <b v="1"/>
    <x v="4"/>
    <s v="indie rock"/>
    <n v="107"/>
    <n v="49.25"/>
    <x v="2488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38083997"/>
    <n v="1335491997"/>
    <b v="0"/>
    <n v="75"/>
    <b v="1"/>
    <x v="4"/>
    <s v="indie rock"/>
    <n v="134"/>
    <n v="62.38"/>
    <x v="2489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21459908"/>
    <n v="1318864308"/>
    <b v="0"/>
    <n v="16"/>
    <b v="1"/>
    <x v="4"/>
    <s v="indie rock"/>
    <n v="121"/>
    <n v="37.94"/>
    <x v="2490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368117239"/>
    <n v="1365525239"/>
    <b v="0"/>
    <n v="10"/>
    <b v="1"/>
    <x v="4"/>
    <s v="indie rock"/>
    <n v="103"/>
    <n v="51.6"/>
    <x v="2491"/>
    <x v="7"/>
  </r>
  <r>
    <s v="SUPER NICE EP 2012"/>
    <s v="We're a band from Hawaii trying to produce our first EP and we need help!"/>
    <n v="600"/>
    <n v="750"/>
    <x v="0"/>
    <s v="US"/>
    <s v="USD"/>
    <n v="1340429276"/>
    <n v="1335245276"/>
    <b v="0"/>
    <n v="27"/>
    <b v="1"/>
    <x v="4"/>
    <s v="indie rock"/>
    <n v="125"/>
    <n v="27.78"/>
    <x v="2492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295142660"/>
    <n v="1293739714"/>
    <b v="0"/>
    <n v="259"/>
    <b v="1"/>
    <x v="4"/>
    <s v="indie rock"/>
    <n v="129"/>
    <n v="99.38"/>
    <x v="2493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9840740"/>
    <n v="1335397188"/>
    <b v="0"/>
    <n v="39"/>
    <b v="1"/>
    <x v="4"/>
    <s v="indie rock"/>
    <n v="101"/>
    <n v="38.85"/>
    <x v="2494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67208140"/>
    <n v="1363320140"/>
    <b v="0"/>
    <n v="42"/>
    <b v="1"/>
    <x v="4"/>
    <s v="indie rock"/>
    <n v="128"/>
    <n v="45.55"/>
    <x v="2495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37786944"/>
    <n v="1335194944"/>
    <b v="0"/>
    <n v="10"/>
    <b v="1"/>
    <x v="4"/>
    <s v="indie rock"/>
    <n v="100"/>
    <n v="600"/>
    <x v="2496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39022575"/>
    <n v="1336430575"/>
    <b v="0"/>
    <n v="56"/>
    <b v="1"/>
    <x v="4"/>
    <s v="indie rock"/>
    <n v="113"/>
    <n v="80.55"/>
    <x v="2497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364597692"/>
    <n v="1361577292"/>
    <b v="0"/>
    <n v="20"/>
    <b v="1"/>
    <x v="4"/>
    <s v="indie rock"/>
    <n v="106"/>
    <n v="52.8"/>
    <x v="2498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12578338"/>
    <n v="1309986338"/>
    <b v="0"/>
    <n v="170"/>
    <b v="1"/>
    <x v="4"/>
    <s v="indie rock"/>
    <n v="203"/>
    <n v="47.68"/>
    <x v="2499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422400387"/>
    <n v="1421190787"/>
    <b v="0"/>
    <n v="29"/>
    <b v="1"/>
    <x v="4"/>
    <s v="indie rock"/>
    <n v="113"/>
    <n v="23.45"/>
    <x v="2500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US"/>
    <s v="USD"/>
    <n v="1356976800"/>
    <n v="1352820837"/>
    <b v="0"/>
    <n v="7"/>
    <b v="0"/>
    <x v="7"/>
    <s v="restaurants"/>
    <n v="3"/>
    <n v="40.14"/>
    <x v="2501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340476375"/>
    <n v="1337884375"/>
    <b v="0"/>
    <n v="5"/>
    <b v="0"/>
    <x v="7"/>
    <s v="restaurants"/>
    <n v="0"/>
    <n v="17.2"/>
    <x v="2502"/>
    <x v="3"/>
  </r>
  <r>
    <s v="Cardinal Bistro BYOB Start Up"/>
    <s v="Cardinal Bistro will be Contemporary American dinning establishment based in Ventnor, NJ featuring local, seasonal ingredients."/>
    <n v="10000"/>
    <n v="0"/>
    <x v="2"/>
    <s v="CA"/>
    <s v="CAD"/>
    <n v="1443379104"/>
    <n v="1440787104"/>
    <b v="0"/>
    <n v="0"/>
    <b v="0"/>
    <x v="7"/>
    <s v="restaurants"/>
    <n v="0"/>
    <n v="0"/>
    <x v="2503"/>
    <x v="2"/>
  </r>
  <r>
    <s v="Halal Restaurant and Internet Cafe"/>
    <s v="Halal Restaurant and Internet Cafe 20 percent of profits will go to building masjids."/>
    <n v="35000"/>
    <n v="0"/>
    <x v="2"/>
    <s v="US"/>
    <s v="USD"/>
    <n v="1411328918"/>
    <n v="1407440918"/>
    <b v="0"/>
    <n v="0"/>
    <b v="0"/>
    <x v="7"/>
    <s v="restaurants"/>
    <n v="0"/>
    <n v="0"/>
    <x v="250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65333560"/>
    <n v="1462743308"/>
    <b v="0"/>
    <n v="0"/>
    <b v="0"/>
    <x v="7"/>
    <s v="restaurants"/>
    <n v="0"/>
    <n v="0"/>
    <x v="2505"/>
    <x v="0"/>
  </r>
  <r>
    <s v="Bowlz Cafe, Hull"/>
    <s v="Love cereal as much as we do? Then we need your help! We are opening a worldwide cereal cafe, serving the best in imported cereals!"/>
    <n v="5000"/>
    <n v="30"/>
    <x v="2"/>
    <s v="US"/>
    <s v="USD"/>
    <n v="1416014534"/>
    <n v="1413418934"/>
    <b v="0"/>
    <n v="2"/>
    <b v="0"/>
    <x v="7"/>
    <s v="restaurants"/>
    <n v="1"/>
    <n v="15"/>
    <x v="2506"/>
    <x v="0"/>
  </r>
  <r>
    <s v="Help Cafe Talavera get a New Kitchen!"/>
    <s v="Unique dishes for a unique city!."/>
    <n v="42850"/>
    <n v="0"/>
    <x v="2"/>
    <s v="US"/>
    <s v="USD"/>
    <n v="1426292416"/>
    <n v="1423704016"/>
    <b v="0"/>
    <n v="0"/>
    <b v="0"/>
    <x v="7"/>
    <s v="restaurants"/>
    <n v="0"/>
    <n v="0"/>
    <x v="2507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GB"/>
    <s v="GBP"/>
    <n v="1443906000"/>
    <n v="1441955269"/>
    <b v="0"/>
    <n v="0"/>
    <b v="0"/>
    <x v="7"/>
    <s v="restaurants"/>
    <n v="0"/>
    <n v="0"/>
    <x v="2508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US"/>
    <s v="USD"/>
    <n v="1431308704"/>
    <n v="1428716704"/>
    <b v="0"/>
    <n v="28"/>
    <b v="0"/>
    <x v="7"/>
    <s v="restaurants"/>
    <n v="1"/>
    <n v="35.71"/>
    <x v="2509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08056634"/>
    <n v="1405464634"/>
    <b v="0"/>
    <n v="2"/>
    <b v="0"/>
    <x v="7"/>
    <s v="restaurants"/>
    <n v="0"/>
    <n v="37.5"/>
    <x v="2510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29554349"/>
    <n v="1424719549"/>
    <b v="0"/>
    <n v="0"/>
    <b v="0"/>
    <x v="7"/>
    <s v="restaurants"/>
    <n v="0"/>
    <n v="0"/>
    <x v="2511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31647772"/>
    <n v="1426463772"/>
    <b v="0"/>
    <n v="0"/>
    <b v="0"/>
    <x v="7"/>
    <s v="restaurants"/>
    <n v="0"/>
    <n v="0"/>
    <x v="2512"/>
    <x v="3"/>
  </r>
  <r>
    <s v="Yahu Restaurants"/>
    <s v="Wir wollen einen Ort erschaffen an dem man sich wohlfÃ¼hlen kann, ein Ort an dem die Gedanken frei sind und man das Essen genieÃŸen kann."/>
    <n v="180000"/>
    <n v="0"/>
    <x v="2"/>
    <s v="GB"/>
    <s v="GBP"/>
    <n v="1454323413"/>
    <n v="1451731413"/>
    <b v="0"/>
    <n v="0"/>
    <b v="0"/>
    <x v="7"/>
    <s v="restaurants"/>
    <n v="0"/>
    <n v="0"/>
    <x v="2513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18504561"/>
    <n v="1417208561"/>
    <b v="0"/>
    <n v="4"/>
    <b v="0"/>
    <x v="7"/>
    <s v="restaurants"/>
    <n v="2"/>
    <n v="52.5"/>
    <x v="2514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DE"/>
    <s v="EUR"/>
    <n v="1488067789"/>
    <n v="1482883789"/>
    <b v="0"/>
    <n v="12"/>
    <b v="0"/>
    <x v="7"/>
    <s v="restaurants"/>
    <n v="19"/>
    <n v="77.5"/>
    <x v="2515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08526477"/>
    <n v="1407057677"/>
    <b v="0"/>
    <n v="0"/>
    <b v="0"/>
    <x v="7"/>
    <s v="restaurants"/>
    <n v="0"/>
    <n v="0"/>
    <x v="2516"/>
    <x v="3"/>
  </r>
  <r>
    <s v="The Canteen"/>
    <s v="KICK START US! Chef-driven dining experience offering a multi-course tasteful and playful menu that hems in familiar seasonal comfort."/>
    <n v="18000"/>
    <n v="1767"/>
    <x v="2"/>
    <s v="US"/>
    <s v="USD"/>
    <n v="1424635753"/>
    <n v="1422043753"/>
    <b v="0"/>
    <n v="33"/>
    <b v="0"/>
    <x v="7"/>
    <s v="restaurants"/>
    <n v="10"/>
    <n v="53.55"/>
    <x v="2517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7279252"/>
    <n v="1414683652"/>
    <b v="0"/>
    <n v="0"/>
    <b v="0"/>
    <x v="7"/>
    <s v="restaurants"/>
    <n v="0"/>
    <n v="0"/>
    <x v="2518"/>
    <x v="3"/>
  </r>
  <r>
    <s v="Kelli's Kitchen"/>
    <s v="Better than your mom's, better than Cracker Barrel, only at Kelli's Kitchen (all from scratch)."/>
    <n v="150000"/>
    <n v="65"/>
    <x v="2"/>
    <s v="CA"/>
    <s v="CAD"/>
    <n v="1426788930"/>
    <n v="1424200530"/>
    <b v="0"/>
    <n v="4"/>
    <b v="0"/>
    <x v="7"/>
    <s v="restaurants"/>
    <n v="0"/>
    <n v="16.25"/>
    <x v="2519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15899228"/>
    <n v="1413303628"/>
    <b v="0"/>
    <n v="0"/>
    <b v="0"/>
    <x v="7"/>
    <s v="restaurants"/>
    <n v="0"/>
    <n v="0"/>
    <x v="252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05741404"/>
    <n v="1403149404"/>
    <b v="0"/>
    <n v="132"/>
    <b v="1"/>
    <x v="4"/>
    <s v="classical music"/>
    <n v="109"/>
    <n v="103.68"/>
    <x v="2521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76559260"/>
    <n v="1472567085"/>
    <b v="0"/>
    <n v="27"/>
    <b v="1"/>
    <x v="4"/>
    <s v="classical music"/>
    <n v="100"/>
    <n v="185.19"/>
    <x v="2522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44778021"/>
    <n v="1442963621"/>
    <b v="0"/>
    <n v="26"/>
    <b v="1"/>
    <x v="4"/>
    <s v="classical music"/>
    <n v="156"/>
    <n v="54.15"/>
    <x v="2523"/>
    <x v="3"/>
  </r>
  <r>
    <s v="Les Bostonades' First CD"/>
    <s v="We're bringing some of our favorite music from the past 10 years to disc for the first time ever."/>
    <n v="7500"/>
    <n v="7620"/>
    <x v="0"/>
    <s v="US"/>
    <s v="USD"/>
    <n v="1461336720"/>
    <n v="1459431960"/>
    <b v="0"/>
    <n v="43"/>
    <b v="1"/>
    <x v="4"/>
    <s v="classical music"/>
    <n v="102"/>
    <n v="177.21"/>
    <x v="2524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416270292"/>
    <n v="1413674692"/>
    <b v="0"/>
    <n v="80"/>
    <b v="1"/>
    <x v="4"/>
    <s v="classical music"/>
    <n v="100"/>
    <n v="100.33"/>
    <x v="2525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9136200"/>
    <n v="1416338557"/>
    <b v="0"/>
    <n v="33"/>
    <b v="1"/>
    <x v="4"/>
    <s v="classical music"/>
    <n v="113"/>
    <n v="136.91"/>
    <x v="2526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40914571"/>
    <n v="1338322571"/>
    <b v="0"/>
    <n v="71"/>
    <b v="1"/>
    <x v="4"/>
    <s v="classical music"/>
    <n v="102"/>
    <n v="57.54"/>
    <x v="2527"/>
    <x v="4"/>
  </r>
  <r>
    <s v="Three Voices"/>
    <s v="I've been offered a contract with HatHut to record Feldman's 'Three Voices', which would be my first solo disc. I need your help!"/>
    <n v="4000"/>
    <n v="4289.99"/>
    <x v="0"/>
    <s v="US"/>
    <s v="USD"/>
    <n v="1418014740"/>
    <n v="1415585474"/>
    <b v="0"/>
    <n v="81"/>
    <b v="1"/>
    <x v="4"/>
    <s v="classical music"/>
    <n v="107"/>
    <n v="52.96"/>
    <x v="2528"/>
    <x v="0"/>
  </r>
  <r>
    <s v="UrbanArias is DC's Contemporary Opera Company"/>
    <s v="Opera. Short. New."/>
    <n v="6000"/>
    <n v="6257"/>
    <x v="0"/>
    <s v="US"/>
    <s v="USD"/>
    <n v="1382068740"/>
    <n v="1380477691"/>
    <b v="0"/>
    <n v="76"/>
    <b v="1"/>
    <x v="4"/>
    <s v="classical music"/>
    <n v="104"/>
    <n v="82.33"/>
    <x v="2529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GB"/>
    <s v="GBP"/>
    <n v="1440068400"/>
    <n v="1438459303"/>
    <b v="0"/>
    <n v="48"/>
    <b v="1"/>
    <x v="4"/>
    <s v="classical music"/>
    <n v="100"/>
    <n v="135.41999999999999"/>
    <x v="2530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332636975"/>
    <n v="1328752575"/>
    <b v="0"/>
    <n v="61"/>
    <b v="1"/>
    <x v="4"/>
    <s v="classical music"/>
    <n v="100"/>
    <n v="74.069999999999993"/>
    <x v="2531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429505400"/>
    <n v="1426711505"/>
    <b v="0"/>
    <n v="60"/>
    <b v="1"/>
    <x v="4"/>
    <s v="classical music"/>
    <n v="126"/>
    <n v="84.08"/>
    <x v="2532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439611140"/>
    <n v="1437668354"/>
    <b v="0"/>
    <n v="136"/>
    <b v="1"/>
    <x v="4"/>
    <s v="classical music"/>
    <n v="111"/>
    <n v="61.03"/>
    <x v="2533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345148566"/>
    <n v="1342556566"/>
    <b v="0"/>
    <n v="14"/>
    <b v="1"/>
    <x v="4"/>
    <s v="classical music"/>
    <n v="105"/>
    <n v="150"/>
    <x v="2534"/>
    <x v="8"/>
  </r>
  <r>
    <s v="Mark Hayes Requiem Recording"/>
    <s v="Mark Hayes: Requiem Recording"/>
    <n v="20000"/>
    <n v="20755"/>
    <x v="0"/>
    <s v="US"/>
    <s v="USD"/>
    <n v="1362160868"/>
    <n v="1359568911"/>
    <b v="0"/>
    <n v="78"/>
    <b v="1"/>
    <x v="4"/>
    <s v="classical music"/>
    <n v="104"/>
    <n v="266.08999999999997"/>
    <x v="2535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262325600"/>
    <n v="1257871712"/>
    <b v="0"/>
    <n v="4"/>
    <b v="1"/>
    <x v="4"/>
    <s v="classical music"/>
    <n v="116"/>
    <n v="7.25"/>
    <x v="2536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417463945"/>
    <n v="1414781945"/>
    <b v="0"/>
    <n v="11"/>
    <b v="1"/>
    <x v="4"/>
    <s v="classical music"/>
    <n v="110"/>
    <n v="100"/>
    <x v="2537"/>
    <x v="6"/>
  </r>
  <r>
    <s v="Me, Myself and Albinoni"/>
    <s v="I will record 2 of Tomaso Albinoni's concertos for 2 oboes playing both parts myself."/>
    <n v="18000"/>
    <n v="20343.169999999998"/>
    <x v="0"/>
    <s v="US"/>
    <s v="USD"/>
    <n v="1375151566"/>
    <n v="1373337166"/>
    <b v="0"/>
    <n v="185"/>
    <b v="1"/>
    <x v="4"/>
    <s v="classical music"/>
    <n v="113"/>
    <n v="109.96"/>
    <x v="2538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312212855"/>
    <n v="1307028855"/>
    <b v="0"/>
    <n v="59"/>
    <b v="1"/>
    <x v="4"/>
    <s v="classical music"/>
    <n v="100"/>
    <n v="169.92"/>
    <x v="2539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61681940"/>
    <n v="1359029661"/>
    <b v="0"/>
    <n v="27"/>
    <b v="1"/>
    <x v="4"/>
    <s v="classical music"/>
    <n v="103"/>
    <n v="95.74"/>
    <x v="2540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US"/>
    <s v="USD"/>
    <n v="1422913152"/>
    <n v="1417729152"/>
    <b v="0"/>
    <n v="63"/>
    <b v="1"/>
    <x v="4"/>
    <s v="classical music"/>
    <n v="107"/>
    <n v="59.46"/>
    <x v="2541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19904721"/>
    <n v="1314720721"/>
    <b v="0"/>
    <n v="13"/>
    <b v="1"/>
    <x v="4"/>
    <s v="classical music"/>
    <n v="104"/>
    <n v="55.77"/>
    <x v="2542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GB"/>
    <s v="GBP"/>
    <n v="1380192418"/>
    <n v="1375008418"/>
    <b v="0"/>
    <n v="13"/>
    <b v="1"/>
    <x v="4"/>
    <s v="classical music"/>
    <n v="156"/>
    <n v="30.08"/>
    <x v="2543"/>
    <x v="7"/>
  </r>
  <r>
    <s v="Singing City Children's Choir"/>
    <s v="Bringing choral music and performance opportunities to under-served youth in West Philadelphia"/>
    <n v="5000"/>
    <n v="5041"/>
    <x v="0"/>
    <s v="US"/>
    <s v="USD"/>
    <n v="1380599940"/>
    <n v="1377252857"/>
    <b v="0"/>
    <n v="57"/>
    <b v="1"/>
    <x v="4"/>
    <s v="classical music"/>
    <n v="101"/>
    <n v="88.44"/>
    <x v="2544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293937200"/>
    <n v="1291257298"/>
    <b v="0"/>
    <n v="61"/>
    <b v="1"/>
    <x v="4"/>
    <s v="classical music"/>
    <n v="195"/>
    <n v="64.03"/>
    <x v="2545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41750569"/>
    <n v="1339158569"/>
    <b v="0"/>
    <n v="65"/>
    <b v="1"/>
    <x v="4"/>
    <s v="classical music"/>
    <n v="112"/>
    <n v="60.15"/>
    <x v="2546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424997000"/>
    <n v="1421983138"/>
    <b v="0"/>
    <n v="134"/>
    <b v="1"/>
    <x v="4"/>
    <s v="classical music"/>
    <n v="120"/>
    <n v="49.19"/>
    <x v="2547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US"/>
    <s v="USD"/>
    <n v="1380949200"/>
    <n v="1378586179"/>
    <b v="0"/>
    <n v="37"/>
    <b v="1"/>
    <x v="4"/>
    <s v="classical music"/>
    <n v="102"/>
    <n v="165.16"/>
    <x v="2548"/>
    <x v="2"/>
  </r>
  <r>
    <s v="The Miller's Wife, a new opera"/>
    <s v="A new opera in English by Mike Christie to be premiÃ¨red at the Arcola Theatre, London UK from 14th-17th August 2013."/>
    <n v="1570"/>
    <n v="1614"/>
    <x v="0"/>
    <s v="US"/>
    <s v="USD"/>
    <n v="1333560803"/>
    <n v="1330972403"/>
    <b v="0"/>
    <n v="37"/>
    <b v="1"/>
    <x v="4"/>
    <s v="classical music"/>
    <n v="103"/>
    <n v="43.62"/>
    <x v="2549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FR"/>
    <s v="EUR"/>
    <n v="1475209620"/>
    <n v="1473087637"/>
    <b v="0"/>
    <n v="150"/>
    <b v="1"/>
    <x v="4"/>
    <s v="classical music"/>
    <n v="101"/>
    <n v="43.7"/>
    <x v="2550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GB"/>
    <s v="GBP"/>
    <n v="1370019600"/>
    <n v="1366999870"/>
    <b v="0"/>
    <n v="56"/>
    <b v="1"/>
    <x v="4"/>
    <s v="classical music"/>
    <n v="103"/>
    <n v="67.42"/>
    <x v="2551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44276740"/>
    <n v="1439392406"/>
    <b v="0"/>
    <n v="18"/>
    <b v="1"/>
    <x v="4"/>
    <s v="classical music"/>
    <n v="107"/>
    <n v="177.5"/>
    <x v="2552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32362880"/>
    <n v="1329890585"/>
    <b v="0"/>
    <n v="60"/>
    <b v="1"/>
    <x v="4"/>
    <s v="classical music"/>
    <n v="156"/>
    <n v="38.880000000000003"/>
    <x v="2553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88741981"/>
    <n v="1486149981"/>
    <b v="0"/>
    <n v="67"/>
    <b v="1"/>
    <x v="4"/>
    <s v="classical music"/>
    <n v="123"/>
    <n v="54.99"/>
    <x v="2554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48202807"/>
    <n v="1343018807"/>
    <b v="0"/>
    <n v="35"/>
    <b v="1"/>
    <x v="4"/>
    <s v="classical music"/>
    <n v="107"/>
    <n v="61.34"/>
    <x v="2555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433131140"/>
    <n v="1430445163"/>
    <b v="0"/>
    <n v="34"/>
    <b v="1"/>
    <x v="4"/>
    <s v="classical music"/>
    <n v="106"/>
    <n v="23.12"/>
    <x v="2556"/>
    <x v="5"/>
  </r>
  <r>
    <s v="European Tour"/>
    <s v="Raising money for our concert tour of Switzerland and Germany in June/July 2014"/>
    <n v="900"/>
    <n v="1066"/>
    <x v="0"/>
    <s v="US"/>
    <s v="USD"/>
    <n v="1338219793"/>
    <n v="1335541393"/>
    <b v="0"/>
    <n v="36"/>
    <b v="1"/>
    <x v="4"/>
    <s v="classical music"/>
    <n v="118"/>
    <n v="29.61"/>
    <x v="2557"/>
    <x v="3"/>
  </r>
  <r>
    <s v="Hopkins Sinfonia 2015 Season"/>
    <s v="The Hopkins Sinfonia is looking for your support to run our 2015 Season made up of five concerts."/>
    <n v="1250"/>
    <n v="1361"/>
    <x v="0"/>
    <s v="US"/>
    <s v="USD"/>
    <n v="1356392857"/>
    <n v="1352504857"/>
    <b v="0"/>
    <n v="18"/>
    <b v="1"/>
    <x v="4"/>
    <s v="classical music"/>
    <n v="109"/>
    <n v="75.61"/>
    <x v="2558"/>
    <x v="0"/>
  </r>
  <r>
    <s v="India Meets String Quartet"/>
    <s v="A concert of new music by four composers who have lived in India and been inspired by its music, with the Momenta String Quartet"/>
    <n v="800"/>
    <n v="890"/>
    <x v="0"/>
    <s v="GB"/>
    <s v="GBP"/>
    <n v="1400176386"/>
    <n v="1397584386"/>
    <b v="0"/>
    <n v="25"/>
    <b v="1"/>
    <x v="4"/>
    <s v="classical music"/>
    <n v="111"/>
    <n v="35.6"/>
    <x v="2559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AU"/>
    <s v="AUD"/>
    <n v="1430488740"/>
    <n v="1427747906"/>
    <b v="0"/>
    <n v="21"/>
    <b v="1"/>
    <x v="4"/>
    <s v="classical music"/>
    <n v="100"/>
    <n v="143"/>
    <x v="2560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US"/>
    <s v="USD"/>
    <n v="1321385820"/>
    <n v="1318539484"/>
    <b v="0"/>
    <n v="0"/>
    <b v="0"/>
    <x v="7"/>
    <s v="food trucks"/>
    <n v="0"/>
    <n v="0"/>
    <x v="2561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GB"/>
    <s v="GBP"/>
    <n v="1425682174"/>
    <n v="1423090174"/>
    <b v="0"/>
    <n v="3"/>
    <b v="0"/>
    <x v="7"/>
    <s v="food trucks"/>
    <n v="1"/>
    <n v="25"/>
    <x v="2562"/>
    <x v="2"/>
  </r>
  <r>
    <s v="Phoenix Pearl Boba Tea Truck (Canceled)"/>
    <s v="Michigan based bubble tea and specialty ice cream food truck"/>
    <n v="20000"/>
    <n v="0"/>
    <x v="1"/>
    <s v="CA"/>
    <s v="CAD"/>
    <n v="1444740089"/>
    <n v="1442148089"/>
    <b v="0"/>
    <n v="0"/>
    <b v="0"/>
    <x v="7"/>
    <s v="food trucks"/>
    <n v="0"/>
    <n v="0"/>
    <x v="2563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DE"/>
    <s v="EUR"/>
    <n v="1476189339"/>
    <n v="1471005339"/>
    <b v="0"/>
    <n v="0"/>
    <b v="0"/>
    <x v="7"/>
    <s v="food trucks"/>
    <n v="0"/>
    <n v="0"/>
    <x v="2564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38226451"/>
    <n v="1433042451"/>
    <b v="0"/>
    <n v="1"/>
    <b v="0"/>
    <x v="7"/>
    <s v="food trucks"/>
    <n v="1"/>
    <n v="100"/>
    <x v="2565"/>
    <x v="2"/>
  </r>
  <r>
    <s v="Mamma B's Pizza Get's Rolling (Canceled)"/>
    <s v="You can skip the hotdog cart and enjoy fresh, hot, delicious, handmade pizza when Mamma B's takes her show on the road!"/>
    <n v="35000"/>
    <n v="0"/>
    <x v="1"/>
    <s v="CA"/>
    <s v="CAD"/>
    <n v="1406854699"/>
    <n v="1404262699"/>
    <b v="0"/>
    <n v="0"/>
    <b v="0"/>
    <x v="7"/>
    <s v="food trucks"/>
    <n v="0"/>
    <n v="0"/>
    <x v="2566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62827000"/>
    <n v="1457710589"/>
    <b v="0"/>
    <n v="2"/>
    <b v="0"/>
    <x v="7"/>
    <s v="food trucks"/>
    <n v="0"/>
    <n v="60"/>
    <x v="2567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US"/>
    <s v="USD"/>
    <n v="1408663948"/>
    <n v="1406071948"/>
    <b v="0"/>
    <n v="1"/>
    <b v="0"/>
    <x v="7"/>
    <s v="food trucks"/>
    <n v="1"/>
    <n v="50"/>
    <x v="2568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29823138"/>
    <n v="1427231138"/>
    <b v="0"/>
    <n v="2"/>
    <b v="0"/>
    <x v="7"/>
    <s v="food trucks"/>
    <n v="2"/>
    <n v="72.5"/>
    <x v="2569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GB"/>
    <s v="GBP"/>
    <n v="1472745594"/>
    <n v="1470153594"/>
    <b v="0"/>
    <n v="2"/>
    <b v="0"/>
    <x v="7"/>
    <s v="food trucks"/>
    <n v="1"/>
    <n v="29.5"/>
    <x v="2570"/>
    <x v="1"/>
  </r>
  <r>
    <s v="Coco Bowls (Canceled)"/>
    <s v="Perth locals who dream of opening a health food van, and serving treats that not only taste amazing but also benefit your body."/>
    <n v="100000"/>
    <n v="250"/>
    <x v="1"/>
    <s v="US"/>
    <s v="USD"/>
    <n v="1442457112"/>
    <n v="1439865112"/>
    <b v="0"/>
    <n v="4"/>
    <b v="0"/>
    <x v="7"/>
    <s v="food trucks"/>
    <n v="0"/>
    <n v="62.5"/>
    <x v="2571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86590035"/>
    <n v="1483998035"/>
    <b v="0"/>
    <n v="0"/>
    <b v="0"/>
    <x v="7"/>
    <s v="food trucks"/>
    <n v="0"/>
    <n v="0"/>
    <x v="2572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AU"/>
    <s v="AUD"/>
    <n v="1463645521"/>
    <n v="1458461521"/>
    <b v="0"/>
    <n v="0"/>
    <b v="0"/>
    <x v="7"/>
    <s v="food trucks"/>
    <n v="0"/>
    <n v="0"/>
    <x v="2573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28893517"/>
    <n v="1426301517"/>
    <b v="0"/>
    <n v="0"/>
    <b v="0"/>
    <x v="7"/>
    <s v="food trucks"/>
    <n v="0"/>
    <n v="0"/>
    <x v="2574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08803149"/>
    <n v="1404915149"/>
    <b v="0"/>
    <n v="0"/>
    <b v="0"/>
    <x v="7"/>
    <s v="food trucks"/>
    <n v="0"/>
    <n v="0"/>
    <x v="2575"/>
    <x v="3"/>
  </r>
  <r>
    <s v="2 Go Fast Food (Canceled)"/>
    <s v="A New Twist with an American and Philippine fast food Mobile Trailer."/>
    <n v="10000"/>
    <n v="0"/>
    <x v="1"/>
    <s v="US"/>
    <s v="USD"/>
    <n v="1463600945"/>
    <n v="1461786545"/>
    <b v="0"/>
    <n v="0"/>
    <b v="0"/>
    <x v="7"/>
    <s v="food trucks"/>
    <n v="0"/>
    <n v="0"/>
    <x v="2576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21030194"/>
    <n v="1418438194"/>
    <b v="0"/>
    <n v="0"/>
    <b v="0"/>
    <x v="7"/>
    <s v="food trucks"/>
    <n v="0"/>
    <n v="0"/>
    <x v="2577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28707647"/>
    <n v="1424823247"/>
    <b v="0"/>
    <n v="0"/>
    <b v="0"/>
    <x v="7"/>
    <s v="food trucks"/>
    <n v="0"/>
    <n v="0"/>
    <x v="2578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07181297"/>
    <n v="1405021297"/>
    <b v="0"/>
    <n v="12"/>
    <b v="0"/>
    <x v="7"/>
    <s v="food trucks"/>
    <n v="0"/>
    <n v="23.08"/>
    <x v="2579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44410000"/>
    <n v="1440203579"/>
    <b v="0"/>
    <n v="2"/>
    <b v="0"/>
    <x v="7"/>
    <s v="food trucks"/>
    <n v="1"/>
    <n v="25.5"/>
    <x v="2580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10810903"/>
    <n v="1405626903"/>
    <b v="0"/>
    <n v="11"/>
    <b v="0"/>
    <x v="7"/>
    <s v="food trucks"/>
    <n v="11"/>
    <n v="48.18"/>
    <x v="2581"/>
    <x v="0"/>
  </r>
  <r>
    <s v="Drunken Wings"/>
    <s v="The place where chicken meets liquor for the first time!"/>
    <n v="90000"/>
    <n v="1"/>
    <x v="2"/>
    <s v="US"/>
    <s v="USD"/>
    <n v="1431745200"/>
    <n v="1429170603"/>
    <b v="0"/>
    <n v="1"/>
    <b v="0"/>
    <x v="7"/>
    <s v="food trucks"/>
    <n v="0"/>
    <n v="1"/>
    <x v="2582"/>
    <x v="2"/>
  </r>
  <r>
    <s v="Crazy Daisy Food Truck"/>
    <s v="Crazy Daisy will become the newest member of the food truck distributors in Kansas City, Missouri."/>
    <n v="1000"/>
    <n v="5"/>
    <x v="2"/>
    <s v="US"/>
    <s v="USD"/>
    <n v="1447689898"/>
    <n v="1445094298"/>
    <b v="0"/>
    <n v="5"/>
    <b v="0"/>
    <x v="7"/>
    <s v="food trucks"/>
    <n v="1"/>
    <n v="1"/>
    <x v="2583"/>
    <x v="0"/>
  </r>
  <r>
    <s v="Culinary Arts Food Truck Style"/>
    <s v="Bringing quality food to the masses using local premium ingredients, but at a food truck price!"/>
    <n v="10000"/>
    <n v="0"/>
    <x v="2"/>
    <s v="US"/>
    <s v="USD"/>
    <n v="1477784634"/>
    <n v="1475192634"/>
    <b v="0"/>
    <n v="0"/>
    <b v="0"/>
    <x v="7"/>
    <s v="food trucks"/>
    <n v="0"/>
    <n v="0"/>
    <x v="2584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26526880"/>
    <n v="1421346480"/>
    <b v="0"/>
    <n v="1"/>
    <b v="0"/>
    <x v="7"/>
    <s v="food trucks"/>
    <n v="0"/>
    <n v="50"/>
    <x v="2585"/>
    <x v="3"/>
  </r>
  <r>
    <s v="Inspire Healthy Eating"/>
    <s v="I would like to bring fresh salad and food to the streets of London at a reasonable price."/>
    <n v="3000"/>
    <n v="5"/>
    <x v="2"/>
    <s v="US"/>
    <s v="USD"/>
    <n v="1434341369"/>
    <n v="1431749369"/>
    <b v="0"/>
    <n v="1"/>
    <b v="0"/>
    <x v="7"/>
    <s v="food trucks"/>
    <n v="0"/>
    <n v="5"/>
    <x v="2586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04601632"/>
    <n v="1402009632"/>
    <b v="0"/>
    <n v="6"/>
    <b v="0"/>
    <x v="7"/>
    <s v="food trucks"/>
    <n v="2"/>
    <n v="202.83"/>
    <x v="2587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GB"/>
    <s v="GBP"/>
    <n v="1451030136"/>
    <n v="1448438136"/>
    <b v="0"/>
    <n v="8"/>
    <b v="0"/>
    <x v="7"/>
    <s v="food trucks"/>
    <n v="4"/>
    <n v="29.13"/>
    <x v="2588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US"/>
    <s v="USD"/>
    <n v="1451491953"/>
    <n v="1448899953"/>
    <b v="0"/>
    <n v="1"/>
    <b v="0"/>
    <x v="7"/>
    <s v="food trucks"/>
    <n v="0"/>
    <n v="5"/>
    <x v="2589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US"/>
    <s v="USD"/>
    <n v="1427807640"/>
    <n v="1423325626"/>
    <b v="0"/>
    <n v="0"/>
    <b v="0"/>
    <x v="7"/>
    <s v="food trucks"/>
    <n v="0"/>
    <n v="0"/>
    <x v="2590"/>
    <x v="2"/>
  </r>
  <r>
    <s v="patent pending"/>
    <s v="Hi everyone I am a 26 year old single mom trying to start her own food business! I need to first afford the patent to reveal more!"/>
    <n v="1500"/>
    <n v="26"/>
    <x v="2"/>
    <s v="DK"/>
    <s v="DKK"/>
    <n v="1458733927"/>
    <n v="1456145527"/>
    <b v="0"/>
    <n v="2"/>
    <b v="0"/>
    <x v="7"/>
    <s v="food trucks"/>
    <n v="2"/>
    <n v="13"/>
    <x v="2591"/>
    <x v="2"/>
  </r>
  <r>
    <s v="El Carte 303"/>
    <s v="El Carte is revolutionizing the food truck industry. Meet the new food trike. #oneandonly  we going to spread the awesomeness all over!"/>
    <n v="30000"/>
    <n v="50"/>
    <x v="2"/>
    <s v="AU"/>
    <s v="AUD"/>
    <n v="1453817297"/>
    <n v="1453212497"/>
    <b v="0"/>
    <n v="1"/>
    <b v="0"/>
    <x v="7"/>
    <s v="food trucks"/>
    <n v="0"/>
    <n v="50"/>
    <x v="2592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57901924"/>
    <n v="1452721524"/>
    <b v="0"/>
    <n v="0"/>
    <b v="0"/>
    <x v="7"/>
    <s v="food trucks"/>
    <n v="0"/>
    <n v="0"/>
    <x v="2593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12536421"/>
    <n v="1409944421"/>
    <b v="0"/>
    <n v="1"/>
    <b v="0"/>
    <x v="7"/>
    <s v="food trucks"/>
    <n v="0"/>
    <n v="1"/>
    <x v="2594"/>
    <x v="3"/>
  </r>
  <r>
    <s v="Food Truck for Little Fox Bakery"/>
    <s v="Looking to put the best baked goods in Bowling Green on wheels"/>
    <n v="15000"/>
    <n v="1825"/>
    <x v="2"/>
    <s v="US"/>
    <s v="USD"/>
    <n v="1429993026"/>
    <n v="1427401026"/>
    <b v="0"/>
    <n v="19"/>
    <b v="0"/>
    <x v="7"/>
    <s v="food trucks"/>
    <n v="12"/>
    <n v="96.05"/>
    <x v="2595"/>
    <x v="1"/>
  </r>
  <r>
    <s v="The Chef Express Food Truck"/>
    <s v="I'm bringing passion, talent, and most importantly some amazing gourmet food to the streets of Lethbridge and southern Alberta."/>
    <n v="35000"/>
    <n v="8256"/>
    <x v="2"/>
    <s v="US"/>
    <s v="USD"/>
    <n v="1407453228"/>
    <n v="1404861228"/>
    <b v="0"/>
    <n v="27"/>
    <b v="0"/>
    <x v="7"/>
    <s v="food trucks"/>
    <n v="24"/>
    <n v="305.77999999999997"/>
    <x v="2596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US"/>
    <s v="USD"/>
    <n v="1487915500"/>
    <n v="1485323500"/>
    <b v="0"/>
    <n v="7"/>
    <b v="0"/>
    <x v="7"/>
    <s v="food trucks"/>
    <n v="6"/>
    <n v="12.14"/>
    <x v="2597"/>
    <x v="2"/>
  </r>
  <r>
    <s v="Rovin' Okie's Fried Pies gourmet southern fried pies."/>
    <s v="I'm ready to make Tulsa happy and aware that love and kindness go hand in hand with good food!"/>
    <n v="3000"/>
    <n v="1170"/>
    <x v="2"/>
    <s v="CA"/>
    <s v="CAD"/>
    <n v="1407427009"/>
    <n v="1404835009"/>
    <b v="0"/>
    <n v="14"/>
    <b v="0"/>
    <x v="7"/>
    <s v="food trucks"/>
    <n v="39"/>
    <n v="83.57"/>
    <x v="2598"/>
    <x v="0"/>
  </r>
  <r>
    <s v="Empty Ramekins Catering Group"/>
    <s v="The Empty Ramekins Catering Group is looking for your help to start up in Miami Florida!!!!"/>
    <n v="9041"/>
    <n v="90"/>
    <x v="2"/>
    <s v="GB"/>
    <s v="GBP"/>
    <n v="1466323917"/>
    <n v="1463731917"/>
    <b v="0"/>
    <n v="5"/>
    <b v="0"/>
    <x v="7"/>
    <s v="food trucks"/>
    <n v="1"/>
    <n v="18"/>
    <x v="2599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43039001"/>
    <n v="1440447001"/>
    <b v="0"/>
    <n v="30"/>
    <b v="0"/>
    <x v="7"/>
    <s v="food trucks"/>
    <n v="7"/>
    <n v="115.53"/>
    <x v="2600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407089147"/>
    <n v="1403201147"/>
    <b v="0"/>
    <n v="151"/>
    <b v="1"/>
    <x v="2"/>
    <s v="space exploration"/>
    <n v="661"/>
    <n v="21.9"/>
    <x v="2601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58938200"/>
    <n v="1453757800"/>
    <b v="0"/>
    <n v="489"/>
    <b v="1"/>
    <x v="2"/>
    <s v="space exploration"/>
    <n v="326"/>
    <n v="80.02"/>
    <x v="2602"/>
    <x v="3"/>
  </r>
  <r>
    <s v="Manned Mock Mars Mission"/>
    <s v="I will be building a mock space station and simulate living on Mars for two weeks."/>
    <n v="1750"/>
    <n v="1776"/>
    <x v="0"/>
    <s v="US"/>
    <s v="USD"/>
    <n v="1347508740"/>
    <n v="1346276349"/>
    <b v="1"/>
    <n v="50"/>
    <b v="1"/>
    <x v="2"/>
    <s v="space exploration"/>
    <n v="101"/>
    <n v="35.520000000000003"/>
    <x v="2603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415827200"/>
    <n v="1412358968"/>
    <b v="1"/>
    <n v="321"/>
    <b v="1"/>
    <x v="2"/>
    <s v="space exploration"/>
    <n v="104"/>
    <n v="64.930000000000007"/>
    <x v="2604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387835654"/>
    <n v="1386626054"/>
    <b v="1"/>
    <n v="1762"/>
    <b v="1"/>
    <x v="2"/>
    <s v="space exploration"/>
    <n v="107"/>
    <n v="60.97"/>
    <x v="2605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35662023"/>
    <n v="1333070023"/>
    <b v="1"/>
    <n v="385"/>
    <b v="1"/>
    <x v="2"/>
    <s v="space exploration"/>
    <n v="110"/>
    <n v="31.44"/>
    <x v="2606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66168390"/>
    <n v="1463576390"/>
    <b v="1"/>
    <n v="398"/>
    <b v="1"/>
    <x v="2"/>
    <s v="space exploration"/>
    <n v="408"/>
    <n v="81.95"/>
    <x v="2607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398791182"/>
    <n v="1396026382"/>
    <b v="1"/>
    <n v="304"/>
    <b v="1"/>
    <x v="2"/>
    <s v="space exploration"/>
    <n v="224"/>
    <n v="58.93"/>
    <x v="2608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439344800"/>
    <n v="1435611572"/>
    <b v="1"/>
    <n v="676"/>
    <b v="1"/>
    <x v="2"/>
    <s v="space exploration"/>
    <n v="304"/>
    <n v="157.29"/>
    <x v="2609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89536000"/>
    <n v="1485976468"/>
    <b v="1"/>
    <n v="577"/>
    <b v="1"/>
    <x v="2"/>
    <s v="space exploration"/>
    <n v="141"/>
    <n v="55.76"/>
    <x v="2610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US"/>
    <s v="USD"/>
    <n v="1342330951"/>
    <n v="1339738951"/>
    <b v="1"/>
    <n v="3663"/>
    <b v="1"/>
    <x v="2"/>
    <s v="space exploration"/>
    <n v="2791"/>
    <n v="83.8"/>
    <x v="2611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71849140"/>
    <n v="1468444125"/>
    <b v="1"/>
    <n v="294"/>
    <b v="1"/>
    <x v="2"/>
    <s v="space exploration"/>
    <n v="172"/>
    <n v="58.42"/>
    <x v="2612"/>
    <x v="3"/>
  </r>
  <r>
    <s v="Earth 360"/>
    <s v="Re-inventing the way we look at our planet by sending 5 cameras to near space to create the first 360 panoramic view of the earth."/>
    <n v="7500"/>
    <n v="7576"/>
    <x v="0"/>
    <s v="DE"/>
    <s v="EUR"/>
    <n v="1483397940"/>
    <n v="1480493014"/>
    <b v="1"/>
    <n v="28"/>
    <b v="1"/>
    <x v="2"/>
    <s v="space exploration"/>
    <n v="101"/>
    <n v="270.57"/>
    <x v="2613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420773970"/>
    <n v="1418095570"/>
    <b v="1"/>
    <n v="100"/>
    <b v="1"/>
    <x v="2"/>
    <s v="space exploration"/>
    <n v="102"/>
    <n v="107.1"/>
    <x v="2614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US"/>
    <s v="USD"/>
    <n v="1348256294"/>
    <n v="1345664294"/>
    <b v="1"/>
    <n v="72"/>
    <b v="1"/>
    <x v="2"/>
    <s v="space exploration"/>
    <n v="170"/>
    <n v="47.18"/>
    <x v="2615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398834000"/>
    <n v="1396371612"/>
    <b v="1"/>
    <n v="238"/>
    <b v="1"/>
    <x v="2"/>
    <s v="space exploration"/>
    <n v="115"/>
    <n v="120.31"/>
    <x v="2616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GB"/>
    <s v="GBP"/>
    <n v="1462017600"/>
    <n v="1458820564"/>
    <b v="0"/>
    <n v="159"/>
    <b v="1"/>
    <x v="2"/>
    <s v="space exploration"/>
    <n v="878"/>
    <n v="27.6"/>
    <x v="2617"/>
    <x v="3"/>
  </r>
  <r>
    <s v="SPACE ART FEATURING ASTRONAUTS #WeBelieveInAstronauts"/>
    <s v="LTD ED COLLECTIBLE SPACE ART FEAT. ASTRONAUTS"/>
    <n v="15000"/>
    <n v="15808"/>
    <x v="0"/>
    <s v="US"/>
    <s v="USD"/>
    <n v="1440546729"/>
    <n v="1437954729"/>
    <b v="1"/>
    <n v="77"/>
    <b v="1"/>
    <x v="2"/>
    <s v="space exploration"/>
    <n v="105"/>
    <n v="205.3"/>
    <x v="2618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13838751"/>
    <n v="1411246751"/>
    <b v="1"/>
    <n v="53"/>
    <b v="1"/>
    <x v="2"/>
    <s v="space exploration"/>
    <n v="188"/>
    <n v="35.549999999999997"/>
    <x v="2619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US"/>
    <s v="USD"/>
    <n v="1449000061"/>
    <n v="1443812461"/>
    <b v="1"/>
    <n v="1251"/>
    <b v="1"/>
    <x v="2"/>
    <s v="space exploration"/>
    <n v="144"/>
    <n v="74.64"/>
    <x v="2620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45598000"/>
    <n v="1443302004"/>
    <b v="1"/>
    <n v="465"/>
    <b v="1"/>
    <x v="2"/>
    <s v="space exploration"/>
    <n v="146"/>
    <n v="47.06"/>
    <x v="2621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AU"/>
    <s v="AUD"/>
    <n v="1444525200"/>
    <n v="1441339242"/>
    <b v="1"/>
    <n v="74"/>
    <b v="1"/>
    <x v="2"/>
    <s v="space exploration"/>
    <n v="131"/>
    <n v="26.59"/>
    <x v="2622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32230988"/>
    <n v="1429638988"/>
    <b v="1"/>
    <n v="62"/>
    <b v="1"/>
    <x v="2"/>
    <s v="space exploration"/>
    <n v="114"/>
    <n v="36.770000000000003"/>
    <x v="2623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IT"/>
    <s v="EUR"/>
    <n v="1483120216"/>
    <n v="1479232216"/>
    <b v="0"/>
    <n v="3468"/>
    <b v="1"/>
    <x v="2"/>
    <s v="space exploration"/>
    <n v="1379"/>
    <n v="31.82"/>
    <x v="2624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US"/>
    <s v="USD"/>
    <n v="1480658966"/>
    <n v="1479449366"/>
    <b v="0"/>
    <n v="52"/>
    <b v="1"/>
    <x v="2"/>
    <s v="space exploration"/>
    <n v="956"/>
    <n v="27.58"/>
    <x v="2625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347530822"/>
    <n v="1345716422"/>
    <b v="0"/>
    <n v="50"/>
    <b v="1"/>
    <x v="2"/>
    <s v="space exploration"/>
    <n v="112"/>
    <n v="56"/>
    <x v="2626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DE"/>
    <s v="EUR"/>
    <n v="1478723208"/>
    <n v="1476559608"/>
    <b v="0"/>
    <n v="45"/>
    <b v="1"/>
    <x v="2"/>
    <s v="space exploration"/>
    <n v="647"/>
    <n v="21.56"/>
    <x v="2627"/>
    <x v="0"/>
  </r>
  <r>
    <s v="Pie In Space!"/>
    <s v="A high school freshman is sending pie into space and you can be a part of it.  GO SCIENCE!!!"/>
    <n v="839"/>
    <n v="926"/>
    <x v="0"/>
    <s v="US"/>
    <s v="USD"/>
    <n v="1433343869"/>
    <n v="1430751869"/>
    <b v="0"/>
    <n v="21"/>
    <b v="1"/>
    <x v="2"/>
    <s v="space exploration"/>
    <n v="110"/>
    <n v="44.1"/>
    <x v="2628"/>
    <x v="3"/>
  </r>
  <r>
    <s v="Project Dragonfly - Sail to the Stars"/>
    <s v="The first international contest to let students shape the future of interstellar travel."/>
    <n v="5000"/>
    <n v="6387"/>
    <x v="0"/>
    <s v="US"/>
    <s v="USD"/>
    <n v="1448571261"/>
    <n v="1445975661"/>
    <b v="0"/>
    <n v="100"/>
    <b v="1"/>
    <x v="2"/>
    <s v="space exploration"/>
    <n v="128"/>
    <n v="63.87"/>
    <x v="2629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US"/>
    <s v="USD"/>
    <n v="1417389067"/>
    <n v="1415661067"/>
    <b v="0"/>
    <n v="81"/>
    <b v="1"/>
    <x v="2"/>
    <s v="space exploration"/>
    <n v="158"/>
    <n v="38.99"/>
    <x v="2630"/>
    <x v="2"/>
  </r>
  <r>
    <s v="Starship Congress 2015: Interstellar Hackathon"/>
    <s v="Starship Congress 2015 is a deep-space &amp; interstellar science summit staged by Icarus Interstellar."/>
    <n v="20000"/>
    <n v="22933.05"/>
    <x v="0"/>
    <s v="GB"/>
    <s v="GBP"/>
    <n v="1431608122"/>
    <n v="1429016122"/>
    <b v="0"/>
    <n v="286"/>
    <b v="1"/>
    <x v="2"/>
    <s v="space exploration"/>
    <n v="115"/>
    <n v="80.19"/>
    <x v="2631"/>
    <x v="0"/>
  </r>
  <r>
    <s v="University Rocket Science"/>
    <s v="Students from 3 universities are designing a dual stage rocket to test experimental rocket technology."/>
    <n v="1070"/>
    <n v="1466"/>
    <x v="0"/>
    <s v="AU"/>
    <s v="AUD"/>
    <n v="1467280800"/>
    <n v="1464921112"/>
    <b v="0"/>
    <n v="42"/>
    <b v="1"/>
    <x v="2"/>
    <s v="space exploration"/>
    <n v="137"/>
    <n v="34.9"/>
    <x v="2632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440907427"/>
    <n v="1438488227"/>
    <b v="0"/>
    <n v="199"/>
    <b v="1"/>
    <x v="2"/>
    <s v="space exploration"/>
    <n v="355"/>
    <n v="89.1"/>
    <x v="2633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64485339"/>
    <n v="1462325339"/>
    <b v="0"/>
    <n v="25"/>
    <b v="1"/>
    <x v="2"/>
    <s v="space exploration"/>
    <n v="106"/>
    <n v="39.44"/>
    <x v="2634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US"/>
    <s v="USD"/>
    <n v="1393542000"/>
    <n v="1390938332"/>
    <b v="0"/>
    <n v="84"/>
    <b v="1"/>
    <x v="2"/>
    <s v="space exploration"/>
    <n v="100"/>
    <n v="136.9"/>
    <x v="2635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5163921"/>
    <n v="1472571921"/>
    <b v="0"/>
    <n v="50"/>
    <b v="1"/>
    <x v="2"/>
    <s v="space exploration"/>
    <n v="187"/>
    <n v="37.46"/>
    <x v="2636"/>
    <x v="2"/>
  </r>
  <r>
    <s v="SPEED OF LIGHT: Biggest Mystery of the Universe"/>
    <s v="Help us collect the data to solve the mystery of the century: Is light slowing down?"/>
    <n v="500"/>
    <n v="831"/>
    <x v="0"/>
    <s v="CA"/>
    <s v="CAD"/>
    <n v="1425937761"/>
    <n v="1422917361"/>
    <b v="0"/>
    <n v="26"/>
    <b v="1"/>
    <x v="2"/>
    <s v="space exploration"/>
    <n v="166"/>
    <n v="31.96"/>
    <x v="2637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76579600"/>
    <n v="1474641914"/>
    <b v="0"/>
    <n v="14"/>
    <b v="1"/>
    <x v="2"/>
    <s v="space exploration"/>
    <n v="102"/>
    <n v="25.21"/>
    <x v="2638"/>
    <x v="3"/>
  </r>
  <r>
    <s v="Mission Space"/>
    <s v="Mission Space is run by me, a teenager who has a passion for space! I will fly a weather balloon to the edge of space with your help."/>
    <n v="300"/>
    <n v="492"/>
    <x v="0"/>
    <s v="US"/>
    <s v="USD"/>
    <n v="1476277875"/>
    <n v="1474895475"/>
    <b v="0"/>
    <n v="49"/>
    <b v="1"/>
    <x v="2"/>
    <s v="space exploration"/>
    <n v="164"/>
    <n v="10.039999999999999"/>
    <x v="2639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21358895"/>
    <n v="1418766895"/>
    <b v="0"/>
    <n v="69"/>
    <b v="1"/>
    <x v="2"/>
    <s v="space exploration"/>
    <n v="106"/>
    <n v="45.94"/>
    <x v="2640"/>
    <x v="0"/>
  </r>
  <r>
    <s v="Build Flying Saucer Artificial Intelligent from sea shell"/>
    <s v="Building a Flying saucer that has Artificial Intelligent made from sea shell."/>
    <n v="1500"/>
    <n v="15"/>
    <x v="2"/>
    <s v="GB"/>
    <s v="GBP"/>
    <n v="1424378748"/>
    <n v="1421786748"/>
    <b v="0"/>
    <n v="1"/>
    <b v="0"/>
    <x v="2"/>
    <s v="space exploration"/>
    <n v="1"/>
    <n v="15"/>
    <x v="2641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US"/>
    <s v="USD"/>
    <n v="1433735474"/>
    <n v="1428551474"/>
    <b v="0"/>
    <n v="0"/>
    <b v="0"/>
    <x v="2"/>
    <s v="space exploration"/>
    <n v="0"/>
    <n v="0"/>
    <x v="2642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10811740"/>
    <n v="1409341863"/>
    <b v="0"/>
    <n v="1501"/>
    <b v="0"/>
    <x v="2"/>
    <s v="space exploration"/>
    <n v="34"/>
    <n v="223.58"/>
    <x v="2643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DE"/>
    <s v="EUR"/>
    <n v="1468565820"/>
    <n v="1465970108"/>
    <b v="0"/>
    <n v="52"/>
    <b v="0"/>
    <x v="2"/>
    <s v="space exploration"/>
    <n v="2"/>
    <n v="39.479999999999997"/>
    <x v="2644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US"/>
    <s v="USD"/>
    <n v="1482307140"/>
    <n v="1479218315"/>
    <b v="1"/>
    <n v="23"/>
    <b v="0"/>
    <x v="2"/>
    <s v="space exploration"/>
    <n v="11"/>
    <n v="91.3"/>
    <x v="2645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89172435"/>
    <n v="1486580435"/>
    <b v="1"/>
    <n v="535"/>
    <b v="0"/>
    <x v="2"/>
    <s v="space exploration"/>
    <n v="8"/>
    <n v="78.67"/>
    <x v="2646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AU"/>
    <s v="AUD"/>
    <n v="1415481203"/>
    <n v="1412885603"/>
    <b v="1"/>
    <n v="3"/>
    <b v="0"/>
    <x v="2"/>
    <s v="space exploration"/>
    <n v="1"/>
    <n v="12"/>
    <x v="2647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41783869"/>
    <n v="1439191869"/>
    <b v="1"/>
    <n v="6"/>
    <b v="0"/>
    <x v="2"/>
    <s v="space exploration"/>
    <n v="1"/>
    <n v="17.670000000000002"/>
    <x v="2648"/>
    <x v="2"/>
  </r>
  <r>
    <s v="The Mission - Please Check Back Soon (Canceled)"/>
    <s v="They have launched a Kickstarter."/>
    <n v="125000"/>
    <n v="124"/>
    <x v="1"/>
    <s v="CA"/>
    <s v="CAD"/>
    <n v="1439533019"/>
    <n v="1436941019"/>
    <b v="0"/>
    <n v="3"/>
    <b v="0"/>
    <x v="2"/>
    <s v="space exploration"/>
    <n v="0"/>
    <n v="41.33"/>
    <x v="2649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57543360"/>
    <n v="1454951360"/>
    <b v="0"/>
    <n v="5"/>
    <b v="0"/>
    <x v="2"/>
    <s v="space exploration"/>
    <n v="1"/>
    <n v="71.599999999999994"/>
    <x v="2650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4370941"/>
    <n v="1449186941"/>
    <b v="0"/>
    <n v="17"/>
    <b v="0"/>
    <x v="2"/>
    <s v="space exploration"/>
    <n v="2"/>
    <n v="307.82"/>
    <x v="2651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US"/>
    <s v="USD"/>
    <n v="1482332343"/>
    <n v="1479740343"/>
    <b v="0"/>
    <n v="11"/>
    <b v="0"/>
    <x v="2"/>
    <s v="space exploration"/>
    <n v="1"/>
    <n v="80.45"/>
    <x v="2652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50380009"/>
    <n v="1447960809"/>
    <b v="0"/>
    <n v="70"/>
    <b v="0"/>
    <x v="2"/>
    <s v="space exploration"/>
    <n v="12"/>
    <n v="83.94"/>
    <x v="2653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AU"/>
    <s v="AUD"/>
    <n v="1418183325"/>
    <n v="1415591325"/>
    <b v="0"/>
    <n v="6"/>
    <b v="0"/>
    <x v="2"/>
    <s v="space exploration"/>
    <n v="0"/>
    <n v="8.5"/>
    <x v="2654"/>
    <x v="0"/>
  </r>
  <r>
    <s v="Balloons (Canceled)"/>
    <s v="Thank you for your support!"/>
    <n v="15000"/>
    <n v="3155"/>
    <x v="1"/>
    <s v="US"/>
    <s v="USD"/>
    <n v="1402632000"/>
    <n v="1399909127"/>
    <b v="0"/>
    <n v="43"/>
    <b v="0"/>
    <x v="2"/>
    <s v="space exploration"/>
    <n v="21"/>
    <n v="73.37"/>
    <x v="2655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29622726"/>
    <n v="1424442326"/>
    <b v="0"/>
    <n v="152"/>
    <b v="0"/>
    <x v="2"/>
    <s v="space exploration"/>
    <n v="11"/>
    <n v="112.86"/>
    <x v="2656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55048000"/>
    <n v="1452631647"/>
    <b v="0"/>
    <n v="59"/>
    <b v="0"/>
    <x v="2"/>
    <s v="space exploration"/>
    <n v="19"/>
    <n v="95.28"/>
    <x v="2657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89345200"/>
    <n v="1485966688"/>
    <b v="0"/>
    <n v="4"/>
    <b v="0"/>
    <x v="2"/>
    <s v="space exploration"/>
    <n v="0"/>
    <n v="22.75"/>
    <x v="2658"/>
    <x v="2"/>
  </r>
  <r>
    <s v="test (Canceled)"/>
    <s v="test"/>
    <n v="49000"/>
    <n v="1333"/>
    <x v="1"/>
    <s v="US"/>
    <s v="USD"/>
    <n v="1470187800"/>
    <n v="1467325053"/>
    <b v="0"/>
    <n v="10"/>
    <b v="0"/>
    <x v="2"/>
    <s v="space exploration"/>
    <n v="3"/>
    <n v="133.30000000000001"/>
    <x v="2659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69913194"/>
    <n v="1467321194"/>
    <b v="0"/>
    <n v="5"/>
    <b v="0"/>
    <x v="2"/>
    <s v="space exploration"/>
    <n v="0"/>
    <n v="3.8"/>
    <x v="2660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429321210"/>
    <n v="1426729210"/>
    <b v="0"/>
    <n v="60"/>
    <b v="1"/>
    <x v="2"/>
    <s v="makerspaces"/>
    <n v="103"/>
    <n v="85.75"/>
    <x v="2661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8388418"/>
    <n v="1443200818"/>
    <b v="0"/>
    <n v="80"/>
    <b v="1"/>
    <x v="2"/>
    <s v="makerspaces"/>
    <n v="107"/>
    <n v="267"/>
    <x v="2662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US"/>
    <s v="USD"/>
    <n v="1382742010"/>
    <n v="1380150010"/>
    <b v="0"/>
    <n v="56"/>
    <b v="1"/>
    <x v="2"/>
    <s v="makerspaces"/>
    <n v="105"/>
    <n v="373.56"/>
    <x v="2663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0179713"/>
    <n v="1437587713"/>
    <b v="0"/>
    <n v="104"/>
    <b v="1"/>
    <x v="2"/>
    <s v="makerspaces"/>
    <n v="103"/>
    <n v="174.04"/>
    <x v="2664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CA"/>
    <s v="CAD"/>
    <n v="1441378800"/>
    <n v="1438873007"/>
    <b v="0"/>
    <n v="46"/>
    <b v="1"/>
    <x v="2"/>
    <s v="makerspaces"/>
    <n v="123"/>
    <n v="93.7"/>
    <x v="2665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9644340"/>
    <n v="1446683797"/>
    <b v="0"/>
    <n v="206"/>
    <b v="1"/>
    <x v="2"/>
    <s v="makerspaces"/>
    <n v="159"/>
    <n v="77.33"/>
    <x v="2666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30774974"/>
    <n v="1426886974"/>
    <b v="0"/>
    <n v="18"/>
    <b v="1"/>
    <x v="2"/>
    <s v="makerspaces"/>
    <n v="111"/>
    <n v="92.22"/>
    <x v="2667"/>
    <x v="2"/>
  </r>
  <r>
    <s v="UOttawa Makermobile"/>
    <s v="Creativity on the go! |_x000a_CrÃ©ativitÃ© en mouvement !"/>
    <n v="1000"/>
    <n v="1707"/>
    <x v="0"/>
    <s v="US"/>
    <s v="USD"/>
    <n v="1443214800"/>
    <n v="1440008439"/>
    <b v="0"/>
    <n v="28"/>
    <b v="1"/>
    <x v="2"/>
    <s v="makerspaces"/>
    <n v="171"/>
    <n v="60.96"/>
    <x v="2668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5142416"/>
    <n v="1452550416"/>
    <b v="0"/>
    <n v="11"/>
    <b v="1"/>
    <x v="2"/>
    <s v="makerspaces"/>
    <n v="125"/>
    <n v="91"/>
    <x v="2669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CA"/>
    <s v="CAD"/>
    <n v="1447079520"/>
    <n v="1443449265"/>
    <b v="0"/>
    <n v="60"/>
    <b v="0"/>
    <x v="2"/>
    <s v="makerspaces"/>
    <n v="6"/>
    <n v="41.58"/>
    <x v="2670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52387096"/>
    <n v="1447203096"/>
    <b v="0"/>
    <n v="84"/>
    <b v="0"/>
    <x v="2"/>
    <s v="makerspaces"/>
    <n v="11"/>
    <n v="33.76"/>
    <x v="2671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AU"/>
    <s v="AUD"/>
    <n v="1406593780"/>
    <n v="1404174580"/>
    <b v="1"/>
    <n v="47"/>
    <b v="0"/>
    <x v="2"/>
    <s v="makerspaces"/>
    <n v="33"/>
    <n v="70.62"/>
    <x v="2672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9017880"/>
    <n v="1416419916"/>
    <b v="1"/>
    <n v="66"/>
    <b v="0"/>
    <x v="2"/>
    <s v="makerspaces"/>
    <n v="28"/>
    <n v="167.15"/>
    <x v="2673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51282400"/>
    <n v="1449436390"/>
    <b v="1"/>
    <n v="171"/>
    <b v="0"/>
    <x v="2"/>
    <s v="makerspaces"/>
    <n v="63"/>
    <n v="128.62"/>
    <x v="2674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4622700"/>
    <n v="1412081999"/>
    <b v="1"/>
    <n v="29"/>
    <b v="0"/>
    <x v="2"/>
    <s v="makerspaces"/>
    <n v="8"/>
    <n v="65.41"/>
    <x v="2675"/>
    <x v="3"/>
  </r>
  <r>
    <s v="Toronto VR Co-Op"/>
    <s v="Our aim is to provide high-end equipment and space for Toronto coders, filmmakers, and artists to develop cutting-edge VR content."/>
    <n v="2100"/>
    <n v="1058"/>
    <x v="2"/>
    <s v="US"/>
    <s v="USD"/>
    <n v="1467694740"/>
    <n v="1465398670"/>
    <b v="1"/>
    <n v="9"/>
    <b v="0"/>
    <x v="2"/>
    <s v="makerspaces"/>
    <n v="50"/>
    <n v="117.56"/>
    <x v="2676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15655289"/>
    <n v="1413059689"/>
    <b v="1"/>
    <n v="27"/>
    <b v="0"/>
    <x v="2"/>
    <s v="makerspaces"/>
    <n v="18"/>
    <n v="126.48"/>
    <x v="2677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CA"/>
    <s v="CAD"/>
    <n v="1463929174"/>
    <n v="1461337174"/>
    <b v="0"/>
    <n v="2"/>
    <b v="0"/>
    <x v="2"/>
    <s v="makerspaces"/>
    <n v="0"/>
    <n v="550"/>
    <x v="2678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04348143"/>
    <n v="1401756143"/>
    <b v="0"/>
    <n v="3"/>
    <b v="0"/>
    <x v="2"/>
    <s v="makerspaces"/>
    <n v="0"/>
    <n v="44"/>
    <x v="2679"/>
    <x v="0"/>
  </r>
  <r>
    <s v="iHeart Pillow"/>
    <s v="iHeartPillow, Connecting loved ones"/>
    <n v="32000"/>
    <n v="276"/>
    <x v="2"/>
    <s v="ES"/>
    <s v="EUR"/>
    <n v="1443121765"/>
    <n v="1440529765"/>
    <b v="0"/>
    <n v="4"/>
    <b v="0"/>
    <x v="2"/>
    <s v="makerspaces"/>
    <n v="1"/>
    <n v="69"/>
    <x v="2680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25081694"/>
    <n v="1422489694"/>
    <b v="0"/>
    <n v="2"/>
    <b v="0"/>
    <x v="7"/>
    <s v="food trucks"/>
    <n v="1"/>
    <n v="27.5"/>
    <x v="2681"/>
    <x v="3"/>
  </r>
  <r>
    <s v="Toastie's Gourmet Toast"/>
    <s v="Gourmet Toast is the culinary combination, neigh, perfection of America's most under-utilized snack: Toast."/>
    <n v="6000"/>
    <n v="1698"/>
    <x v="2"/>
    <s v="ES"/>
    <s v="EUR"/>
    <n v="1459915491"/>
    <n v="1457327091"/>
    <b v="0"/>
    <n v="20"/>
    <b v="0"/>
    <x v="7"/>
    <s v="food trucks"/>
    <n v="28"/>
    <n v="84.9"/>
    <x v="2682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05027750"/>
    <n v="1402867750"/>
    <b v="0"/>
    <n v="3"/>
    <b v="0"/>
    <x v="7"/>
    <s v="food trucks"/>
    <n v="0"/>
    <n v="12"/>
    <x v="2683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16635940"/>
    <n v="1413838540"/>
    <b v="0"/>
    <n v="4"/>
    <b v="0"/>
    <x v="7"/>
    <s v="food trucks"/>
    <n v="1"/>
    <n v="200"/>
    <x v="2684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25233240"/>
    <n v="1422641240"/>
    <b v="0"/>
    <n v="1"/>
    <b v="0"/>
    <x v="7"/>
    <s v="food trucks"/>
    <n v="0"/>
    <n v="10"/>
    <x v="2685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07621425"/>
    <n v="1404165425"/>
    <b v="0"/>
    <n v="0"/>
    <b v="0"/>
    <x v="7"/>
    <s v="food trucks"/>
    <n v="0"/>
    <n v="0"/>
    <x v="2686"/>
    <x v="3"/>
  </r>
  <r>
    <s v="Munch Wagon"/>
    <s v="Your American Pizzas, Wings, Stuffed Gouda Burger, Sweet &amp; Russet Potato Fries served on a food Truck!!"/>
    <n v="15000"/>
    <n v="0"/>
    <x v="2"/>
    <s v="US"/>
    <s v="USD"/>
    <n v="1430149330"/>
    <n v="1424968930"/>
    <b v="0"/>
    <n v="0"/>
    <b v="0"/>
    <x v="7"/>
    <s v="food trucks"/>
    <n v="0"/>
    <n v="0"/>
    <x v="2687"/>
    <x v="0"/>
  </r>
  <r>
    <s v="Mac N Cheez Food Truck"/>
    <s v="The amazing gourmet Mac N Cheez Food Truck Campaigne!"/>
    <n v="50000"/>
    <n v="74"/>
    <x v="2"/>
    <s v="US"/>
    <s v="USD"/>
    <n v="1412119423"/>
    <n v="1410391423"/>
    <b v="0"/>
    <n v="14"/>
    <b v="0"/>
    <x v="7"/>
    <s v="food trucks"/>
    <n v="0"/>
    <n v="5.29"/>
    <x v="2688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35591318"/>
    <n v="1432999318"/>
    <b v="0"/>
    <n v="1"/>
    <b v="0"/>
    <x v="7"/>
    <s v="food trucks"/>
    <n v="0"/>
    <n v="1"/>
    <x v="2689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24746800"/>
    <n v="1422067870"/>
    <b v="0"/>
    <n v="118"/>
    <b v="0"/>
    <x v="7"/>
    <s v="food trucks"/>
    <n v="11"/>
    <n v="72.760000000000005"/>
    <x v="2690"/>
    <x v="0"/>
  </r>
  <r>
    <s v="Cook"/>
    <s v="A Great New local Food Truck serving up ethnic fusion inspired eats in Ottawa."/>
    <n v="65000"/>
    <n v="35"/>
    <x v="2"/>
    <s v="US"/>
    <s v="USD"/>
    <n v="1469919890"/>
    <n v="1467327890"/>
    <b v="0"/>
    <n v="2"/>
    <b v="0"/>
    <x v="7"/>
    <s v="food trucks"/>
    <n v="0"/>
    <n v="17.5"/>
    <x v="2691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33298676"/>
    <n v="1429410676"/>
    <b v="0"/>
    <n v="1"/>
    <b v="0"/>
    <x v="7"/>
    <s v="food trucks"/>
    <n v="1"/>
    <n v="25"/>
    <x v="2692"/>
    <x v="0"/>
  </r>
  <r>
    <s v="Chili dog"/>
    <s v="I want to start a food truck that specializes in chili cheese dogs, using new kinds of meats, cheeses and toppings you wouldn't imagine"/>
    <n v="5000"/>
    <n v="40"/>
    <x v="2"/>
    <s v="CA"/>
    <s v="CAD"/>
    <n v="1431278557"/>
    <n v="1427390557"/>
    <b v="0"/>
    <n v="3"/>
    <b v="0"/>
    <x v="7"/>
    <s v="food trucks"/>
    <n v="1"/>
    <n v="13.33"/>
    <x v="2693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27266860"/>
    <n v="1424678460"/>
    <b v="0"/>
    <n v="1"/>
    <b v="0"/>
    <x v="7"/>
    <s v="food trucks"/>
    <n v="0"/>
    <n v="1"/>
    <x v="2694"/>
    <x v="3"/>
  </r>
  <r>
    <s v="Fat daddy mac food truck"/>
    <s v="I am creating food magic on the go! Amazing food isn't just for sitdown restaraunts anymore!"/>
    <n v="15000"/>
    <n v="71"/>
    <x v="2"/>
    <s v="US"/>
    <s v="USD"/>
    <n v="1407899966"/>
    <n v="1405307966"/>
    <b v="0"/>
    <n v="3"/>
    <b v="0"/>
    <x v="7"/>
    <s v="food trucks"/>
    <n v="0"/>
    <n v="23.67"/>
    <x v="2695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1701739"/>
    <n v="1409109739"/>
    <b v="0"/>
    <n v="38"/>
    <b v="0"/>
    <x v="7"/>
    <s v="food trucks"/>
    <n v="6"/>
    <n v="89.21"/>
    <x v="2696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28981718"/>
    <n v="1423801318"/>
    <b v="0"/>
    <n v="52"/>
    <b v="0"/>
    <x v="7"/>
    <s v="food trucks"/>
    <n v="26"/>
    <n v="116.56"/>
    <x v="2697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19538560"/>
    <n v="1416600960"/>
    <b v="0"/>
    <n v="2"/>
    <b v="0"/>
    <x v="7"/>
    <s v="food trucks"/>
    <n v="0"/>
    <n v="13.01"/>
    <x v="2698"/>
    <x v="3"/>
  </r>
  <r>
    <s v="my bakery truck"/>
    <s v="Hi, I want make my first bakery. Food truck was great, but I not have a car licence. So, help me to be my dream!"/>
    <n v="2"/>
    <n v="0"/>
    <x v="2"/>
    <s v="US"/>
    <s v="USD"/>
    <n v="1438552800"/>
    <n v="1435876423"/>
    <b v="0"/>
    <n v="0"/>
    <b v="0"/>
    <x v="7"/>
    <s v="food trucks"/>
    <n v="0"/>
    <n v="0"/>
    <x v="2699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03904808"/>
    <n v="1401312808"/>
    <b v="0"/>
    <n v="4"/>
    <b v="0"/>
    <x v="7"/>
    <s v="food trucks"/>
    <n v="1"/>
    <n v="17.5"/>
    <x v="2700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CA"/>
    <s v="CAD"/>
    <n v="1407533463"/>
    <n v="1404941463"/>
    <b v="0"/>
    <n v="46"/>
    <b v="0"/>
    <x v="1"/>
    <s v="spaces"/>
    <n v="46"/>
    <n v="34.130000000000003"/>
    <x v="2701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11073972"/>
    <n v="1408481972"/>
    <b v="0"/>
    <n v="26"/>
    <b v="0"/>
    <x v="1"/>
    <s v="spaces"/>
    <n v="34"/>
    <n v="132.35"/>
    <x v="2702"/>
    <x v="1"/>
  </r>
  <r>
    <s v="Bisagra Teatro: Foro Multidisciplinario"/>
    <s v="Â¡Tu nuevo espacio cultural multidisciplinario en el centro de Pachuca, Hidalgo"/>
    <n v="40000"/>
    <n v="41500"/>
    <x v="3"/>
    <s v="IE"/>
    <s v="EUR"/>
    <n v="1491586534"/>
    <n v="1488911734"/>
    <b v="0"/>
    <n v="45"/>
    <b v="0"/>
    <x v="1"/>
    <s v="spaces"/>
    <n v="104"/>
    <n v="922.22"/>
    <x v="2703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16077"/>
    <n v="1488827677"/>
    <b v="1"/>
    <n v="7"/>
    <b v="0"/>
    <x v="1"/>
    <s v="spaces"/>
    <n v="6"/>
    <n v="163.57"/>
    <x v="2704"/>
    <x v="1"/>
  </r>
  <r>
    <s v="Fischer Theatre Marquee"/>
    <s v="Help light the lights at the historic Fischer Theatre in Danville, IL."/>
    <n v="16500"/>
    <n v="1739"/>
    <x v="3"/>
    <s v="MX"/>
    <s v="MXN"/>
    <n v="1490196830"/>
    <n v="1485016430"/>
    <b v="0"/>
    <n v="8"/>
    <b v="0"/>
    <x v="1"/>
    <s v="spaces"/>
    <n v="11"/>
    <n v="217.38"/>
    <x v="2705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91421314"/>
    <n v="1487709714"/>
    <b v="0"/>
    <n v="263"/>
    <b v="1"/>
    <x v="1"/>
    <s v="spaces"/>
    <n v="112"/>
    <n v="149.44"/>
    <x v="2706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490389158"/>
    <n v="1486504758"/>
    <b v="0"/>
    <n v="394"/>
    <b v="1"/>
    <x v="1"/>
    <s v="spaces"/>
    <n v="351"/>
    <n v="71.239999999999995"/>
    <x v="2707"/>
    <x v="4"/>
  </r>
  <r>
    <s v="Angel Comedy Club"/>
    <s v="Angel Comedy Club: A permanent home for Londonâ€™s loveliest comedy night - a community comedy club"/>
    <n v="20000"/>
    <n v="46643.07"/>
    <x v="0"/>
    <s v="US"/>
    <s v="USD"/>
    <n v="1413442740"/>
    <n v="1410937483"/>
    <b v="1"/>
    <n v="1049"/>
    <b v="1"/>
    <x v="1"/>
    <s v="spaces"/>
    <n v="233"/>
    <n v="44.46"/>
    <x v="2708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369637940"/>
    <n v="1367088443"/>
    <b v="1"/>
    <n v="308"/>
    <b v="1"/>
    <x v="1"/>
    <s v="spaces"/>
    <n v="102"/>
    <n v="164.94"/>
    <x v="2709"/>
    <x v="2"/>
  </r>
  <r>
    <s v="House of Yes"/>
    <s v="Building Brooklyn's own creative venue for circus, theater and events of all types."/>
    <n v="60000"/>
    <n v="92340.21"/>
    <x v="0"/>
    <s v="GB"/>
    <s v="GBP"/>
    <n v="1469119526"/>
    <n v="1463935526"/>
    <b v="1"/>
    <n v="1088"/>
    <b v="1"/>
    <x v="1"/>
    <s v="spaces"/>
    <n v="154"/>
    <n v="84.87"/>
    <x v="2710"/>
    <x v="3"/>
  </r>
  <r>
    <s v="The Red Shoes"/>
    <s v="We're aiming to launch a production involving circus performers, musicians and artists in a new space, creating a night of live art."/>
    <n v="3910"/>
    <n v="3938"/>
    <x v="0"/>
    <s v="US"/>
    <s v="USD"/>
    <n v="1475553540"/>
    <n v="1472528141"/>
    <b v="1"/>
    <n v="73"/>
    <b v="1"/>
    <x v="1"/>
    <s v="spaces"/>
    <n v="101"/>
    <n v="53.95"/>
    <x v="2711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407549600"/>
    <n v="1404797428"/>
    <b v="1"/>
    <n v="143"/>
    <b v="1"/>
    <x v="1"/>
    <s v="spaces"/>
    <n v="131"/>
    <n v="50.53"/>
    <x v="2712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GB"/>
    <s v="GBP"/>
    <n v="1403301660"/>
    <n v="1400694790"/>
    <b v="1"/>
    <n v="1420"/>
    <b v="1"/>
    <x v="1"/>
    <s v="spaces"/>
    <n v="102"/>
    <n v="108"/>
    <x v="2713"/>
    <x v="0"/>
  </r>
  <r>
    <s v="The Crane Theater"/>
    <s v="The Crane will be the new home for independent theater in Northeast Minneapolis"/>
    <n v="25000"/>
    <n v="29089"/>
    <x v="0"/>
    <s v="US"/>
    <s v="USD"/>
    <n v="1373738400"/>
    <n v="1370568560"/>
    <b v="1"/>
    <n v="305"/>
    <b v="1"/>
    <x v="1"/>
    <s v="spaces"/>
    <n v="116"/>
    <n v="95.37"/>
    <x v="2714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0971684"/>
    <n v="1447515684"/>
    <b v="1"/>
    <n v="551"/>
    <b v="1"/>
    <x v="1"/>
    <s v="spaces"/>
    <n v="265"/>
    <n v="57.63"/>
    <x v="2715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US"/>
    <s v="USD"/>
    <n v="1476486000"/>
    <n v="1474040596"/>
    <b v="1"/>
    <n v="187"/>
    <b v="1"/>
    <x v="1"/>
    <s v="spaces"/>
    <n v="120"/>
    <n v="64.16"/>
    <x v="2716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56047228"/>
    <n v="1453109628"/>
    <b v="1"/>
    <n v="325"/>
    <b v="1"/>
    <x v="1"/>
    <s v="spaces"/>
    <n v="120"/>
    <n v="92.39"/>
    <x v="2717"/>
    <x v="3"/>
  </r>
  <r>
    <s v="Bard Beyond the Big Top"/>
    <s v="The Bard has burst beyond the big top and we're reaching out to our Beloved Benefactors to help build our festival's future."/>
    <n v="18000"/>
    <n v="18645"/>
    <x v="0"/>
    <s v="DE"/>
    <s v="EUR"/>
    <n v="1444291193"/>
    <n v="1441699193"/>
    <b v="1"/>
    <n v="148"/>
    <b v="1"/>
    <x v="1"/>
    <s v="spaces"/>
    <n v="104"/>
    <n v="125.98"/>
    <x v="2718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17906649"/>
    <n v="1414015049"/>
    <b v="1"/>
    <n v="69"/>
    <b v="1"/>
    <x v="1"/>
    <s v="spaces"/>
    <n v="109"/>
    <n v="94.64"/>
    <x v="2719"/>
    <x v="2"/>
  </r>
  <r>
    <s v="The Comedy Project"/>
    <s v="An improv, sketch and experimental comedy and cocktail venue in downtown Grand Rapids, Michigan"/>
    <n v="25000"/>
    <n v="29531"/>
    <x v="0"/>
    <s v="US"/>
    <s v="USD"/>
    <n v="1462316400"/>
    <n v="1459865945"/>
    <b v="1"/>
    <n v="173"/>
    <b v="1"/>
    <x v="1"/>
    <s v="spaces"/>
    <n v="118"/>
    <n v="170.7"/>
    <x v="2720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US"/>
    <s v="USD"/>
    <n v="1460936694"/>
    <n v="1455756294"/>
    <b v="0"/>
    <n v="269"/>
    <b v="1"/>
    <x v="2"/>
    <s v="hardware"/>
    <n v="1462"/>
    <n v="40.76"/>
    <x v="2721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78866253"/>
    <n v="1476270653"/>
    <b v="0"/>
    <n v="185"/>
    <b v="1"/>
    <x v="2"/>
    <s v="hardware"/>
    <n v="253"/>
    <n v="68.25"/>
    <x v="2722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GB"/>
    <s v="GBP"/>
    <n v="1378494000"/>
    <n v="1375880598"/>
    <b v="0"/>
    <n v="176"/>
    <b v="1"/>
    <x v="2"/>
    <s v="hardware"/>
    <n v="140"/>
    <n v="95.49"/>
    <x v="2723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US"/>
    <s v="USD"/>
    <n v="1485722053"/>
    <n v="1480538053"/>
    <b v="0"/>
    <n v="1019"/>
    <b v="1"/>
    <x v="2"/>
    <s v="hardware"/>
    <n v="297"/>
    <n v="7.19"/>
    <x v="2724"/>
    <x v="0"/>
  </r>
  <r>
    <s v="Digital MPPT and Solar BMS for a Net Zero energy House"/>
    <s v="Best Net Zero energy solution for new or existing house (no more heating or electricity bills)."/>
    <n v="40000"/>
    <n v="57817"/>
    <x v="0"/>
    <s v="US"/>
    <s v="USD"/>
    <n v="1420060088"/>
    <n v="1414872488"/>
    <b v="0"/>
    <n v="113"/>
    <b v="1"/>
    <x v="2"/>
    <s v="hardware"/>
    <n v="145"/>
    <n v="511.65"/>
    <x v="2725"/>
    <x v="1"/>
  </r>
  <r>
    <s v="Krimston TWO - Dual SIM case for iPhone"/>
    <s v="Krimston TWO: iPhone Dual SIM Case"/>
    <n v="100000"/>
    <n v="105745"/>
    <x v="0"/>
    <s v="GB"/>
    <s v="GBP"/>
    <n v="1439625059"/>
    <n v="1436860259"/>
    <b v="0"/>
    <n v="404"/>
    <b v="1"/>
    <x v="2"/>
    <s v="hardware"/>
    <n v="106"/>
    <n v="261.75"/>
    <x v="2726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CA"/>
    <s v="CAD"/>
    <n v="1488390735"/>
    <n v="1484070735"/>
    <b v="0"/>
    <n v="707"/>
    <b v="1"/>
    <x v="2"/>
    <s v="hardware"/>
    <n v="493"/>
    <n v="69.760000000000005"/>
    <x v="2727"/>
    <x v="0"/>
  </r>
  <r>
    <s v="Multi-Function SSD Shield for the Raspberry Pi 2"/>
    <s v="SSD, WiFi, RTC w/Battery and high power USB all in one shield."/>
    <n v="15000"/>
    <n v="30274"/>
    <x v="0"/>
    <s v="US"/>
    <s v="USD"/>
    <n v="1461333311"/>
    <n v="1458741311"/>
    <b v="0"/>
    <n v="392"/>
    <b v="1"/>
    <x v="2"/>
    <s v="hardware"/>
    <n v="202"/>
    <n v="77.23"/>
    <x v="2728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8964063"/>
    <n v="1436804063"/>
    <b v="0"/>
    <n v="23"/>
    <b v="1"/>
    <x v="2"/>
    <s v="hardware"/>
    <n v="104"/>
    <n v="340.57"/>
    <x v="2729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451485434"/>
    <n v="1448461434"/>
    <b v="0"/>
    <n v="682"/>
    <b v="1"/>
    <x v="2"/>
    <s v="hardware"/>
    <n v="170"/>
    <n v="67.42"/>
    <x v="2730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30459197"/>
    <n v="1427867197"/>
    <b v="0"/>
    <n v="37"/>
    <b v="1"/>
    <x v="2"/>
    <s v="hardware"/>
    <n v="104"/>
    <n v="845.7"/>
    <x v="2731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6635575"/>
    <n v="1363611575"/>
    <b v="0"/>
    <n v="146"/>
    <b v="1"/>
    <x v="2"/>
    <s v="hardware"/>
    <n v="118"/>
    <n v="97.19"/>
    <x v="2732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13604800"/>
    <n v="1408624622"/>
    <b v="0"/>
    <n v="119"/>
    <b v="1"/>
    <x v="2"/>
    <s v="hardware"/>
    <n v="108"/>
    <n v="451.84"/>
    <x v="2733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369699200"/>
    <n v="1366917828"/>
    <b v="0"/>
    <n v="163"/>
    <b v="1"/>
    <x v="2"/>
    <s v="hardware"/>
    <n v="2260300"/>
    <n v="138.66999999999999"/>
    <x v="2734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US"/>
    <s v="USD"/>
    <n v="1428643974"/>
    <n v="1423463574"/>
    <b v="0"/>
    <n v="339"/>
    <b v="1"/>
    <x v="2"/>
    <s v="hardware"/>
    <n v="978"/>
    <n v="21.64"/>
    <x v="2735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US"/>
    <s v="USD"/>
    <n v="1476395940"/>
    <n v="1473782592"/>
    <b v="0"/>
    <n v="58"/>
    <b v="1"/>
    <x v="2"/>
    <s v="hardware"/>
    <n v="123"/>
    <n v="169.52"/>
    <x v="2736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GB"/>
    <s v="GBP"/>
    <n v="1363204800"/>
    <n v="1360551250"/>
    <b v="0"/>
    <n v="456"/>
    <b v="1"/>
    <x v="2"/>
    <s v="hardware"/>
    <n v="246"/>
    <n v="161.88"/>
    <x v="2737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CA"/>
    <s v="CAD"/>
    <n v="1398268773"/>
    <n v="1395676773"/>
    <b v="0"/>
    <n v="15"/>
    <b v="1"/>
    <x v="2"/>
    <s v="hardware"/>
    <n v="148"/>
    <n v="493.13"/>
    <x v="2738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US"/>
    <s v="USD"/>
    <n v="1389812400"/>
    <n v="1386108087"/>
    <b v="0"/>
    <n v="191"/>
    <b v="1"/>
    <x v="2"/>
    <s v="hardware"/>
    <n v="384"/>
    <n v="22.12"/>
    <x v="2739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78402804"/>
    <n v="1473218804"/>
    <b v="0"/>
    <n v="17"/>
    <b v="1"/>
    <x v="2"/>
    <s v="hardware"/>
    <n v="103"/>
    <n v="18.239999999999998"/>
    <x v="2740"/>
    <x v="0"/>
  </r>
  <r>
    <s v="Mrs. Brown and Her Lost Puppy."/>
    <s v="Help me publish my 1st children's book as an aspiring author!"/>
    <n v="8000"/>
    <n v="35"/>
    <x v="2"/>
    <s v="GB"/>
    <s v="GBP"/>
    <n v="1399324717"/>
    <n v="1395436717"/>
    <b v="0"/>
    <n v="4"/>
    <b v="0"/>
    <x v="3"/>
    <s v="children's books"/>
    <n v="0"/>
    <n v="8.75"/>
    <x v="2741"/>
    <x v="3"/>
  </r>
  <r>
    <s v="What a Zoo!"/>
    <s v="The pachyderms at the Denver Zoo are moving. Follow along on the convoluted journey to their new home."/>
    <n v="2500"/>
    <n v="731"/>
    <x v="2"/>
    <s v="US"/>
    <s v="USD"/>
    <n v="1426117552"/>
    <n v="1423529152"/>
    <b v="0"/>
    <n v="18"/>
    <b v="0"/>
    <x v="3"/>
    <s v="children's books"/>
    <n v="29"/>
    <n v="40.61"/>
    <x v="2742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13770820"/>
    <n v="1412005602"/>
    <b v="0"/>
    <n v="0"/>
    <b v="0"/>
    <x v="3"/>
    <s v="children's books"/>
    <n v="0"/>
    <n v="0"/>
    <x v="2743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7102187"/>
    <n v="1335892587"/>
    <b v="0"/>
    <n v="22"/>
    <b v="0"/>
    <x v="3"/>
    <s v="children's books"/>
    <n v="5"/>
    <n v="37.950000000000003"/>
    <x v="2744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476863607"/>
    <n v="1474271607"/>
    <b v="0"/>
    <n v="49"/>
    <b v="0"/>
    <x v="3"/>
    <s v="children's books"/>
    <n v="22"/>
    <n v="35.729999999999997"/>
    <x v="2745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330478998"/>
    <n v="1327886998"/>
    <b v="0"/>
    <n v="19"/>
    <b v="0"/>
    <x v="3"/>
    <s v="children's books"/>
    <n v="27"/>
    <n v="42.16"/>
    <x v="2746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42309368"/>
    <n v="1337125368"/>
    <b v="0"/>
    <n v="4"/>
    <b v="0"/>
    <x v="3"/>
    <s v="children's books"/>
    <n v="28"/>
    <n v="35"/>
    <x v="2747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09337911"/>
    <n v="1406745911"/>
    <b v="0"/>
    <n v="4"/>
    <b v="0"/>
    <x v="3"/>
    <s v="children's books"/>
    <n v="1"/>
    <n v="13.25"/>
    <x v="2748"/>
    <x v="2"/>
  </r>
  <r>
    <s v="A Tree is a Tree, no matter what you see.  CHILDREN'S BOOK"/>
    <s v="Self-publishing my children's book."/>
    <n v="10000"/>
    <n v="110"/>
    <x v="2"/>
    <s v="US"/>
    <s v="USD"/>
    <n v="1339816200"/>
    <n v="1337095997"/>
    <b v="0"/>
    <n v="2"/>
    <b v="0"/>
    <x v="3"/>
    <s v="children's books"/>
    <n v="1"/>
    <n v="55"/>
    <x v="2749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472835802"/>
    <n v="1470243802"/>
    <b v="0"/>
    <n v="0"/>
    <b v="0"/>
    <x v="3"/>
    <s v="children's books"/>
    <n v="0"/>
    <n v="0"/>
    <x v="2750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28171037"/>
    <n v="1425582637"/>
    <b v="0"/>
    <n v="0"/>
    <b v="0"/>
    <x v="3"/>
    <s v="children's books"/>
    <n v="0"/>
    <n v="0"/>
    <x v="2751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41086400"/>
    <n v="1340055345"/>
    <b v="0"/>
    <n v="14"/>
    <b v="0"/>
    <x v="3"/>
    <s v="children's books"/>
    <n v="11"/>
    <n v="39.29"/>
    <x v="2752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403039842"/>
    <n v="1397855842"/>
    <b v="0"/>
    <n v="8"/>
    <b v="0"/>
    <x v="3"/>
    <s v="children's books"/>
    <n v="19"/>
    <n v="47.5"/>
    <x v="2753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324232504"/>
    <n v="1320776504"/>
    <b v="0"/>
    <n v="0"/>
    <b v="0"/>
    <x v="3"/>
    <s v="children's books"/>
    <n v="0"/>
    <n v="0"/>
    <x v="2754"/>
    <x v="3"/>
  </r>
  <r>
    <s v="Children's book app: &quot;The story of Setanta&quot;"/>
    <s v="Colourful and imaginative book app for children, will be relished especially by those with Irish roots."/>
    <n v="500"/>
    <n v="260"/>
    <x v="2"/>
    <s v="US"/>
    <s v="USD"/>
    <n v="1346017023"/>
    <n v="1343425023"/>
    <b v="0"/>
    <n v="15"/>
    <b v="0"/>
    <x v="3"/>
    <s v="children's books"/>
    <n v="52"/>
    <n v="17.329999999999998"/>
    <x v="2755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410448551"/>
    <n v="1407856551"/>
    <b v="0"/>
    <n v="33"/>
    <b v="0"/>
    <x v="3"/>
    <s v="children's books"/>
    <n v="10"/>
    <n v="31.76"/>
    <x v="2756"/>
    <x v="4"/>
  </r>
  <r>
    <s v="C is for Crooked"/>
    <s v="A children's letter book that Lampoons Hillary Clinton"/>
    <n v="1500"/>
    <n v="10"/>
    <x v="2"/>
    <s v="IE"/>
    <s v="EUR"/>
    <n v="1428519527"/>
    <n v="1425927527"/>
    <b v="0"/>
    <n v="2"/>
    <b v="0"/>
    <x v="3"/>
    <s v="children's books"/>
    <n v="1"/>
    <n v="5"/>
    <x v="2757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US"/>
    <s v="USD"/>
    <n v="1389476201"/>
    <n v="1386884201"/>
    <b v="0"/>
    <n v="6"/>
    <b v="0"/>
    <x v="3"/>
    <s v="children's books"/>
    <n v="12"/>
    <n v="39"/>
    <x v="2758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US"/>
    <s v="USD"/>
    <n v="1470498332"/>
    <n v="1469202332"/>
    <b v="0"/>
    <n v="2"/>
    <b v="0"/>
    <x v="3"/>
    <s v="children's books"/>
    <n v="11"/>
    <n v="52.5"/>
    <x v="2759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AU"/>
    <s v="AUD"/>
    <n v="1476095783"/>
    <n v="1474886183"/>
    <b v="0"/>
    <n v="0"/>
    <b v="0"/>
    <x v="3"/>
    <s v="children's books"/>
    <n v="0"/>
    <n v="0"/>
    <x v="2760"/>
    <x v="4"/>
  </r>
  <r>
    <s v="Learn U.S. Geography: Dreaming my way across The U.S."/>
    <s v="Help me give away 500 copies of my picture book so more kids will know US geography!"/>
    <n v="5000"/>
    <n v="36"/>
    <x v="2"/>
    <s v="AU"/>
    <s v="AUD"/>
    <n v="1468658866"/>
    <n v="1464943666"/>
    <b v="0"/>
    <n v="4"/>
    <b v="0"/>
    <x v="3"/>
    <s v="children's books"/>
    <n v="1"/>
    <n v="9"/>
    <x v="2761"/>
    <x v="5"/>
  </r>
  <r>
    <s v="How to Create Your Own Magic World. Toy-making guide."/>
    <s v="How-to book of toys and games constructed from materials found in nature, recyclable and easily available."/>
    <n v="3250"/>
    <n v="25"/>
    <x v="2"/>
    <s v="GB"/>
    <s v="GBP"/>
    <n v="1371726258"/>
    <n v="1369134258"/>
    <b v="0"/>
    <n v="1"/>
    <b v="0"/>
    <x v="3"/>
    <s v="children's books"/>
    <n v="1"/>
    <n v="25"/>
    <x v="2762"/>
    <x v="5"/>
  </r>
  <r>
    <s v="My Christmas Star"/>
    <s v="How Santa finds childrens homes without getting lost by following certain stars."/>
    <n v="39400"/>
    <n v="90"/>
    <x v="2"/>
    <s v="US"/>
    <s v="USD"/>
    <n v="1357176693"/>
    <n v="1354584693"/>
    <b v="0"/>
    <n v="3"/>
    <b v="0"/>
    <x v="3"/>
    <s v="children's books"/>
    <n v="0"/>
    <n v="30"/>
    <x v="2763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2114795"/>
    <n v="1326934395"/>
    <b v="0"/>
    <n v="4"/>
    <b v="0"/>
    <x v="3"/>
    <s v="children's books"/>
    <n v="1"/>
    <n v="11.25"/>
    <x v="2764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69403684"/>
    <n v="1365515684"/>
    <b v="0"/>
    <n v="0"/>
    <b v="0"/>
    <x v="3"/>
    <s v="children's books"/>
    <n v="0"/>
    <n v="0"/>
    <x v="2765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38404400"/>
    <n v="1335855631"/>
    <b v="0"/>
    <n v="4"/>
    <b v="0"/>
    <x v="3"/>
    <s v="children's books"/>
    <n v="2"/>
    <n v="25"/>
    <x v="2766"/>
    <x v="6"/>
  </r>
  <r>
    <s v="the Giant Turnip"/>
    <s v="An animated bedtime story with Dedka, Babka and the rest of the family working together on a BIG problem"/>
    <n v="4000"/>
    <n v="34"/>
    <x v="2"/>
    <s v="US"/>
    <s v="USD"/>
    <n v="1351432428"/>
    <n v="1350050028"/>
    <b v="0"/>
    <n v="3"/>
    <b v="0"/>
    <x v="3"/>
    <s v="children's books"/>
    <n v="1"/>
    <n v="11.33"/>
    <x v="2767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13078518"/>
    <n v="1310486518"/>
    <b v="0"/>
    <n v="34"/>
    <b v="0"/>
    <x v="3"/>
    <s v="children's books"/>
    <n v="14"/>
    <n v="29.47"/>
    <x v="2768"/>
    <x v="5"/>
  </r>
  <r>
    <s v="Raph the Ninja Giraffe"/>
    <s v="Raph the Ninja Giraffe is a project that is my 5 year old sons idea, &amp; I am working with him to bring his idea to life."/>
    <n v="800"/>
    <n v="2"/>
    <x v="2"/>
    <s v="CA"/>
    <s v="CAD"/>
    <n v="1439766050"/>
    <n v="1434582050"/>
    <b v="0"/>
    <n v="2"/>
    <b v="0"/>
    <x v="3"/>
    <s v="children's books"/>
    <n v="0"/>
    <n v="1"/>
    <x v="2769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33028723"/>
    <n v="1330440323"/>
    <b v="0"/>
    <n v="33"/>
    <b v="0"/>
    <x v="3"/>
    <s v="children's books"/>
    <n v="10"/>
    <n v="63.1"/>
    <x v="2770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GB"/>
    <s v="GBP"/>
    <n v="1401997790"/>
    <n v="1397677790"/>
    <b v="0"/>
    <n v="0"/>
    <b v="0"/>
    <x v="3"/>
    <s v="children's books"/>
    <n v="0"/>
    <n v="0"/>
    <x v="2771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95158130"/>
    <n v="1392569730"/>
    <b v="0"/>
    <n v="0"/>
    <b v="0"/>
    <x v="3"/>
    <s v="children's books"/>
    <n v="0"/>
    <n v="0"/>
    <x v="2772"/>
    <x v="4"/>
  </r>
  <r>
    <s v="The Boat That Couldn't Float"/>
    <s v="Parents know the pain of rereading bad bedtime stories. I want to write stories that all ages will enjoy"/>
    <n v="530"/>
    <n v="1"/>
    <x v="2"/>
    <s v="US"/>
    <s v="USD"/>
    <n v="1359738000"/>
    <n v="1355489140"/>
    <b v="0"/>
    <n v="1"/>
    <b v="0"/>
    <x v="3"/>
    <s v="children's books"/>
    <n v="0"/>
    <n v="1"/>
    <x v="2773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81006294"/>
    <n v="1379710294"/>
    <b v="0"/>
    <n v="13"/>
    <b v="0"/>
    <x v="3"/>
    <s v="children's books"/>
    <n v="14"/>
    <n v="43.85"/>
    <x v="2774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CA"/>
    <s v="CAD"/>
    <n v="1461530721"/>
    <n v="1460666721"/>
    <b v="0"/>
    <n v="2"/>
    <b v="0"/>
    <x v="3"/>
    <s v="children's books"/>
    <n v="3"/>
    <n v="75"/>
    <x v="2775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362711728"/>
    <n v="1360119728"/>
    <b v="0"/>
    <n v="36"/>
    <b v="0"/>
    <x v="3"/>
    <s v="children's books"/>
    <n v="8"/>
    <n v="45.97"/>
    <x v="2776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323994754"/>
    <n v="1321402754"/>
    <b v="0"/>
    <n v="1"/>
    <b v="0"/>
    <x v="3"/>
    <s v="children's books"/>
    <n v="0"/>
    <n v="10"/>
    <x v="2777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34092876"/>
    <n v="1431414476"/>
    <b v="0"/>
    <n v="15"/>
    <b v="0"/>
    <x v="3"/>
    <s v="children's books"/>
    <n v="26"/>
    <n v="93.67"/>
    <x v="2778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37149004"/>
    <n v="1434557004"/>
    <b v="0"/>
    <n v="1"/>
    <b v="0"/>
    <x v="3"/>
    <s v="children's books"/>
    <n v="2"/>
    <n v="53"/>
    <x v="2779"/>
    <x v="0"/>
  </r>
  <r>
    <s v="Travel with baby"/>
    <s v="Turn the World with my kids, and then write a book with the advice for traveling with baby"/>
    <n v="100000"/>
    <n v="0"/>
    <x v="2"/>
    <s v="US"/>
    <s v="USD"/>
    <n v="1409009306"/>
    <n v="1406417306"/>
    <b v="0"/>
    <n v="0"/>
    <b v="0"/>
    <x v="3"/>
    <s v="children's books"/>
    <n v="0"/>
    <n v="0"/>
    <x v="2780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48204621"/>
    <n v="1445609021"/>
    <b v="0"/>
    <n v="28"/>
    <b v="1"/>
    <x v="1"/>
    <s v="plays"/>
    <n v="105"/>
    <n v="47"/>
    <x v="2781"/>
    <x v="0"/>
  </r>
  <r>
    <s v="Better Than Ever Productions presents Geezer Game"/>
    <s v="The premiere theatre troupe in SE Michigan offering acting opportunities for the 50+ actor."/>
    <n v="1000"/>
    <n v="1200"/>
    <x v="0"/>
    <s v="IT"/>
    <s v="EUR"/>
    <n v="1489142688"/>
    <n v="1486550688"/>
    <b v="0"/>
    <n v="18"/>
    <b v="1"/>
    <x v="1"/>
    <s v="plays"/>
    <n v="120"/>
    <n v="66.67"/>
    <x v="2782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US"/>
    <s v="USD"/>
    <n v="1423724400"/>
    <n v="1421274954"/>
    <b v="0"/>
    <n v="61"/>
    <b v="1"/>
    <x v="1"/>
    <s v="plays"/>
    <n v="115"/>
    <n v="18.77"/>
    <x v="2783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24149140"/>
    <n v="1421964718"/>
    <b v="0"/>
    <n v="108"/>
    <b v="1"/>
    <x v="1"/>
    <s v="plays"/>
    <n v="119"/>
    <n v="66.11"/>
    <x v="2784"/>
    <x v="3"/>
  </r>
  <r>
    <s v="Henry VI: The War of the Roses"/>
    <s v="Bare Theatre and Raleigh Little Theatre present Shakespeare's epic, set in a post-apocalyptic dystopia."/>
    <n v="5000"/>
    <n v="5234"/>
    <x v="0"/>
    <s v="GB"/>
    <s v="GBP"/>
    <n v="1429793446"/>
    <n v="1428583846"/>
    <b v="0"/>
    <n v="142"/>
    <b v="1"/>
    <x v="1"/>
    <s v="plays"/>
    <n v="105"/>
    <n v="36.86"/>
    <x v="2785"/>
    <x v="2"/>
  </r>
  <r>
    <s v="Fierce"/>
    <s v="A heart-melting farce about sex, art and the lovelorn lay-abouts of London-town."/>
    <n v="2500"/>
    <n v="2946"/>
    <x v="0"/>
    <s v="US"/>
    <s v="USD"/>
    <n v="1414608843"/>
    <n v="1412794443"/>
    <b v="0"/>
    <n v="74"/>
    <b v="1"/>
    <x v="1"/>
    <s v="plays"/>
    <n v="118"/>
    <n v="39.81"/>
    <x v="2786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70430800"/>
    <n v="1467865967"/>
    <b v="0"/>
    <n v="38"/>
    <b v="1"/>
    <x v="1"/>
    <s v="plays"/>
    <n v="120"/>
    <n v="31.5"/>
    <x v="2787"/>
    <x v="3"/>
  </r>
  <r>
    <s v="ACT Underground Theatre, TLDC"/>
    <s v="MOVING FORWARD! WE HAVE REACHED GOAL BUT HAVE MORE TIME!! PLEASE CONSIDER PLEDGING."/>
    <n v="2000"/>
    <n v="2050"/>
    <x v="0"/>
    <s v="GB"/>
    <s v="GBP"/>
    <n v="1404913180"/>
    <n v="1403703580"/>
    <b v="0"/>
    <n v="20"/>
    <b v="1"/>
    <x v="1"/>
    <s v="plays"/>
    <n v="103"/>
    <n v="102.5"/>
    <x v="2788"/>
    <x v="2"/>
  </r>
  <r>
    <s v="The Adventurers Club"/>
    <s v="BNT's Biggest Adventure So Far: Our 2015 full length production!"/>
    <n v="3000"/>
    <n v="3035"/>
    <x v="0"/>
    <s v="US"/>
    <s v="USD"/>
    <n v="1405658752"/>
    <n v="1403066752"/>
    <b v="0"/>
    <n v="24"/>
    <b v="1"/>
    <x v="1"/>
    <s v="plays"/>
    <n v="101"/>
    <n v="126.46"/>
    <x v="2789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69811043"/>
    <n v="1467219043"/>
    <b v="0"/>
    <n v="66"/>
    <b v="1"/>
    <x v="1"/>
    <s v="plays"/>
    <n v="105"/>
    <n v="47.88"/>
    <x v="2790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26132800"/>
    <n v="1424477934"/>
    <b v="0"/>
    <n v="28"/>
    <b v="1"/>
    <x v="1"/>
    <s v="plays"/>
    <n v="103"/>
    <n v="73.209999999999994"/>
    <x v="2791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23693903"/>
    <n v="1421101903"/>
    <b v="0"/>
    <n v="24"/>
    <b v="1"/>
    <x v="1"/>
    <s v="plays"/>
    <n v="108"/>
    <n v="89.67"/>
    <x v="2792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US"/>
    <s v="USD"/>
    <n v="1473393600"/>
    <n v="1470778559"/>
    <b v="0"/>
    <n v="73"/>
    <b v="1"/>
    <x v="1"/>
    <s v="plays"/>
    <n v="111"/>
    <n v="151.46"/>
    <x v="2793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US"/>
    <s v="USD"/>
    <n v="1439357559"/>
    <n v="1435469559"/>
    <b v="0"/>
    <n v="3"/>
    <b v="1"/>
    <x v="1"/>
    <s v="plays"/>
    <n v="150"/>
    <n v="25"/>
    <x v="2794"/>
    <x v="2"/>
  </r>
  <r>
    <s v="Good Men Wanted at ANT Fest"/>
    <s v="A new play about five bad bitches who fought in the Civil War disguised as men, premiering at Ars Nova's ANT Fest."/>
    <n v="700"/>
    <n v="730"/>
    <x v="0"/>
    <s v="AU"/>
    <s v="AUD"/>
    <n v="1437473005"/>
    <n v="1434881005"/>
    <b v="0"/>
    <n v="20"/>
    <b v="1"/>
    <x v="1"/>
    <s v="plays"/>
    <n v="104"/>
    <n v="36.5"/>
    <x v="2795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57031600"/>
    <n v="1455640559"/>
    <b v="0"/>
    <n v="21"/>
    <b v="1"/>
    <x v="1"/>
    <s v="plays"/>
    <n v="116"/>
    <n v="44"/>
    <x v="2796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US"/>
    <s v="USD"/>
    <n v="1402095600"/>
    <n v="1400675841"/>
    <b v="0"/>
    <n v="94"/>
    <b v="1"/>
    <x v="1"/>
    <s v="plays"/>
    <n v="103"/>
    <n v="87.36"/>
    <x v="2797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04564028"/>
    <n v="1401972028"/>
    <b v="0"/>
    <n v="139"/>
    <b v="1"/>
    <x v="1"/>
    <s v="plays"/>
    <n v="101"/>
    <n v="36.47"/>
    <x v="2798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04858840"/>
    <n v="1402266840"/>
    <b v="0"/>
    <n v="130"/>
    <b v="1"/>
    <x v="1"/>
    <s v="plays"/>
    <n v="117"/>
    <n v="44.86"/>
    <x v="2799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38358400"/>
    <n v="1437063121"/>
    <b v="0"/>
    <n v="31"/>
    <b v="1"/>
    <x v="1"/>
    <s v="plays"/>
    <n v="133"/>
    <n v="42.9"/>
    <x v="2800"/>
    <x v="3"/>
  </r>
  <r>
    <s v="A Dream Play"/>
    <s v="Arise Theatre Company's production of August Strindberg's expressionist masterpiece 'A Dream Play'."/>
    <n v="500"/>
    <n v="666"/>
    <x v="0"/>
    <s v="GB"/>
    <s v="GBP"/>
    <n v="1466179200"/>
    <n v="1463466070"/>
    <b v="0"/>
    <n v="13"/>
    <b v="1"/>
    <x v="1"/>
    <s v="plays"/>
    <n v="133"/>
    <n v="51.23"/>
    <x v="2801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20377366"/>
    <n v="1415193366"/>
    <b v="0"/>
    <n v="90"/>
    <b v="1"/>
    <x v="1"/>
    <s v="plays"/>
    <n v="102"/>
    <n v="33.94"/>
    <x v="2802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AU"/>
    <s v="AUD"/>
    <n v="1412938800"/>
    <n v="1411019409"/>
    <b v="0"/>
    <n v="141"/>
    <b v="1"/>
    <x v="1"/>
    <s v="plays"/>
    <n v="128"/>
    <n v="90.74"/>
    <x v="2803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38875107"/>
    <n v="1436283107"/>
    <b v="0"/>
    <n v="23"/>
    <b v="1"/>
    <x v="1"/>
    <s v="plays"/>
    <n v="115"/>
    <n v="50"/>
    <x v="2804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US"/>
    <s v="USD"/>
    <n v="1437004800"/>
    <n v="1433295276"/>
    <b v="0"/>
    <n v="18"/>
    <b v="1"/>
    <x v="1"/>
    <s v="plays"/>
    <n v="110"/>
    <n v="24.44"/>
    <x v="2805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11987990"/>
    <n v="1409395990"/>
    <b v="0"/>
    <n v="76"/>
    <b v="1"/>
    <x v="1"/>
    <s v="plays"/>
    <n v="112"/>
    <n v="44.25"/>
    <x v="2806"/>
    <x v="0"/>
  </r>
  <r>
    <s v="The Commission Theatre Co."/>
    <s v="Bringing Shakespeare back to the Playwrights"/>
    <n v="5000"/>
    <n v="6300"/>
    <x v="0"/>
    <s v="GB"/>
    <s v="GBP"/>
    <n v="1440245273"/>
    <n v="1438085273"/>
    <b v="0"/>
    <n v="93"/>
    <b v="1"/>
    <x v="1"/>
    <s v="plays"/>
    <n v="126"/>
    <n v="67.739999999999995"/>
    <x v="2807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GB"/>
    <s v="GBP"/>
    <n v="1438772400"/>
    <n v="1435645490"/>
    <b v="0"/>
    <n v="69"/>
    <b v="1"/>
    <x v="1"/>
    <s v="plays"/>
    <n v="100"/>
    <n v="65.38"/>
    <x v="2808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35611438"/>
    <n v="1433019438"/>
    <b v="0"/>
    <n v="21"/>
    <b v="1"/>
    <x v="1"/>
    <s v="plays"/>
    <n v="102"/>
    <n v="121.9"/>
    <x v="2809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40274735"/>
    <n v="1437682735"/>
    <b v="0"/>
    <n v="57"/>
    <b v="1"/>
    <x v="1"/>
    <s v="plays"/>
    <n v="108"/>
    <n v="47.46"/>
    <x v="2810"/>
    <x v="3"/>
  </r>
  <r>
    <s v="Ray Gunn and Starburst"/>
    <s v="Ray Gunn and Starburst is an audio sci-fi/comedy sending up the tropes of classic and pulp science-fiction."/>
    <n v="10000"/>
    <n v="10027"/>
    <x v="0"/>
    <s v="US"/>
    <s v="USD"/>
    <n v="1459348740"/>
    <n v="1458647725"/>
    <b v="0"/>
    <n v="108"/>
    <b v="1"/>
    <x v="1"/>
    <s v="plays"/>
    <n v="100"/>
    <n v="92.84"/>
    <x v="2811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US"/>
    <s v="USD"/>
    <n v="1401595140"/>
    <n v="1398828064"/>
    <b v="0"/>
    <n v="83"/>
    <b v="1"/>
    <x v="1"/>
    <s v="plays"/>
    <n v="113"/>
    <n v="68.25"/>
    <x v="2812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GB"/>
    <s v="GBP"/>
    <n v="1424692503"/>
    <n v="1422100503"/>
    <b v="0"/>
    <n v="96"/>
    <b v="1"/>
    <x v="1"/>
    <s v="plays"/>
    <n v="128"/>
    <n v="37.21"/>
    <x v="2813"/>
    <x v="2"/>
  </r>
  <r>
    <s v="Stitching by Anthony Neilson"/>
    <s v="Stitching is a play exploring how a couple cope with the loss of their child. It will run for a month at The Drayton Arms Theatre."/>
    <n v="1500"/>
    <n v="1616"/>
    <x v="0"/>
    <s v="CA"/>
    <s v="CAD"/>
    <n v="1428292800"/>
    <n v="1424368298"/>
    <b v="0"/>
    <n v="64"/>
    <b v="1"/>
    <x v="1"/>
    <s v="plays"/>
    <n v="108"/>
    <n v="25.25"/>
    <x v="2814"/>
    <x v="0"/>
  </r>
  <r>
    <s v="Widow's Wedding Dress"/>
    <s v="Set in 1950s Northern Ireland, this play tells the story of two sisters in a community of Travellers, or Irish Gypsies."/>
    <n v="250"/>
    <n v="605"/>
    <x v="0"/>
    <s v="US"/>
    <s v="USD"/>
    <n v="1481737761"/>
    <n v="1479577761"/>
    <b v="0"/>
    <n v="14"/>
    <b v="1"/>
    <x v="1"/>
    <s v="plays"/>
    <n v="242"/>
    <n v="43.21"/>
    <x v="2815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1164115"/>
    <n v="1428572115"/>
    <b v="0"/>
    <n v="169"/>
    <b v="1"/>
    <x v="1"/>
    <s v="plays"/>
    <n v="142"/>
    <n v="25.13"/>
    <x v="2816"/>
    <x v="0"/>
  </r>
  <r>
    <s v="After The End"/>
    <s v="Let Go Theatre Co's very first production is going ahead in June 2015. Help support a brand new theatre co as we begin our adventure"/>
    <n v="600"/>
    <n v="780"/>
    <x v="0"/>
    <s v="CA"/>
    <s v="CAD"/>
    <n v="1470595109"/>
    <n v="1468003109"/>
    <b v="0"/>
    <n v="33"/>
    <b v="1"/>
    <x v="1"/>
    <s v="plays"/>
    <n v="130"/>
    <n v="23.64"/>
    <x v="2817"/>
    <x v="0"/>
  </r>
  <r>
    <s v="Joe West's THEATER OF DEATH"/>
    <s v="Joe West and his wonderful theater company THEATER OF DEATH present original plays both horrific and comical."/>
    <n v="10000"/>
    <n v="10603"/>
    <x v="0"/>
    <s v="GB"/>
    <s v="GBP"/>
    <n v="1438531200"/>
    <n v="1435921992"/>
    <b v="0"/>
    <n v="102"/>
    <b v="1"/>
    <x v="1"/>
    <s v="plays"/>
    <n v="106"/>
    <n v="103.95"/>
    <x v="2818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25136462"/>
    <n v="1421680462"/>
    <b v="0"/>
    <n v="104"/>
    <b v="1"/>
    <x v="1"/>
    <s v="plays"/>
    <n v="105"/>
    <n v="50.38"/>
    <x v="2819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US"/>
    <s v="USD"/>
    <n v="1443018086"/>
    <n v="1441290086"/>
    <b v="0"/>
    <n v="20"/>
    <b v="1"/>
    <x v="1"/>
    <s v="plays"/>
    <n v="136"/>
    <n v="13.6"/>
    <x v="2820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34285409"/>
    <n v="1431693409"/>
    <b v="0"/>
    <n v="35"/>
    <b v="1"/>
    <x v="1"/>
    <s v="plays"/>
    <n v="100"/>
    <n v="28.57"/>
    <x v="2821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GB"/>
    <s v="GBP"/>
    <n v="1456444800"/>
    <n v="1454337589"/>
    <b v="0"/>
    <n v="94"/>
    <b v="1"/>
    <x v="1"/>
    <s v="plays"/>
    <n v="100"/>
    <n v="63.83"/>
    <x v="2822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11510135"/>
    <n v="1408918135"/>
    <b v="0"/>
    <n v="14"/>
    <b v="1"/>
    <x v="1"/>
    <s v="plays"/>
    <n v="124"/>
    <n v="8.86"/>
    <x v="2823"/>
    <x v="0"/>
  </r>
  <r>
    <s v="The Rooftop"/>
    <s v="I wrote a One Act play called The Rooftop for a Female Playwright's festival. Every little bit helps!"/>
    <n v="650"/>
    <n v="760"/>
    <x v="0"/>
    <s v="US"/>
    <s v="USD"/>
    <n v="1427469892"/>
    <n v="1424881492"/>
    <b v="0"/>
    <n v="15"/>
    <b v="1"/>
    <x v="1"/>
    <s v="plays"/>
    <n v="117"/>
    <n v="50.67"/>
    <x v="2824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27842740"/>
    <n v="1425428206"/>
    <b v="0"/>
    <n v="51"/>
    <b v="1"/>
    <x v="1"/>
    <s v="plays"/>
    <n v="103"/>
    <n v="60.78"/>
    <x v="2825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4159780"/>
    <n v="1431412196"/>
    <b v="0"/>
    <n v="19"/>
    <b v="1"/>
    <x v="1"/>
    <s v="plays"/>
    <n v="108"/>
    <n v="113.42"/>
    <x v="2826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GB"/>
    <s v="GBP"/>
    <n v="1449255686"/>
    <n v="1446663686"/>
    <b v="0"/>
    <n v="23"/>
    <b v="1"/>
    <x v="1"/>
    <s v="plays"/>
    <n v="120"/>
    <n v="104.57"/>
    <x v="2827"/>
    <x v="2"/>
  </r>
  <r>
    <s v="Peace In Our Time"/>
    <s v="The Battle of Britain has been lost; London is occupied, who can you trust? Help produce this classic piece of theatre. Drama for now."/>
    <n v="9500"/>
    <n v="9536"/>
    <x v="0"/>
    <s v="US"/>
    <s v="USD"/>
    <n v="1436511600"/>
    <n v="1434415812"/>
    <b v="0"/>
    <n v="97"/>
    <b v="1"/>
    <x v="1"/>
    <s v="plays"/>
    <n v="100"/>
    <n v="98.31"/>
    <x v="2828"/>
    <x v="0"/>
  </r>
  <r>
    <s v="MUMBURGER by Sarah Kosar"/>
    <s v="In a visceral new play about family, grief and red meat, Sarah Kosar (Royal Court) asks how far we'd go to connect with those we love."/>
    <n v="2500"/>
    <n v="2663"/>
    <x v="0"/>
    <s v="US"/>
    <s v="USD"/>
    <n v="1464971400"/>
    <n v="1462379066"/>
    <b v="0"/>
    <n v="76"/>
    <b v="1"/>
    <x v="1"/>
    <s v="plays"/>
    <n v="107"/>
    <n v="35.04"/>
    <x v="2829"/>
    <x v="2"/>
  </r>
  <r>
    <s v="Nakhtik and Avalon"/>
    <s v="Avalon is a new South African Township play and Nakhtik is a  danced political lecture."/>
    <n v="3000"/>
    <n v="3000"/>
    <x v="0"/>
    <s v="GB"/>
    <s v="GBP"/>
    <n v="1443826800"/>
    <n v="1441606869"/>
    <b v="0"/>
    <n v="11"/>
    <b v="1"/>
    <x v="1"/>
    <s v="plays"/>
    <n v="100"/>
    <n v="272.73"/>
    <x v="2830"/>
    <x v="3"/>
  </r>
  <r>
    <s v="Tackett &amp; Pyke put on a Play"/>
    <s v="We each wrote a play and would like to produce them for you for nothing more than art's sake!"/>
    <n v="3000"/>
    <n v="3320"/>
    <x v="0"/>
    <s v="GB"/>
    <s v="GBP"/>
    <n v="1464863118"/>
    <n v="1462443918"/>
    <b v="0"/>
    <n v="52"/>
    <b v="1"/>
    <x v="1"/>
    <s v="plays"/>
    <n v="111"/>
    <n v="63.85"/>
    <x v="2831"/>
    <x v="0"/>
  </r>
  <r>
    <s v="Secret Diaries"/>
    <s v="Charting the big stuff in life from dance routines to coming out; exploring homophobia, family, friendship &amp; finding your own voice."/>
    <n v="2500"/>
    <n v="2867.99"/>
    <x v="0"/>
    <s v="US"/>
    <s v="USD"/>
    <n v="1399867140"/>
    <n v="1398802148"/>
    <b v="0"/>
    <n v="95"/>
    <b v="1"/>
    <x v="1"/>
    <s v="plays"/>
    <n v="115"/>
    <n v="30.19"/>
    <x v="2832"/>
    <x v="3"/>
  </r>
  <r>
    <s v="Star Man Rocket Man"/>
    <s v="A new play about exploring outer space"/>
    <n v="2700"/>
    <n v="2923"/>
    <x v="0"/>
    <s v="US"/>
    <s v="USD"/>
    <n v="1437076070"/>
    <n v="1434484070"/>
    <b v="0"/>
    <n v="35"/>
    <b v="1"/>
    <x v="1"/>
    <s v="plays"/>
    <n v="108"/>
    <n v="83.51"/>
    <x v="2833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16780000"/>
    <n v="1414342894"/>
    <b v="0"/>
    <n v="21"/>
    <b v="1"/>
    <x v="1"/>
    <s v="plays"/>
    <n v="170"/>
    <n v="64.760000000000005"/>
    <x v="2834"/>
    <x v="0"/>
  </r>
  <r>
    <s v="Land of the Three Towers"/>
    <s v="A celebratory community theatre project about the Focus E15 Occupation of empty council homes on Carpenters Estate."/>
    <n v="1000"/>
    <n v="1870.99"/>
    <x v="0"/>
    <s v="US"/>
    <s v="USD"/>
    <n v="1444528800"/>
    <n v="1442804633"/>
    <b v="0"/>
    <n v="93"/>
    <b v="1"/>
    <x v="1"/>
    <s v="plays"/>
    <n v="187"/>
    <n v="20.12"/>
    <x v="2835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GB"/>
    <s v="GBP"/>
    <n v="1422658930"/>
    <n v="1421362930"/>
    <b v="0"/>
    <n v="11"/>
    <b v="1"/>
    <x v="1"/>
    <s v="plays"/>
    <n v="108"/>
    <n v="44.09"/>
    <x v="2836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GB"/>
    <s v="GBP"/>
    <n v="1449273600"/>
    <n v="1446742417"/>
    <b v="0"/>
    <n v="21"/>
    <b v="1"/>
    <x v="1"/>
    <s v="plays"/>
    <n v="100"/>
    <n v="40.479999999999997"/>
    <x v="2837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87393940"/>
    <n v="1484115418"/>
    <b v="0"/>
    <n v="54"/>
    <b v="1"/>
    <x v="1"/>
    <s v="plays"/>
    <n v="120"/>
    <n v="44.54"/>
    <x v="2838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CA"/>
    <s v="CAD"/>
    <n v="1449701284"/>
    <n v="1446241684"/>
    <b v="0"/>
    <n v="31"/>
    <b v="1"/>
    <x v="1"/>
    <s v="plays"/>
    <n v="111"/>
    <n v="125.81"/>
    <x v="2839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US"/>
    <s v="USD"/>
    <n v="1407967200"/>
    <n v="1406039696"/>
    <b v="0"/>
    <n v="132"/>
    <b v="1"/>
    <x v="1"/>
    <s v="plays"/>
    <n v="104"/>
    <n v="19.7"/>
    <x v="2840"/>
    <x v="0"/>
  </r>
  <r>
    <s v="The Dead Loss"/>
    <s v="1920's London; two brothers try to make a name for themselves in the underground crime world but encounter a ruthless Irish mob boss."/>
    <n v="1000"/>
    <n v="10"/>
    <x v="2"/>
    <s v="US"/>
    <s v="USD"/>
    <n v="1408942740"/>
    <n v="1406958354"/>
    <b v="0"/>
    <n v="1"/>
    <b v="0"/>
    <x v="1"/>
    <s v="plays"/>
    <n v="1"/>
    <n v="10"/>
    <x v="2841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26698000"/>
    <n v="1424825479"/>
    <b v="0"/>
    <n v="0"/>
    <b v="0"/>
    <x v="1"/>
    <s v="plays"/>
    <n v="0"/>
    <n v="0"/>
    <x v="2842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GB"/>
    <s v="GBP"/>
    <n v="1450032297"/>
    <n v="1444844697"/>
    <b v="0"/>
    <n v="0"/>
    <b v="0"/>
    <x v="1"/>
    <s v="plays"/>
    <n v="0"/>
    <n v="0"/>
    <x v="2843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GB"/>
    <s v="GBP"/>
    <n v="1403348400"/>
    <n v="1401058295"/>
    <b v="0"/>
    <n v="1"/>
    <b v="0"/>
    <x v="1"/>
    <s v="plays"/>
    <n v="5"/>
    <n v="30"/>
    <x v="2844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65790400"/>
    <n v="1462210950"/>
    <b v="0"/>
    <n v="39"/>
    <b v="0"/>
    <x v="1"/>
    <s v="plays"/>
    <n v="32"/>
    <n v="60.67"/>
    <x v="2845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AT"/>
    <s v="EUR"/>
    <n v="1483535180"/>
    <n v="1480943180"/>
    <b v="0"/>
    <n v="0"/>
    <b v="0"/>
    <x v="1"/>
    <s v="plays"/>
    <n v="0"/>
    <n v="0"/>
    <x v="2846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33723033"/>
    <n v="1428539033"/>
    <b v="0"/>
    <n v="0"/>
    <b v="0"/>
    <x v="1"/>
    <s v="plays"/>
    <n v="0"/>
    <n v="0"/>
    <x v="2847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7394"/>
    <n v="1429029394"/>
    <b v="0"/>
    <n v="3"/>
    <b v="0"/>
    <x v="1"/>
    <s v="plays"/>
    <n v="0"/>
    <n v="23.33"/>
    <x v="2848"/>
    <x v="0"/>
  </r>
  <r>
    <s v="100, Acre Wood"/>
    <s v="NonSens!cal tackles the struggles of four people with mental health issues/disorders inspired by A.A Milne's Winnie the Pooh"/>
    <n v="500"/>
    <n v="5"/>
    <x v="2"/>
    <s v="US"/>
    <s v="USD"/>
    <n v="1464031265"/>
    <n v="1458847265"/>
    <b v="0"/>
    <n v="1"/>
    <b v="0"/>
    <x v="1"/>
    <s v="plays"/>
    <n v="1"/>
    <n v="5"/>
    <x v="2849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32913659"/>
    <n v="1430321659"/>
    <b v="0"/>
    <n v="13"/>
    <b v="0"/>
    <x v="1"/>
    <s v="plays"/>
    <n v="4"/>
    <n v="23.92"/>
    <x v="2850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GB"/>
    <s v="GBP"/>
    <n v="1461406600"/>
    <n v="1458814600"/>
    <b v="0"/>
    <n v="0"/>
    <b v="0"/>
    <x v="1"/>
    <s v="plays"/>
    <n v="0"/>
    <n v="0"/>
    <x v="2851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9962211"/>
    <n v="1407370211"/>
    <b v="0"/>
    <n v="6"/>
    <b v="0"/>
    <x v="1"/>
    <s v="plays"/>
    <n v="2"/>
    <n v="15.83"/>
    <x v="2852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IE"/>
    <s v="EUR"/>
    <n v="1454109420"/>
    <n v="1453334629"/>
    <b v="0"/>
    <n v="0"/>
    <b v="0"/>
    <x v="1"/>
    <s v="plays"/>
    <n v="0"/>
    <n v="0"/>
    <x v="2853"/>
    <x v="3"/>
  </r>
  <r>
    <s v="Ultimate Political Selfie!"/>
    <s v="Almost Random Theatre's play about a candidate - with no policies - who is seeking election in May 2015"/>
    <n v="1000"/>
    <n v="417"/>
    <x v="2"/>
    <s v="US"/>
    <s v="USD"/>
    <n v="1403312703"/>
    <n v="1400720703"/>
    <b v="0"/>
    <n v="14"/>
    <b v="0"/>
    <x v="1"/>
    <s v="plays"/>
    <n v="42"/>
    <n v="29.79"/>
    <x v="2854"/>
    <x v="0"/>
  </r>
  <r>
    <s v="STAGE READING for TETCNY"/>
    <s v="Raising funds to have a private stage reading for an upcoming play from THE ENSEMBLE THEATRE COMPANY OF NEW YORK (www.tetcny.org)"/>
    <n v="600"/>
    <n v="300"/>
    <x v="2"/>
    <s v="CA"/>
    <s v="CAD"/>
    <n v="1410669297"/>
    <n v="1405485297"/>
    <b v="0"/>
    <n v="5"/>
    <b v="0"/>
    <x v="1"/>
    <s v="plays"/>
    <n v="50"/>
    <n v="60"/>
    <x v="2855"/>
    <x v="2"/>
  </r>
  <r>
    <s v="The JOkeress Going Live"/>
    <s v="This will be the fifth play of The Jokeress, based on the ebook/paperback novelette series. It is scifi, suspense, terror, and noir."/>
    <n v="3000"/>
    <n v="146"/>
    <x v="2"/>
    <s v="GB"/>
    <s v="GBP"/>
    <n v="1431018719"/>
    <n v="1429290719"/>
    <b v="0"/>
    <n v="6"/>
    <b v="0"/>
    <x v="1"/>
    <s v="plays"/>
    <n v="5"/>
    <n v="24.33"/>
    <x v="2856"/>
    <x v="0"/>
  </r>
  <r>
    <s v="Los Tradicionales"/>
    <s v="Somos una compaÃ±Ã­a de teatro independiente. Y en el 2017 queremos arrancar con el montaje de 3 obras._x000a_3 elencos, 3 espacios."/>
    <n v="38000"/>
    <n v="7500"/>
    <x v="2"/>
    <s v="US"/>
    <s v="USD"/>
    <n v="1454110440"/>
    <n v="1451607071"/>
    <b v="0"/>
    <n v="15"/>
    <b v="0"/>
    <x v="1"/>
    <s v="plays"/>
    <n v="20"/>
    <n v="500"/>
    <x v="2857"/>
    <x v="2"/>
  </r>
  <r>
    <s v="Gay Party Superposh 'Winter Wonderland'"/>
    <s v="Een Gay Party in het centrum van Amersfoort. _x000a_Een geweldige avond uit, met een show, optredens en DJ's."/>
    <n v="1000"/>
    <n v="0"/>
    <x v="2"/>
    <s v="US"/>
    <s v="USD"/>
    <n v="1439069640"/>
    <n v="1433897647"/>
    <b v="0"/>
    <n v="0"/>
    <b v="0"/>
    <x v="1"/>
    <s v="plays"/>
    <n v="0"/>
    <n v="0"/>
    <x v="2858"/>
    <x v="3"/>
  </r>
  <r>
    <s v="Grover Theatre Company (GTC)"/>
    <s v="A theatre company that will create works to inspire young people and get everyone involved."/>
    <n v="2000"/>
    <n v="35"/>
    <x v="2"/>
    <s v="MX"/>
    <s v="MXN"/>
    <n v="1487613600"/>
    <n v="1482444295"/>
    <b v="0"/>
    <n v="1"/>
    <b v="0"/>
    <x v="1"/>
    <s v="plays"/>
    <n v="2"/>
    <n v="35"/>
    <x v="2859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NL"/>
    <s v="EUR"/>
    <n v="1417778880"/>
    <n v="1415711095"/>
    <b v="0"/>
    <n v="9"/>
    <b v="0"/>
    <x v="1"/>
    <s v="plays"/>
    <n v="7"/>
    <n v="29.56"/>
    <x v="2860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4984904"/>
    <n v="1439800904"/>
    <b v="0"/>
    <n v="3"/>
    <b v="0"/>
    <x v="1"/>
    <s v="plays"/>
    <n v="32"/>
    <n v="26.67"/>
    <x v="2861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66363576"/>
    <n v="1461179576"/>
    <b v="0"/>
    <n v="3"/>
    <b v="0"/>
    <x v="1"/>
    <s v="plays"/>
    <n v="0"/>
    <n v="18.329999999999998"/>
    <x v="2862"/>
    <x v="3"/>
  </r>
  <r>
    <s v="Equality Theatre"/>
    <s v="I would like to start a Acting Company that supports and includes LGBTQ youth and young adults in very conservative North Texas"/>
    <n v="50000"/>
    <n v="20"/>
    <x v="2"/>
    <s v="AU"/>
    <s v="AUD"/>
    <n v="1443103848"/>
    <n v="1441894248"/>
    <b v="0"/>
    <n v="1"/>
    <b v="0"/>
    <x v="1"/>
    <s v="plays"/>
    <n v="0"/>
    <n v="20"/>
    <x v="2863"/>
    <x v="3"/>
  </r>
  <r>
    <s v="'Haunting Julia' by Alan Ayckbourn"/>
    <s v="Accessible, original theatre for all!"/>
    <n v="2500"/>
    <n v="40"/>
    <x v="2"/>
    <s v="US"/>
    <s v="USD"/>
    <n v="1403636229"/>
    <n v="1401044229"/>
    <b v="0"/>
    <n v="3"/>
    <b v="0"/>
    <x v="1"/>
    <s v="plays"/>
    <n v="2"/>
    <n v="13.33"/>
    <x v="2864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10279123"/>
    <n v="1405095123"/>
    <b v="0"/>
    <n v="0"/>
    <b v="0"/>
    <x v="1"/>
    <s v="plays"/>
    <n v="0"/>
    <n v="0"/>
    <x v="2865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GB"/>
    <s v="GBP"/>
    <n v="1437139080"/>
    <n v="1434552207"/>
    <b v="0"/>
    <n v="2"/>
    <b v="0"/>
    <x v="1"/>
    <s v="plays"/>
    <n v="1"/>
    <n v="22.5"/>
    <x v="2866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20512259"/>
    <n v="1415328259"/>
    <b v="0"/>
    <n v="10"/>
    <b v="0"/>
    <x v="1"/>
    <s v="plays"/>
    <n v="20"/>
    <n v="50.4"/>
    <x v="2867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6482400"/>
    <n v="1473893721"/>
    <b v="0"/>
    <n v="60"/>
    <b v="0"/>
    <x v="1"/>
    <s v="plays"/>
    <n v="42"/>
    <n v="105.03"/>
    <x v="2868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7604800"/>
    <n v="1465533672"/>
    <b v="0"/>
    <n v="5"/>
    <b v="0"/>
    <x v="1"/>
    <s v="plays"/>
    <n v="1"/>
    <n v="35.4"/>
    <x v="2869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75697054"/>
    <n v="1473105054"/>
    <b v="0"/>
    <n v="9"/>
    <b v="0"/>
    <x v="1"/>
    <s v="plays"/>
    <n v="15"/>
    <n v="83.33"/>
    <x v="2870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68937681"/>
    <n v="1466345681"/>
    <b v="0"/>
    <n v="13"/>
    <b v="0"/>
    <x v="1"/>
    <s v="plays"/>
    <n v="5"/>
    <n v="35.92"/>
    <x v="2871"/>
    <x v="3"/>
  </r>
  <r>
    <s v="Loud Arts"/>
    <s v="Local Theatre group in Loudoun County, Virginia. Looking for funds to start producing shows!"/>
    <n v="3000"/>
    <n v="0"/>
    <x v="2"/>
    <s v="US"/>
    <s v="USD"/>
    <n v="1400301165"/>
    <n v="1397709165"/>
    <b v="0"/>
    <n v="0"/>
    <b v="0"/>
    <x v="1"/>
    <s v="plays"/>
    <n v="0"/>
    <n v="0"/>
    <x v="2872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19183813"/>
    <n v="1417455813"/>
    <b v="0"/>
    <n v="8"/>
    <b v="0"/>
    <x v="1"/>
    <s v="plays"/>
    <n v="38"/>
    <n v="119.13"/>
    <x v="2873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34768438"/>
    <n v="1429584438"/>
    <b v="0"/>
    <n v="3"/>
    <b v="0"/>
    <x v="1"/>
    <s v="plays"/>
    <n v="5"/>
    <n v="90.33"/>
    <x v="2874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22473831"/>
    <n v="1419881831"/>
    <b v="0"/>
    <n v="3"/>
    <b v="0"/>
    <x v="1"/>
    <s v="plays"/>
    <n v="0"/>
    <n v="2.33"/>
    <x v="2875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84684186"/>
    <n v="1482092186"/>
    <b v="0"/>
    <n v="0"/>
    <b v="0"/>
    <x v="1"/>
    <s v="plays"/>
    <n v="0"/>
    <n v="0"/>
    <x v="2876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62417493"/>
    <n v="1459825493"/>
    <b v="0"/>
    <n v="6"/>
    <b v="0"/>
    <x v="1"/>
    <s v="plays"/>
    <n v="11"/>
    <n v="108.33"/>
    <x v="2877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US"/>
    <s v="USD"/>
    <n v="1437069079"/>
    <n v="1434477079"/>
    <b v="0"/>
    <n v="4"/>
    <b v="0"/>
    <x v="1"/>
    <s v="plays"/>
    <n v="2"/>
    <n v="15.75"/>
    <x v="2878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80525200"/>
    <n v="1477781724"/>
    <b v="0"/>
    <n v="1"/>
    <b v="0"/>
    <x v="1"/>
    <s v="plays"/>
    <n v="0"/>
    <n v="29"/>
    <x v="2879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GB"/>
    <s v="GBP"/>
    <n v="1435934795"/>
    <n v="1430750795"/>
    <b v="0"/>
    <n v="29"/>
    <b v="0"/>
    <x v="1"/>
    <s v="plays"/>
    <n v="23"/>
    <n v="96.55"/>
    <x v="2880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53310661"/>
    <n v="1450718661"/>
    <b v="0"/>
    <n v="0"/>
    <b v="0"/>
    <x v="1"/>
    <s v="plays"/>
    <n v="0"/>
    <n v="0"/>
    <x v="2881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40090300"/>
    <n v="1436305452"/>
    <b v="0"/>
    <n v="4"/>
    <b v="0"/>
    <x v="1"/>
    <s v="plays"/>
    <n v="34"/>
    <n v="63"/>
    <x v="2882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17620036"/>
    <n v="1412432436"/>
    <b v="0"/>
    <n v="5"/>
    <b v="0"/>
    <x v="1"/>
    <s v="plays"/>
    <n v="19"/>
    <n v="381.6"/>
    <x v="2883"/>
    <x v="2"/>
  </r>
  <r>
    <s v="The Lizard King, a play by Jay Jeff Jones"/>
    <s v="Come explore the dream world of Jim Morrison, rock singer, mystic, poet, shaman."/>
    <n v="45000"/>
    <n v="185"/>
    <x v="2"/>
    <s v="US"/>
    <s v="USD"/>
    <n v="1462112318"/>
    <n v="1459520318"/>
    <b v="0"/>
    <n v="4"/>
    <b v="0"/>
    <x v="1"/>
    <s v="plays"/>
    <n v="0"/>
    <n v="46.25"/>
    <x v="2884"/>
    <x v="3"/>
  </r>
  <r>
    <s v="The Wedding"/>
    <s v="An historic and proud work of Polish nationalistic literature performed on stage."/>
    <n v="400"/>
    <n v="130"/>
    <x v="2"/>
    <s v="US"/>
    <s v="USD"/>
    <n v="1454734740"/>
    <n v="1451684437"/>
    <b v="0"/>
    <n v="5"/>
    <b v="0"/>
    <x v="1"/>
    <s v="plays"/>
    <n v="33"/>
    <n v="26"/>
    <x v="2885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17800435"/>
    <n v="1415208435"/>
    <b v="0"/>
    <n v="1"/>
    <b v="0"/>
    <x v="1"/>
    <s v="plays"/>
    <n v="5"/>
    <n v="10"/>
    <x v="2886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6294201"/>
    <n v="1423705801"/>
    <b v="0"/>
    <n v="1"/>
    <b v="0"/>
    <x v="1"/>
    <s v="plays"/>
    <n v="0"/>
    <n v="5"/>
    <x v="2887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42635140"/>
    <n v="1442243484"/>
    <b v="0"/>
    <n v="0"/>
    <b v="0"/>
    <x v="1"/>
    <s v="plays"/>
    <n v="0"/>
    <n v="0"/>
    <x v="2888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20971324"/>
    <n v="1418379324"/>
    <b v="0"/>
    <n v="14"/>
    <b v="0"/>
    <x v="1"/>
    <s v="plays"/>
    <n v="38"/>
    <n v="81.569999999999993"/>
    <x v="2889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13608340"/>
    <n v="1412945440"/>
    <b v="0"/>
    <n v="3"/>
    <b v="0"/>
    <x v="1"/>
    <s v="plays"/>
    <n v="1"/>
    <n v="7"/>
    <x v="2890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09344985"/>
    <n v="1406752985"/>
    <b v="0"/>
    <n v="10"/>
    <b v="0"/>
    <x v="1"/>
    <s v="plays"/>
    <n v="3"/>
    <n v="27.3"/>
    <x v="2891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7553200"/>
    <n v="1405100992"/>
    <b v="0"/>
    <n v="17"/>
    <b v="0"/>
    <x v="1"/>
    <s v="plays"/>
    <n v="9"/>
    <n v="29.41"/>
    <x v="2892"/>
    <x v="3"/>
  </r>
  <r>
    <s v="REDISCOVERING KIA THE PLAY"/>
    <s v="Fundraising for REDISCOVERING KIA THE PLAY"/>
    <n v="5000"/>
    <n v="25"/>
    <x v="2"/>
    <s v="US"/>
    <s v="USD"/>
    <n v="1460751128"/>
    <n v="1455570728"/>
    <b v="0"/>
    <n v="2"/>
    <b v="0"/>
    <x v="1"/>
    <s v="plays"/>
    <n v="1"/>
    <n v="12.5"/>
    <x v="2893"/>
    <x v="3"/>
  </r>
  <r>
    <s v="How Could You Do This To Me (The Stage Play)"/>
    <s v="This Is A Story About A Woman A Man And A Woman"/>
    <n v="50000"/>
    <n v="0"/>
    <x v="2"/>
    <s v="US"/>
    <s v="USD"/>
    <n v="1409000400"/>
    <n v="1408381704"/>
    <b v="0"/>
    <n v="0"/>
    <b v="0"/>
    <x v="1"/>
    <s v="plays"/>
    <n v="0"/>
    <n v="0"/>
    <x v="2894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20768800"/>
    <n v="1415644395"/>
    <b v="0"/>
    <n v="4"/>
    <b v="0"/>
    <x v="1"/>
    <s v="plays"/>
    <n v="5"/>
    <n v="5.75"/>
    <x v="2895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28100815"/>
    <n v="1422920415"/>
    <b v="0"/>
    <n v="12"/>
    <b v="0"/>
    <x v="1"/>
    <s v="plays"/>
    <n v="21"/>
    <n v="52.08"/>
    <x v="2896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03470800"/>
    <n v="1403356792"/>
    <b v="0"/>
    <n v="3"/>
    <b v="0"/>
    <x v="1"/>
    <s v="plays"/>
    <n v="5"/>
    <n v="183.33"/>
    <x v="2897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81522400"/>
    <n v="1480283321"/>
    <b v="0"/>
    <n v="12"/>
    <b v="0"/>
    <x v="1"/>
    <s v="plays"/>
    <n v="4"/>
    <n v="26.33"/>
    <x v="2898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44577345"/>
    <n v="1441985458"/>
    <b v="0"/>
    <n v="0"/>
    <b v="0"/>
    <x v="1"/>
    <s v="plays"/>
    <n v="0"/>
    <n v="0"/>
    <x v="2899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46307053"/>
    <n v="1443715053"/>
    <b v="0"/>
    <n v="7"/>
    <b v="0"/>
    <x v="1"/>
    <s v="plays"/>
    <n v="62"/>
    <n v="486.43"/>
    <x v="2900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69325158"/>
    <n v="1464141158"/>
    <b v="0"/>
    <n v="2"/>
    <b v="0"/>
    <x v="1"/>
    <s v="plays"/>
    <n v="1"/>
    <n v="3"/>
    <x v="2901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07562632"/>
    <n v="1404970632"/>
    <b v="0"/>
    <n v="1"/>
    <b v="0"/>
    <x v="1"/>
    <s v="plays"/>
    <n v="0"/>
    <n v="25"/>
    <x v="2902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23345339"/>
    <n v="1418161339"/>
    <b v="0"/>
    <n v="4"/>
    <b v="0"/>
    <x v="1"/>
    <s v="plays"/>
    <n v="1"/>
    <n v="9.75"/>
    <x v="2903"/>
    <x v="0"/>
  </r>
  <r>
    <s v="The Love Shack"/>
    <s v="A Tequila slammer with a slice of Tarantino, a line of the London Fringe scene and a shot of â€œBreaking Badâ€. New Writing."/>
    <n v="1500"/>
    <n v="75"/>
    <x v="2"/>
    <s v="US"/>
    <s v="USD"/>
    <n v="1440412396"/>
    <n v="1437820396"/>
    <b v="0"/>
    <n v="4"/>
    <b v="0"/>
    <x v="1"/>
    <s v="plays"/>
    <n v="5"/>
    <n v="18.75"/>
    <x v="2904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41771218"/>
    <n v="1436587218"/>
    <b v="0"/>
    <n v="17"/>
    <b v="0"/>
    <x v="1"/>
    <s v="plays"/>
    <n v="18"/>
    <n v="36.590000000000003"/>
    <x v="2905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GB"/>
    <s v="GBP"/>
    <n v="1415534400"/>
    <n v="1414538031"/>
    <b v="0"/>
    <n v="7"/>
    <b v="0"/>
    <x v="1"/>
    <s v="plays"/>
    <n v="9"/>
    <n v="80.709999999999994"/>
    <x v="2906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73211313"/>
    <n v="1472001713"/>
    <b v="0"/>
    <n v="2"/>
    <b v="0"/>
    <x v="1"/>
    <s v="plays"/>
    <n v="0"/>
    <n v="1"/>
    <x v="2907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38390800"/>
    <n v="1436888066"/>
    <b v="0"/>
    <n v="5"/>
    <b v="0"/>
    <x v="1"/>
    <s v="plays"/>
    <n v="3"/>
    <n v="52.8"/>
    <x v="2908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63259837"/>
    <n v="1458075837"/>
    <b v="0"/>
    <n v="1"/>
    <b v="0"/>
    <x v="1"/>
    <s v="plays"/>
    <n v="0"/>
    <n v="20"/>
    <x v="2909"/>
    <x v="3"/>
  </r>
  <r>
    <s v="Strive"/>
    <s v="Free drama, dance and singing workshops for disadvantaged young people to inspire, create and help them follow their dreams."/>
    <n v="30000"/>
    <n v="1"/>
    <x v="2"/>
    <s v="US"/>
    <s v="USD"/>
    <n v="1465407219"/>
    <n v="1462815219"/>
    <b v="0"/>
    <n v="1"/>
    <b v="0"/>
    <x v="1"/>
    <s v="plays"/>
    <n v="0"/>
    <n v="1"/>
    <x v="2910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16944760"/>
    <n v="1413527001"/>
    <b v="0"/>
    <n v="14"/>
    <b v="0"/>
    <x v="1"/>
    <s v="plays"/>
    <n v="37"/>
    <n v="46.93"/>
    <x v="2911"/>
    <x v="0"/>
  </r>
  <r>
    <s v="Fair Play"/>
    <s v="Set in Iceland, Fair Play is a a dark comedy- a play within a play. An extravaganza, fueled by Absinthe, and touched by the Surreal."/>
    <n v="14440"/>
    <n v="2030"/>
    <x v="2"/>
    <s v="GB"/>
    <s v="GBP"/>
    <n v="1434139887"/>
    <n v="1428955887"/>
    <b v="0"/>
    <n v="26"/>
    <b v="0"/>
    <x v="1"/>
    <s v="plays"/>
    <n v="14"/>
    <n v="78.08"/>
    <x v="2912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35429626"/>
    <n v="1431973626"/>
    <b v="0"/>
    <n v="2"/>
    <b v="0"/>
    <x v="1"/>
    <s v="plays"/>
    <n v="0"/>
    <n v="1"/>
    <x v="2913"/>
    <x v="3"/>
  </r>
  <r>
    <s v="Hercules the Panto"/>
    <s v="Hercules must complete four challenges in order to meet the father he never knew"/>
    <n v="25000"/>
    <n v="1"/>
    <x v="2"/>
    <s v="US"/>
    <s v="USD"/>
    <n v="1452827374"/>
    <n v="1450235374"/>
    <b v="0"/>
    <n v="1"/>
    <b v="0"/>
    <x v="1"/>
    <s v="plays"/>
    <n v="0"/>
    <n v="1"/>
    <x v="2914"/>
    <x v="0"/>
  </r>
  <r>
    <s v="A Grimm Night for Hans Christian Anderson"/>
    <s v="An inclusive, cross community, multi-cultural theatre production for children aged 3 to 16 and their families"/>
    <n v="1000"/>
    <n v="611"/>
    <x v="2"/>
    <s v="US"/>
    <s v="USD"/>
    <n v="1410041339"/>
    <n v="1404857339"/>
    <b v="0"/>
    <n v="3"/>
    <b v="0"/>
    <x v="1"/>
    <s v="plays"/>
    <n v="61"/>
    <n v="203.67"/>
    <x v="2915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26365994"/>
    <n v="1421185594"/>
    <b v="0"/>
    <n v="7"/>
    <b v="0"/>
    <x v="1"/>
    <s v="plays"/>
    <n v="8"/>
    <n v="20.71"/>
    <x v="2916"/>
    <x v="3"/>
  </r>
  <r>
    <s v="Elevation Twelfth Night"/>
    <s v="Cross dressing, cross gartering, crossed swords. Cross a bridge and come see this fantastically fun rendition of Twelfth Night"/>
    <n v="2000"/>
    <n v="437"/>
    <x v="2"/>
    <s v="GB"/>
    <s v="GBP"/>
    <n v="1458117190"/>
    <n v="1455528790"/>
    <b v="0"/>
    <n v="9"/>
    <b v="0"/>
    <x v="1"/>
    <s v="plays"/>
    <n v="22"/>
    <n v="48.56"/>
    <x v="2917"/>
    <x v="0"/>
  </r>
  <r>
    <s v="When Johnny Comes Marching Home"/>
    <s v="A meta-theatrical retelling of Chekhov's Three Sisters, framed with Civil War Hymns, Dance, and wild theatricality."/>
    <n v="5000"/>
    <n v="1362"/>
    <x v="2"/>
    <s v="GB"/>
    <s v="GBP"/>
    <n v="1400498789"/>
    <n v="1398511589"/>
    <b v="0"/>
    <n v="20"/>
    <b v="0"/>
    <x v="1"/>
    <s v="plays"/>
    <n v="27"/>
    <n v="68.099999999999994"/>
    <x v="2918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42381847"/>
    <n v="1440826647"/>
    <b v="0"/>
    <n v="6"/>
    <b v="0"/>
    <x v="1"/>
    <s v="plays"/>
    <n v="9"/>
    <n v="8.5"/>
    <x v="2919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US"/>
    <s v="USD"/>
    <n v="1446131207"/>
    <n v="1443712007"/>
    <b v="0"/>
    <n v="13"/>
    <b v="0"/>
    <x v="1"/>
    <s v="plays"/>
    <n v="27"/>
    <n v="51.62"/>
    <x v="2920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07250329"/>
    <n v="1404658329"/>
    <b v="0"/>
    <n v="3"/>
    <b v="1"/>
    <x v="1"/>
    <s v="musical"/>
    <n v="129"/>
    <n v="43"/>
    <x v="2921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CA"/>
    <s v="CAD"/>
    <n v="1427306470"/>
    <n v="1424718070"/>
    <b v="0"/>
    <n v="6"/>
    <b v="1"/>
    <x v="1"/>
    <s v="musical"/>
    <n v="100"/>
    <n v="83.33"/>
    <x v="2922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11679804"/>
    <n v="1409087804"/>
    <b v="0"/>
    <n v="10"/>
    <b v="1"/>
    <x v="1"/>
    <s v="musical"/>
    <n v="100"/>
    <n v="30"/>
    <x v="2923"/>
    <x v="0"/>
  </r>
  <r>
    <s v="There's No Place Like Home!"/>
    <s v="Theatre is home and there's no place like home!  So, click your heels three times, and come home to the magic we create for you!"/>
    <n v="25000"/>
    <n v="25800"/>
    <x v="0"/>
    <s v="GB"/>
    <s v="GBP"/>
    <n v="1431982727"/>
    <n v="1428094727"/>
    <b v="0"/>
    <n v="147"/>
    <b v="1"/>
    <x v="1"/>
    <s v="musical"/>
    <n v="103"/>
    <n v="175.51"/>
    <x v="2924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22068400"/>
    <n v="1420774779"/>
    <b v="0"/>
    <n v="199"/>
    <b v="1"/>
    <x v="1"/>
    <s v="musical"/>
    <n v="102"/>
    <n v="231.66"/>
    <x v="2925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31143940"/>
    <n v="1428585710"/>
    <b v="0"/>
    <n v="50"/>
    <b v="1"/>
    <x v="1"/>
    <s v="musical"/>
    <n v="125"/>
    <n v="75"/>
    <x v="2926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10444068"/>
    <n v="1407852068"/>
    <b v="0"/>
    <n v="21"/>
    <b v="1"/>
    <x v="1"/>
    <s v="musical"/>
    <n v="131"/>
    <n v="112.14"/>
    <x v="2927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24715779"/>
    <n v="1423506179"/>
    <b v="0"/>
    <n v="24"/>
    <b v="1"/>
    <x v="1"/>
    <s v="musical"/>
    <n v="100"/>
    <n v="41.67"/>
    <x v="2928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5400400"/>
    <n v="1402934629"/>
    <b v="0"/>
    <n v="32"/>
    <b v="1"/>
    <x v="1"/>
    <s v="musical"/>
    <n v="102"/>
    <n v="255.17"/>
    <x v="2929"/>
    <x v="3"/>
  </r>
  <r>
    <s v="Forbear! Theatre"/>
    <s v="Forbear! is a new theatre company aiming to produce exciting and innovative theatre using performers from a variety of disciplines."/>
    <n v="10000"/>
    <n v="10092"/>
    <x v="0"/>
    <s v="US"/>
    <s v="USD"/>
    <n v="1457135846"/>
    <n v="1454543846"/>
    <b v="0"/>
    <n v="62"/>
    <b v="1"/>
    <x v="1"/>
    <s v="musical"/>
    <n v="101"/>
    <n v="162.77000000000001"/>
    <x v="2930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US"/>
    <s v="USD"/>
    <n v="1401024758"/>
    <n v="1398432758"/>
    <b v="0"/>
    <n v="9"/>
    <b v="1"/>
    <x v="1"/>
    <s v="musical"/>
    <n v="106"/>
    <n v="88.33"/>
    <x v="2931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GB"/>
    <s v="GBP"/>
    <n v="1431007264"/>
    <n v="1428415264"/>
    <b v="0"/>
    <n v="38"/>
    <b v="1"/>
    <x v="1"/>
    <s v="musical"/>
    <n v="105"/>
    <n v="85.74"/>
    <x v="2932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CA"/>
    <s v="CAD"/>
    <n v="1410761280"/>
    <n v="1408604363"/>
    <b v="0"/>
    <n v="54"/>
    <b v="1"/>
    <x v="1"/>
    <s v="musical"/>
    <n v="103"/>
    <n v="47.57"/>
    <x v="2933"/>
    <x v="2"/>
  </r>
  <r>
    <s v="Songs for a New World"/>
    <s v="Powerful community theatre production of Jason Robert Brown's &quot;Songs for a New World&quot; in London, Ontario."/>
    <n v="2500"/>
    <n v="2700"/>
    <x v="0"/>
    <s v="AU"/>
    <s v="AUD"/>
    <n v="1424516400"/>
    <n v="1421812637"/>
    <b v="0"/>
    <n v="37"/>
    <b v="1"/>
    <x v="1"/>
    <s v="musical"/>
    <n v="108"/>
    <n v="72.97"/>
    <x v="293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65081053"/>
    <n v="1462489053"/>
    <b v="0"/>
    <n v="39"/>
    <b v="1"/>
    <x v="1"/>
    <s v="musical"/>
    <n v="101"/>
    <n v="90.54"/>
    <x v="2935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CA"/>
    <s v="CAD"/>
    <n v="1402845364"/>
    <n v="1400253364"/>
    <b v="0"/>
    <n v="34"/>
    <b v="1"/>
    <x v="1"/>
    <s v="musical"/>
    <n v="128"/>
    <n v="37.65"/>
    <x v="2936"/>
    <x v="3"/>
  </r>
  <r>
    <s v="UCAS"/>
    <s v="UCAS is a new British musical premiering at the Edinburgh Fringe Festival 2014."/>
    <n v="1500"/>
    <n v="2000"/>
    <x v="0"/>
    <s v="US"/>
    <s v="USD"/>
    <n v="1472490000"/>
    <n v="1467468008"/>
    <b v="0"/>
    <n v="55"/>
    <b v="1"/>
    <x v="1"/>
    <s v="musical"/>
    <n v="133"/>
    <n v="36.36"/>
    <x v="2937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13176340"/>
    <n v="1412091423"/>
    <b v="0"/>
    <n v="32"/>
    <b v="1"/>
    <x v="1"/>
    <s v="musical"/>
    <n v="101"/>
    <n v="126.72"/>
    <x v="2938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GB"/>
    <s v="GBP"/>
    <n v="1405249113"/>
    <n v="1402657113"/>
    <b v="0"/>
    <n v="25"/>
    <b v="1"/>
    <x v="1"/>
    <s v="musical"/>
    <n v="103"/>
    <n v="329.2"/>
    <x v="2939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2636814"/>
    <n v="1420044814"/>
    <b v="0"/>
    <n v="33"/>
    <b v="1"/>
    <x v="1"/>
    <s v="musical"/>
    <n v="107"/>
    <n v="81.239999999999995"/>
    <x v="2940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09187600"/>
    <n v="1406316312"/>
    <b v="0"/>
    <n v="1"/>
    <b v="0"/>
    <x v="1"/>
    <s v="spaces"/>
    <n v="0"/>
    <n v="1"/>
    <x v="2941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US"/>
    <s v="USD"/>
    <n v="1421606018"/>
    <n v="1418150018"/>
    <b v="0"/>
    <n v="202"/>
    <b v="0"/>
    <x v="1"/>
    <s v="spaces"/>
    <n v="20"/>
    <n v="202.23"/>
    <x v="2942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5250955"/>
    <n v="1422658955"/>
    <b v="0"/>
    <n v="0"/>
    <b v="0"/>
    <x v="1"/>
    <s v="spaces"/>
    <n v="0"/>
    <n v="0"/>
    <x v="2943"/>
    <x v="0"/>
  </r>
  <r>
    <s v="Guardian Theatre, Arts in Education Theatre"/>
    <s v="Our vision: build and operate a Theater Arts Center for south-central Washington state in Goldendale."/>
    <n v="10000"/>
    <n v="100"/>
    <x v="2"/>
    <s v="CA"/>
    <s v="CAD"/>
    <n v="1450297080"/>
    <n v="1448565459"/>
    <b v="0"/>
    <n v="1"/>
    <b v="0"/>
    <x v="1"/>
    <s v="spaces"/>
    <n v="1"/>
    <n v="100"/>
    <x v="2944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28894380"/>
    <n v="1426302380"/>
    <b v="0"/>
    <n v="0"/>
    <b v="0"/>
    <x v="1"/>
    <s v="spaces"/>
    <n v="0"/>
    <n v="0"/>
    <x v="2945"/>
    <x v="0"/>
  </r>
  <r>
    <s v="Create The Twisted Tree Theatre"/>
    <s v="I have set up a new theatre company, and am looking to raise funds to purchase a venue with a difference to a standard theatre."/>
    <n v="2000"/>
    <n v="2"/>
    <x v="2"/>
    <s v="US"/>
    <s v="USD"/>
    <n v="1433714198"/>
    <n v="1431122198"/>
    <b v="0"/>
    <n v="2"/>
    <b v="0"/>
    <x v="1"/>
    <s v="spaces"/>
    <n v="0"/>
    <n v="1"/>
    <x v="2946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32437660"/>
    <n v="1429845660"/>
    <b v="0"/>
    <n v="13"/>
    <b v="0"/>
    <x v="1"/>
    <s v="spaces"/>
    <n v="4"/>
    <n v="82.46"/>
    <x v="2947"/>
    <x v="2"/>
  </r>
  <r>
    <s v="Xenu's Space Opera"/>
    <s v="The Space Opera is an action packed reenactment of Xenu's story, a sacred teaching thats considered a secret of the Scientology church"/>
    <n v="500000"/>
    <n v="24"/>
    <x v="2"/>
    <s v="GB"/>
    <s v="GBP"/>
    <n v="1471265092"/>
    <n v="1468673092"/>
    <b v="0"/>
    <n v="9"/>
    <b v="0"/>
    <x v="1"/>
    <s v="spaces"/>
    <n v="0"/>
    <n v="2.67"/>
    <x v="2948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80007460"/>
    <n v="1475760567"/>
    <b v="0"/>
    <n v="2"/>
    <b v="0"/>
    <x v="1"/>
    <s v="spaces"/>
    <n v="3"/>
    <n v="12.5"/>
    <x v="2949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33259293"/>
    <n v="1428075293"/>
    <b v="0"/>
    <n v="0"/>
    <b v="0"/>
    <x v="1"/>
    <s v="spaces"/>
    <n v="0"/>
    <n v="0"/>
    <x v="2950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47965917"/>
    <n v="1445370317"/>
    <b v="0"/>
    <n v="58"/>
    <b v="0"/>
    <x v="1"/>
    <s v="spaces"/>
    <n v="2"/>
    <n v="18.899999999999999"/>
    <x v="2951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53538752"/>
    <n v="1450946752"/>
    <b v="0"/>
    <n v="8"/>
    <b v="0"/>
    <x v="1"/>
    <s v="spaces"/>
    <n v="8"/>
    <n v="200.63"/>
    <x v="2952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12536573"/>
    <n v="1408648573"/>
    <b v="0"/>
    <n v="3"/>
    <b v="0"/>
    <x v="1"/>
    <s v="spaces"/>
    <n v="0"/>
    <n v="201.67"/>
    <x v="2953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76676800"/>
    <n v="1473957239"/>
    <b v="0"/>
    <n v="0"/>
    <b v="0"/>
    <x v="1"/>
    <s v="spaces"/>
    <n v="0"/>
    <n v="0"/>
    <x v="2954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44330821"/>
    <n v="1441738821"/>
    <b v="0"/>
    <n v="11"/>
    <b v="0"/>
    <x v="1"/>
    <s v="spaces"/>
    <n v="60"/>
    <n v="65"/>
    <x v="2955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89669203"/>
    <n v="1487944803"/>
    <b v="0"/>
    <n v="20"/>
    <b v="0"/>
    <x v="1"/>
    <s v="spaces"/>
    <n v="17"/>
    <n v="66.099999999999994"/>
    <x v="2956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34476849"/>
    <n v="1431884849"/>
    <b v="0"/>
    <n v="3"/>
    <b v="0"/>
    <x v="1"/>
    <s v="spaces"/>
    <n v="2"/>
    <n v="93.33"/>
    <x v="2957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402850"/>
    <n v="1459810850"/>
    <b v="0"/>
    <n v="0"/>
    <b v="0"/>
    <x v="1"/>
    <s v="spaces"/>
    <n v="0"/>
    <n v="0"/>
    <x v="2958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US"/>
    <s v="USD"/>
    <n v="1427498172"/>
    <n v="1422317772"/>
    <b v="0"/>
    <n v="0"/>
    <b v="0"/>
    <x v="1"/>
    <s v="spaces"/>
    <n v="0"/>
    <n v="0"/>
    <x v="2959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62729317"/>
    <n v="1457548917"/>
    <b v="0"/>
    <n v="0"/>
    <b v="0"/>
    <x v="1"/>
    <s v="spaces"/>
    <n v="0"/>
    <n v="0"/>
    <x v="2960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GB"/>
    <s v="GBP"/>
    <n v="1465258325"/>
    <n v="1462666325"/>
    <b v="0"/>
    <n v="108"/>
    <b v="1"/>
    <x v="1"/>
    <s v="plays"/>
    <n v="110"/>
    <n v="50.75"/>
    <x v="2961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10459023"/>
    <n v="1407867023"/>
    <b v="0"/>
    <n v="20"/>
    <b v="1"/>
    <x v="1"/>
    <s v="plays"/>
    <n v="122"/>
    <n v="60.9"/>
    <x v="2962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27342400"/>
    <n v="1424927159"/>
    <b v="0"/>
    <n v="98"/>
    <b v="1"/>
    <x v="1"/>
    <s v="plays"/>
    <n v="107"/>
    <n v="109.03"/>
    <x v="2963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25193140"/>
    <n v="1422769906"/>
    <b v="0"/>
    <n v="196"/>
    <b v="1"/>
    <x v="1"/>
    <s v="plays"/>
    <n v="101"/>
    <n v="25.69"/>
    <x v="2964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5835824"/>
    <n v="1433243824"/>
    <b v="0"/>
    <n v="39"/>
    <b v="1"/>
    <x v="1"/>
    <s v="plays"/>
    <n v="109"/>
    <n v="41.92"/>
    <x v="2965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07360720"/>
    <n v="1404769819"/>
    <b v="0"/>
    <n v="128"/>
    <b v="1"/>
    <x v="1"/>
    <s v="plays"/>
    <n v="114"/>
    <n v="88.77"/>
    <x v="2966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36290233"/>
    <n v="1433698233"/>
    <b v="0"/>
    <n v="71"/>
    <b v="1"/>
    <x v="1"/>
    <s v="plays"/>
    <n v="114"/>
    <n v="80.23"/>
    <x v="2967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42425412"/>
    <n v="1439833412"/>
    <b v="0"/>
    <n v="47"/>
    <b v="1"/>
    <x v="1"/>
    <s v="plays"/>
    <n v="106"/>
    <n v="78.94"/>
    <x v="2968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US"/>
    <s v="USD"/>
    <n v="1425872692"/>
    <n v="1423284292"/>
    <b v="0"/>
    <n v="17"/>
    <b v="1"/>
    <x v="1"/>
    <s v="plays"/>
    <n v="163"/>
    <n v="95.59"/>
    <x v="2969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71406340"/>
    <n v="1470227660"/>
    <b v="0"/>
    <n v="91"/>
    <b v="1"/>
    <x v="1"/>
    <s v="plays"/>
    <n v="106"/>
    <n v="69.89"/>
    <x v="2970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CA"/>
    <s v="CAD"/>
    <n v="1430693460"/>
    <n v="1428087153"/>
    <b v="0"/>
    <n v="43"/>
    <b v="1"/>
    <x v="1"/>
    <s v="plays"/>
    <n v="100"/>
    <n v="74.53"/>
    <x v="2971"/>
    <x v="3"/>
  </r>
  <r>
    <s v="A Bad Plan"/>
    <s v="A group of artists. A mythical art piece. A harrowing quest. And some margaritas."/>
    <n v="2000"/>
    <n v="2107"/>
    <x v="0"/>
    <s v="US"/>
    <s v="USD"/>
    <n v="1405699451"/>
    <n v="1403107451"/>
    <b v="0"/>
    <n v="17"/>
    <b v="1"/>
    <x v="1"/>
    <s v="plays"/>
    <n v="105"/>
    <n v="123.94"/>
    <x v="2972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09500078"/>
    <n v="1406908078"/>
    <b v="0"/>
    <n v="33"/>
    <b v="1"/>
    <x v="1"/>
    <s v="plays"/>
    <n v="175"/>
    <n v="264.85000000000002"/>
    <x v="2973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80899600"/>
    <n v="1479609520"/>
    <b v="0"/>
    <n v="87"/>
    <b v="1"/>
    <x v="1"/>
    <s v="plays"/>
    <n v="102"/>
    <n v="58.62"/>
    <x v="2974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51620800"/>
    <n v="1449171508"/>
    <b v="0"/>
    <n v="113"/>
    <b v="1"/>
    <x v="1"/>
    <s v="plays"/>
    <n v="100"/>
    <n v="70.88"/>
    <x v="2975"/>
    <x v="3"/>
  </r>
  <r>
    <s v="Pizza Delique"/>
    <s v="A play that addresses an important social issue, brought to light by members of the UoM Drama Society."/>
    <n v="70"/>
    <n v="120"/>
    <x v="0"/>
    <s v="US"/>
    <s v="USD"/>
    <n v="1411695300"/>
    <n v="1409275671"/>
    <b v="0"/>
    <n v="14"/>
    <b v="1"/>
    <x v="1"/>
    <s v="plays"/>
    <n v="171"/>
    <n v="8.57"/>
    <x v="2976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17057200"/>
    <n v="1414599886"/>
    <b v="0"/>
    <n v="30"/>
    <b v="1"/>
    <x v="1"/>
    <s v="plays"/>
    <n v="114"/>
    <n v="113.57"/>
    <x v="2977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GB"/>
    <s v="GBP"/>
    <n v="1457870400"/>
    <n v="1456421530"/>
    <b v="0"/>
    <n v="16"/>
    <b v="1"/>
    <x v="1"/>
    <s v="plays"/>
    <n v="129"/>
    <n v="60.69"/>
    <x v="2978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7076840"/>
    <n v="1421960934"/>
    <b v="0"/>
    <n v="46"/>
    <b v="1"/>
    <x v="1"/>
    <s v="plays"/>
    <n v="101"/>
    <n v="110.22"/>
    <x v="2979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13784740"/>
    <n v="1412954547"/>
    <b v="0"/>
    <n v="24"/>
    <b v="1"/>
    <x v="1"/>
    <s v="plays"/>
    <n v="109"/>
    <n v="136.46"/>
    <x v="2980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US"/>
    <s v="USD"/>
    <n v="1420524000"/>
    <n v="1419104823"/>
    <b v="0"/>
    <n v="97"/>
    <b v="1"/>
    <x v="1"/>
    <s v="spaces"/>
    <n v="129"/>
    <n v="53.16"/>
    <x v="2981"/>
    <x v="0"/>
  </r>
  <r>
    <s v="Railway Playhouse: Setting up a community arts space"/>
    <s v="Renovating this historical landmark, into an arts venue and theatre space for the community."/>
    <n v="5000"/>
    <n v="5103"/>
    <x v="0"/>
    <s v="US"/>
    <s v="USD"/>
    <n v="1440381600"/>
    <n v="1438639130"/>
    <b v="0"/>
    <n v="59"/>
    <b v="1"/>
    <x v="1"/>
    <s v="spaces"/>
    <n v="102"/>
    <n v="86.49"/>
    <x v="2982"/>
    <x v="2"/>
  </r>
  <r>
    <s v="Build the House of Dad's!"/>
    <s v="Dad's Garage Theatre Company needs your help buying our new, forever home by hitting our $150,000 STRETCH GOAL!"/>
    <n v="116000"/>
    <n v="169985.91"/>
    <x v="0"/>
    <s v="IE"/>
    <s v="EUR"/>
    <n v="1443014756"/>
    <n v="1439126756"/>
    <b v="1"/>
    <n v="1095"/>
    <b v="1"/>
    <x v="1"/>
    <s v="spaces"/>
    <n v="147"/>
    <n v="155.24"/>
    <x v="2983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GB"/>
    <s v="GBP"/>
    <n v="1455208143"/>
    <n v="1452616143"/>
    <b v="1"/>
    <n v="218"/>
    <b v="1"/>
    <x v="1"/>
    <s v="spaces"/>
    <n v="100"/>
    <n v="115.08"/>
    <x v="2984"/>
    <x v="2"/>
  </r>
  <r>
    <s v="React Aerial Studio"/>
    <s v="From the moment we flew in to the world of The Circus, we have dreamed of opening our own studio. Help us get our dream off the ground!"/>
    <n v="10000"/>
    <n v="12165"/>
    <x v="0"/>
    <s v="US"/>
    <s v="USD"/>
    <n v="1415722236"/>
    <n v="1410534636"/>
    <b v="1"/>
    <n v="111"/>
    <b v="1"/>
    <x v="1"/>
    <s v="spaces"/>
    <n v="122"/>
    <n v="109.59"/>
    <x v="2985"/>
    <x v="2"/>
  </r>
  <r>
    <s v="Higher Education"/>
    <s v="Support the circus arts and help our aerial students work with more height. With your support, we will install beams at 19ft!"/>
    <n v="2400"/>
    <n v="2532"/>
    <x v="0"/>
    <s v="US"/>
    <s v="USD"/>
    <n v="1472020881"/>
    <n v="1469428881"/>
    <b v="1"/>
    <n v="56"/>
    <b v="1"/>
    <x v="1"/>
    <s v="spaces"/>
    <n v="106"/>
    <n v="45.21"/>
    <x v="298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NZ"/>
    <s v="NZD"/>
    <n v="1477886400"/>
    <n v="1476228128"/>
    <b v="0"/>
    <n v="265"/>
    <b v="1"/>
    <x v="1"/>
    <s v="spaces"/>
    <n v="110"/>
    <n v="104.15"/>
    <x v="2987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2100406"/>
    <n v="1456920006"/>
    <b v="0"/>
    <n v="28"/>
    <b v="1"/>
    <x v="1"/>
    <s v="spaces"/>
    <n v="100"/>
    <n v="35.71"/>
    <x v="2988"/>
    <x v="2"/>
  </r>
  <r>
    <s v="Let's Light Up The Gem!"/>
    <s v="Bring the movies back to Bethel, Maine."/>
    <n v="20000"/>
    <n v="35307"/>
    <x v="0"/>
    <s v="US"/>
    <s v="USD"/>
    <n v="1476316800"/>
    <n v="1473837751"/>
    <b v="0"/>
    <n v="364"/>
    <b v="1"/>
    <x v="1"/>
    <s v="spaces"/>
    <n v="177"/>
    <n v="97"/>
    <x v="2989"/>
    <x v="0"/>
  </r>
  <r>
    <s v="The Gloria Theatre Project"/>
    <s v="We are a non-profit revitalizing the Gloria Theatre - our gift to the community - and we need your help #arts #community #theater"/>
    <n v="10000"/>
    <n v="10000"/>
    <x v="0"/>
    <s v="GB"/>
    <s v="GBP"/>
    <n v="1466412081"/>
    <n v="1463820081"/>
    <b v="0"/>
    <n v="27"/>
    <b v="1"/>
    <x v="1"/>
    <s v="spaces"/>
    <n v="100"/>
    <n v="370.37"/>
    <x v="2990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50673940"/>
    <n v="1448756962"/>
    <b v="0"/>
    <n v="93"/>
    <b v="1"/>
    <x v="1"/>
    <s v="spaces"/>
    <n v="103"/>
    <n v="94.41"/>
    <x v="2991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52174420"/>
    <n v="1449150420"/>
    <b v="0"/>
    <n v="64"/>
    <b v="1"/>
    <x v="1"/>
    <s v="spaces"/>
    <n v="105"/>
    <n v="48.98"/>
    <x v="2992"/>
    <x v="2"/>
  </r>
  <r>
    <s v="TRUE WEST: Think, Dog! Productions"/>
    <s v="Help us build the Kitchen from Hell!"/>
    <n v="1000"/>
    <n v="1003"/>
    <x v="0"/>
    <s v="US"/>
    <s v="USD"/>
    <n v="1485547530"/>
    <n v="1483646730"/>
    <b v="0"/>
    <n v="22"/>
    <b v="1"/>
    <x v="1"/>
    <s v="spaces"/>
    <n v="100"/>
    <n v="45.59"/>
    <x v="2993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US"/>
    <s v="USD"/>
    <n v="1476037510"/>
    <n v="1473445510"/>
    <b v="0"/>
    <n v="59"/>
    <b v="1"/>
    <x v="1"/>
    <s v="spaces"/>
    <n v="458"/>
    <n v="23.28"/>
    <x v="2994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55998867"/>
    <n v="1453406867"/>
    <b v="0"/>
    <n v="249"/>
    <b v="1"/>
    <x v="1"/>
    <s v="spaces"/>
    <n v="105"/>
    <n v="63.23"/>
    <x v="2995"/>
    <x v="2"/>
  </r>
  <r>
    <s v="Sea Tea Improv's Comedy Theater in Hartford, CT"/>
    <s v="A permanent home for comedy in Connecticut in the heart of downtown Hartford."/>
    <n v="35000"/>
    <n v="60180"/>
    <x v="0"/>
    <s v="GB"/>
    <s v="GBP"/>
    <n v="1412335772"/>
    <n v="1409743772"/>
    <b v="0"/>
    <n v="392"/>
    <b v="1"/>
    <x v="1"/>
    <s v="spaces"/>
    <n v="172"/>
    <n v="153.52000000000001"/>
    <x v="2996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4841471"/>
    <n v="1482249471"/>
    <b v="0"/>
    <n v="115"/>
    <b v="1"/>
    <x v="1"/>
    <s v="spaces"/>
    <n v="104"/>
    <n v="90.2"/>
    <x v="2997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32677240"/>
    <n v="1427493240"/>
    <b v="0"/>
    <n v="433"/>
    <b v="1"/>
    <x v="1"/>
    <s v="spaces"/>
    <n v="103"/>
    <n v="118.97"/>
    <x v="2998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171540"/>
    <n v="1486661793"/>
    <b v="0"/>
    <n v="20"/>
    <b v="1"/>
    <x v="1"/>
    <s v="spaces"/>
    <n v="119"/>
    <n v="80.25"/>
    <x v="2999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02892700"/>
    <n v="1400474329"/>
    <b v="0"/>
    <n v="8"/>
    <b v="1"/>
    <x v="1"/>
    <s v="spaces"/>
    <n v="100"/>
    <n v="62.5"/>
    <x v="3000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88333600"/>
    <n v="1487094360"/>
    <b v="0"/>
    <n v="175"/>
    <b v="1"/>
    <x v="1"/>
    <s v="spaces"/>
    <n v="319"/>
    <n v="131.38"/>
    <x v="3001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485885600"/>
    <n v="1484682670"/>
    <b v="0"/>
    <n v="104"/>
    <b v="1"/>
    <x v="1"/>
    <s v="spaces"/>
    <n v="109"/>
    <n v="73.03"/>
    <x v="300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68445382"/>
    <n v="1465853382"/>
    <b v="0"/>
    <n v="17"/>
    <b v="1"/>
    <x v="1"/>
    <s v="spaces"/>
    <n v="101"/>
    <n v="178.53"/>
    <x v="3003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356552252"/>
    <n v="1353960252"/>
    <b v="0"/>
    <n v="277"/>
    <b v="1"/>
    <x v="1"/>
    <s v="spaces"/>
    <n v="113"/>
    <n v="162.91"/>
    <x v="300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56811940"/>
    <n v="1454098976"/>
    <b v="0"/>
    <n v="118"/>
    <b v="1"/>
    <x v="1"/>
    <s v="spaces"/>
    <n v="120"/>
    <n v="108.24"/>
    <x v="3005"/>
    <x v="3"/>
  </r>
  <r>
    <s v="ONTARIO STREET THEATRE in Port Hope."/>
    <s v="We're an affordable theatre and rental space that can be molded into anything by anyone."/>
    <n v="8000"/>
    <n v="8620"/>
    <x v="0"/>
    <s v="US"/>
    <s v="USD"/>
    <n v="1416089324"/>
    <n v="1413493724"/>
    <b v="0"/>
    <n v="97"/>
    <b v="1"/>
    <x v="1"/>
    <s v="spaces"/>
    <n v="108"/>
    <n v="88.87"/>
    <x v="3006"/>
    <x v="3"/>
  </r>
  <r>
    <s v="Bethlem"/>
    <s v="Consuite for 2015 CoreCon.  An adventure into insanity."/>
    <n v="600"/>
    <n v="1080"/>
    <x v="0"/>
    <s v="US"/>
    <s v="USD"/>
    <n v="1412611905"/>
    <n v="1410019905"/>
    <b v="0"/>
    <n v="20"/>
    <b v="1"/>
    <x v="1"/>
    <s v="spaces"/>
    <n v="180"/>
    <n v="54"/>
    <x v="3007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CA"/>
    <s v="CAD"/>
    <n v="1418580591"/>
    <n v="1415988591"/>
    <b v="0"/>
    <n v="26"/>
    <b v="1"/>
    <x v="1"/>
    <s v="spaces"/>
    <n v="101"/>
    <n v="116.73"/>
    <x v="3008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29938683"/>
    <n v="1428124283"/>
    <b v="0"/>
    <n v="128"/>
    <b v="1"/>
    <x v="1"/>
    <s v="spaces"/>
    <n v="120"/>
    <n v="233.9"/>
    <x v="3009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53352719"/>
    <n v="1450760719"/>
    <b v="0"/>
    <n v="15"/>
    <b v="1"/>
    <x v="1"/>
    <s v="spaces"/>
    <n v="158"/>
    <n v="158"/>
    <x v="3010"/>
    <x v="3"/>
  </r>
  <r>
    <s v="Katharsis Teatro en Navidad"/>
    <s v="Necesitamos tu ayuda para poder llevar la magia del teatro universitario al Teatro Lagrada de Madrid el 23 de diciembre :)"/>
    <n v="300"/>
    <n v="371"/>
    <x v="0"/>
    <s v="US"/>
    <s v="USD"/>
    <n v="1417012840"/>
    <n v="1414417240"/>
    <b v="0"/>
    <n v="25"/>
    <b v="1"/>
    <x v="1"/>
    <s v="spaces"/>
    <n v="124"/>
    <n v="14.84"/>
    <x v="3011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4548719"/>
    <n v="1419364719"/>
    <b v="0"/>
    <n v="55"/>
    <b v="1"/>
    <x v="1"/>
    <s v="spaces"/>
    <n v="117"/>
    <n v="85.18"/>
    <x v="3012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ES"/>
    <s v="EUR"/>
    <n v="1450911540"/>
    <n v="1448536516"/>
    <b v="0"/>
    <n v="107"/>
    <b v="1"/>
    <x v="1"/>
    <s v="spaces"/>
    <n v="157"/>
    <n v="146.69"/>
    <x v="3013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23587130"/>
    <n v="1421772730"/>
    <b v="0"/>
    <n v="557"/>
    <b v="1"/>
    <x v="1"/>
    <s v="spaces"/>
    <n v="113"/>
    <n v="50.76"/>
    <x v="3014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34917049"/>
    <n v="1432325049"/>
    <b v="0"/>
    <n v="40"/>
    <b v="1"/>
    <x v="1"/>
    <s v="spaces"/>
    <n v="103"/>
    <n v="87.7"/>
    <x v="3015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15163600"/>
    <n v="1412737080"/>
    <b v="0"/>
    <n v="36"/>
    <b v="1"/>
    <x v="1"/>
    <s v="spaces"/>
    <n v="103"/>
    <n v="242.28"/>
    <x v="3016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2459200"/>
    <n v="1401125238"/>
    <b v="0"/>
    <n v="159"/>
    <b v="1"/>
    <x v="1"/>
    <s v="spaces"/>
    <n v="106"/>
    <n v="146.44999999999999"/>
    <x v="3017"/>
    <x v="3"/>
  </r>
  <r>
    <s v="Why Theatre"/>
    <s v="Le projet vise la crÃ©ation dâ€™un lieu de rÃ©sidence, recherche et formation dÃ©diÃ© Ã  l'art vivant, l'image et la narration."/>
    <n v="4200"/>
    <n v="4230"/>
    <x v="0"/>
    <s v="US"/>
    <s v="USD"/>
    <n v="1405688952"/>
    <n v="1400504952"/>
    <b v="0"/>
    <n v="41"/>
    <b v="1"/>
    <x v="1"/>
    <s v="spaces"/>
    <n v="101"/>
    <n v="103.17"/>
    <x v="3018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8566243"/>
    <n v="1405974243"/>
    <b v="0"/>
    <n v="226"/>
    <b v="1"/>
    <x v="1"/>
    <s v="spaces"/>
    <n v="121"/>
    <n v="80.459999999999994"/>
    <x v="3019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FR"/>
    <s v="EUR"/>
    <n v="1437429600"/>
    <n v="1433747376"/>
    <b v="0"/>
    <n v="30"/>
    <b v="1"/>
    <x v="1"/>
    <s v="spaces"/>
    <n v="101"/>
    <n v="234.67"/>
    <x v="3020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01159600"/>
    <n v="1398801620"/>
    <b v="0"/>
    <n v="103"/>
    <b v="1"/>
    <x v="1"/>
    <s v="spaces"/>
    <n v="116"/>
    <n v="50.69"/>
    <x v="3021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39583533"/>
    <n v="1434399533"/>
    <b v="0"/>
    <n v="62"/>
    <b v="1"/>
    <x v="1"/>
    <s v="spaces"/>
    <n v="101"/>
    <n v="162.71"/>
    <x v="3022"/>
    <x v="2"/>
  </r>
  <r>
    <s v="The Night Watch"/>
    <s v="Antonia Goddard Productions in association with Jethro Compton Productions presents THE NIGHT WATCH, an exciting new historical drama."/>
    <n v="700"/>
    <n v="721"/>
    <x v="0"/>
    <s v="US"/>
    <s v="USD"/>
    <n v="1479794340"/>
    <n v="1476715869"/>
    <b v="0"/>
    <n v="6"/>
    <b v="1"/>
    <x v="1"/>
    <s v="spaces"/>
    <n v="103"/>
    <n v="120.17"/>
    <x v="3023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472338409"/>
    <n v="1468450409"/>
    <b v="0"/>
    <n v="182"/>
    <b v="1"/>
    <x v="1"/>
    <s v="spaces"/>
    <n v="246"/>
    <n v="67.7"/>
    <x v="3024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34039186"/>
    <n v="1430151186"/>
    <b v="0"/>
    <n v="145"/>
    <b v="1"/>
    <x v="1"/>
    <s v="spaces"/>
    <n v="302"/>
    <n v="52.1"/>
    <x v="3025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US"/>
    <s v="USD"/>
    <n v="1349567475"/>
    <n v="1346975475"/>
    <b v="0"/>
    <n v="25"/>
    <b v="1"/>
    <x v="1"/>
    <s v="spaces"/>
    <n v="143"/>
    <n v="51.6"/>
    <x v="3026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GB"/>
    <s v="GBP"/>
    <n v="1401465600"/>
    <n v="1399032813"/>
    <b v="0"/>
    <n v="320"/>
    <b v="1"/>
    <x v="1"/>
    <s v="spaces"/>
    <n v="131"/>
    <n v="164.3"/>
    <x v="3027"/>
    <x v="0"/>
  </r>
  <r>
    <s v="A Home for Vegas Theatre Hub"/>
    <s v="We have a space! Help us fill it with a stage, chairs, gear and audiences' laughter!"/>
    <n v="5000"/>
    <n v="8401"/>
    <x v="0"/>
    <s v="GB"/>
    <s v="GBP"/>
    <n v="1488538892"/>
    <n v="1487329292"/>
    <b v="0"/>
    <n v="99"/>
    <b v="1"/>
    <x v="1"/>
    <s v="spaces"/>
    <n v="168"/>
    <n v="84.86"/>
    <x v="3028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26866851"/>
    <n v="1424278451"/>
    <b v="0"/>
    <n v="348"/>
    <b v="1"/>
    <x v="1"/>
    <s v="spaces"/>
    <n v="110"/>
    <n v="94.55"/>
    <x v="3029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71242025"/>
    <n v="1468650025"/>
    <b v="0"/>
    <n v="41"/>
    <b v="1"/>
    <x v="1"/>
    <s v="spaces"/>
    <n v="107"/>
    <n v="45.54"/>
    <x v="3030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16285300"/>
    <n v="1413824447"/>
    <b v="0"/>
    <n v="29"/>
    <b v="1"/>
    <x v="1"/>
    <s v="spaces"/>
    <n v="100"/>
    <n v="51.72"/>
    <x v="3031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2426171"/>
    <n v="1439834171"/>
    <b v="0"/>
    <n v="25"/>
    <b v="1"/>
    <x v="1"/>
    <s v="spaces"/>
    <n v="127"/>
    <n v="50.88"/>
    <x v="3032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6479447"/>
    <n v="1471295447"/>
    <b v="0"/>
    <n v="23"/>
    <b v="1"/>
    <x v="1"/>
    <s v="spaces"/>
    <n v="147"/>
    <n v="191.13"/>
    <x v="3033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41933459"/>
    <n v="1439341459"/>
    <b v="0"/>
    <n v="1260"/>
    <b v="1"/>
    <x v="1"/>
    <s v="spaces"/>
    <n v="113"/>
    <n v="89.31"/>
    <x v="3034"/>
    <x v="2"/>
  </r>
  <r>
    <s v="The Coalition Theater"/>
    <s v="Help create a permanent home for live comedy shows and classes in Downtown RVA."/>
    <n v="25000"/>
    <n v="27196.71"/>
    <x v="0"/>
    <s v="US"/>
    <s v="USD"/>
    <n v="1471487925"/>
    <n v="1468895925"/>
    <b v="0"/>
    <n v="307"/>
    <b v="1"/>
    <x v="1"/>
    <s v="spaces"/>
    <n v="109"/>
    <n v="88.59"/>
    <x v="3035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477972740"/>
    <n v="1475326255"/>
    <b v="0"/>
    <n v="329"/>
    <b v="1"/>
    <x v="1"/>
    <s v="spaces"/>
    <n v="127"/>
    <n v="96.3"/>
    <x v="3036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367674009"/>
    <n v="1365082009"/>
    <b v="0"/>
    <n v="32"/>
    <b v="1"/>
    <x v="1"/>
    <s v="spaces"/>
    <n v="213"/>
    <n v="33.31"/>
    <x v="3037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376654340"/>
    <n v="1373568644"/>
    <b v="0"/>
    <n v="27"/>
    <b v="1"/>
    <x v="1"/>
    <s v="spaces"/>
    <n v="101"/>
    <n v="37.22"/>
    <x v="3038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285995540"/>
    <n v="1279574773"/>
    <b v="0"/>
    <n v="236"/>
    <b v="1"/>
    <x v="1"/>
    <s v="spaces"/>
    <n v="109"/>
    <n v="92.13"/>
    <x v="3039"/>
    <x v="4"/>
  </r>
  <r>
    <s v="Jayhawk Makeover"/>
    <s v="48 hours of deck screws, dry wall, hard hats and needed renovation to help the Jayhawk rise from the ashes."/>
    <n v="3000"/>
    <n v="3225"/>
    <x v="0"/>
    <s v="US"/>
    <s v="USD"/>
    <n v="1457071397"/>
    <n v="1451887397"/>
    <b v="0"/>
    <n v="42"/>
    <b v="1"/>
    <x v="1"/>
    <s v="spaces"/>
    <n v="108"/>
    <n v="76.790000000000006"/>
    <x v="3040"/>
    <x v="0"/>
  </r>
  <r>
    <s v="Lend a Hand in Our Home"/>
    <s v="Privet! Hello! Bon Jour! We are the Arlekin Players Theatre and we need a home."/>
    <n v="8300"/>
    <n v="9170"/>
    <x v="0"/>
    <s v="US"/>
    <s v="USD"/>
    <n v="1388303940"/>
    <n v="1386011038"/>
    <b v="0"/>
    <n v="95"/>
    <b v="1"/>
    <x v="1"/>
    <s v="spaces"/>
    <n v="110"/>
    <n v="96.53"/>
    <x v="3041"/>
    <x v="0"/>
  </r>
  <r>
    <s v="HOPE MILL THEATRE - CHAIR FUND"/>
    <s v="Hope Mill Theatre is a brand new Fringe Theatre in the heart of Manchester city - bringing a diverse programme of entertainment!"/>
    <n v="1500"/>
    <n v="1920"/>
    <x v="0"/>
    <s v="US"/>
    <s v="USD"/>
    <n v="1435359600"/>
    <n v="1434999621"/>
    <b v="0"/>
    <n v="37"/>
    <b v="1"/>
    <x v="1"/>
    <s v="spaces"/>
    <n v="128"/>
    <n v="51.89"/>
    <x v="3042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US"/>
    <s v="USD"/>
    <n v="1453323048"/>
    <n v="1450731048"/>
    <b v="0"/>
    <n v="128"/>
    <b v="1"/>
    <x v="1"/>
    <s v="spaces"/>
    <n v="110"/>
    <n v="128.91"/>
    <x v="3043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GB"/>
    <s v="GBP"/>
    <n v="1444149047"/>
    <n v="1441557047"/>
    <b v="0"/>
    <n v="156"/>
    <b v="1"/>
    <x v="1"/>
    <s v="spaces"/>
    <n v="109"/>
    <n v="84.11"/>
    <x v="3044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CA"/>
    <s v="CAD"/>
    <n v="1429152600"/>
    <n v="1426815699"/>
    <b v="0"/>
    <n v="64"/>
    <b v="1"/>
    <x v="1"/>
    <s v="spaces"/>
    <n v="133"/>
    <n v="82.94"/>
    <x v="3045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54433998"/>
    <n v="1453137998"/>
    <b v="0"/>
    <n v="58"/>
    <b v="1"/>
    <x v="1"/>
    <s v="spaces"/>
    <n v="191"/>
    <n v="259.95"/>
    <x v="3046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08679055"/>
    <n v="1406087055"/>
    <b v="0"/>
    <n v="20"/>
    <b v="1"/>
    <x v="1"/>
    <s v="spaces"/>
    <n v="149"/>
    <n v="37.25"/>
    <x v="3047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10324720"/>
    <n v="1407784586"/>
    <b v="0"/>
    <n v="47"/>
    <b v="1"/>
    <x v="1"/>
    <s v="spaces"/>
    <n v="166"/>
    <n v="177.02"/>
    <x v="3048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61762960"/>
    <n v="1457999054"/>
    <b v="0"/>
    <n v="54"/>
    <b v="1"/>
    <x v="1"/>
    <s v="spaces"/>
    <n v="107"/>
    <n v="74.069999999999993"/>
    <x v="3049"/>
    <x v="0"/>
  </r>
  <r>
    <s v="The Black Pearl Consuite at CoreCon VIII: On Ancient Seas"/>
    <s v="Help fund The Black Pearl Consuite at CoreCon VIII: On Ancient Seas!"/>
    <n v="600"/>
    <n v="636"/>
    <x v="0"/>
    <s v="US"/>
    <s v="USD"/>
    <n v="1420060920"/>
    <n v="1417556262"/>
    <b v="0"/>
    <n v="9"/>
    <b v="1"/>
    <x v="1"/>
    <s v="spaces"/>
    <n v="106"/>
    <n v="70.67"/>
    <x v="3050"/>
    <x v="2"/>
  </r>
  <r>
    <s v="Jon Udry's ABC Tour"/>
    <s v="The ABC tour: 26 comedy-juggling shows in 26 different venues - chosen by YOU - each beginning with a different letter of the alphabet."/>
    <n v="3500"/>
    <n v="827"/>
    <x v="2"/>
    <s v="US"/>
    <s v="USD"/>
    <n v="1434241255"/>
    <n v="1431649255"/>
    <b v="0"/>
    <n v="35"/>
    <b v="0"/>
    <x v="1"/>
    <s v="spaces"/>
    <n v="24"/>
    <n v="23.63"/>
    <x v="3051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62420960"/>
    <n v="1459828960"/>
    <b v="0"/>
    <n v="2"/>
    <b v="0"/>
    <x v="1"/>
    <s v="spaces"/>
    <n v="0"/>
    <n v="37.5"/>
    <x v="3052"/>
    <x v="0"/>
  </r>
  <r>
    <s v="Showroom"/>
    <s v="Showroom is a multi-disciplinary space providing unorthodox concerts, events &amp; a platform creatives can express their creative vision"/>
    <n v="10000"/>
    <n v="40"/>
    <x v="2"/>
    <s v="GB"/>
    <s v="GBP"/>
    <n v="1486547945"/>
    <n v="1483955945"/>
    <b v="1"/>
    <n v="3"/>
    <b v="0"/>
    <x v="1"/>
    <s v="spaces"/>
    <n v="0"/>
    <n v="13.33"/>
    <x v="3053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32828740"/>
    <n v="1430237094"/>
    <b v="0"/>
    <n v="0"/>
    <b v="0"/>
    <x v="1"/>
    <s v="spaces"/>
    <n v="0"/>
    <n v="0"/>
    <x v="3054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12222340"/>
    <n v="1407781013"/>
    <b v="0"/>
    <n v="1"/>
    <b v="0"/>
    <x v="1"/>
    <s v="spaces"/>
    <n v="0"/>
    <n v="1"/>
    <x v="3055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25258240"/>
    <n v="1422043154"/>
    <b v="0"/>
    <n v="0"/>
    <b v="0"/>
    <x v="1"/>
    <s v="spaces"/>
    <n v="0"/>
    <n v="0"/>
    <x v="3056"/>
    <x v="3"/>
  </r>
  <r>
    <s v="1 World Educational Theme Parks"/>
    <s v="A series of 6 educational theme parks. This project is to fund the plans and 3D designs required to build the first park."/>
    <n v="50000"/>
    <n v="0"/>
    <x v="2"/>
    <s v="US"/>
    <s v="USD"/>
    <n v="1420844390"/>
    <n v="1415660390"/>
    <b v="0"/>
    <n v="0"/>
    <b v="0"/>
    <x v="1"/>
    <s v="spaces"/>
    <n v="0"/>
    <n v="0"/>
    <x v="3057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US"/>
    <s v="USD"/>
    <n v="1412003784"/>
    <n v="1406819784"/>
    <b v="0"/>
    <n v="3"/>
    <b v="0"/>
    <x v="1"/>
    <s v="spaces"/>
    <n v="0"/>
    <n v="1"/>
    <x v="3058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GB"/>
    <s v="GBP"/>
    <n v="1459694211"/>
    <n v="1457105811"/>
    <b v="0"/>
    <n v="11"/>
    <b v="0"/>
    <x v="1"/>
    <s v="spaces"/>
    <n v="3"/>
    <n v="41"/>
    <x v="3059"/>
    <x v="3"/>
  </r>
  <r>
    <s v="Save the Roxy Theatre in Bremerton WA"/>
    <s v="Save the historic Roxy theatre in Bremerton WA from being repurposed as office space."/>
    <n v="220000"/>
    <n v="335"/>
    <x v="2"/>
    <s v="IT"/>
    <s v="EUR"/>
    <n v="1463734740"/>
    <n v="1459414740"/>
    <b v="0"/>
    <n v="6"/>
    <b v="0"/>
    <x v="1"/>
    <s v="spaces"/>
    <n v="0"/>
    <n v="55.83"/>
    <x v="3060"/>
    <x v="0"/>
  </r>
  <r>
    <s v="Help Save Parkway Cinemas!"/>
    <s v="Save a historic Local theater."/>
    <n v="1000000"/>
    <n v="0"/>
    <x v="2"/>
    <s v="US"/>
    <s v="USD"/>
    <n v="1407536846"/>
    <n v="1404944846"/>
    <b v="0"/>
    <n v="0"/>
    <b v="0"/>
    <x v="1"/>
    <s v="spaces"/>
    <n v="0"/>
    <n v="0"/>
    <x v="3061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422134"/>
    <n v="1440830134"/>
    <b v="0"/>
    <n v="67"/>
    <b v="0"/>
    <x v="1"/>
    <s v="spaces"/>
    <n v="67"/>
    <n v="99.76"/>
    <x v="3062"/>
    <x v="0"/>
  </r>
  <r>
    <s v="Spec Haus"/>
    <s v="Members of the local Miami music scene are putting together a venue/creative space in Kendall!"/>
    <n v="3000"/>
    <n v="587"/>
    <x v="2"/>
    <s v="US"/>
    <s v="USD"/>
    <n v="1407955748"/>
    <n v="1405363748"/>
    <b v="0"/>
    <n v="23"/>
    <b v="0"/>
    <x v="1"/>
    <s v="spaces"/>
    <n v="20"/>
    <n v="25.52"/>
    <x v="3063"/>
    <x v="2"/>
  </r>
  <r>
    <s v="Kickstart the Crossroads Community"/>
    <s v="An epicenter for connection, creation and expression of the community."/>
    <n v="75000"/>
    <n v="8471"/>
    <x v="2"/>
    <s v="US"/>
    <s v="USD"/>
    <n v="1443636000"/>
    <n v="1441111892"/>
    <b v="0"/>
    <n v="72"/>
    <b v="0"/>
    <x v="1"/>
    <s v="spaces"/>
    <n v="11"/>
    <n v="117.65"/>
    <x v="3064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77174138"/>
    <n v="1474150138"/>
    <b v="0"/>
    <n v="2"/>
    <b v="0"/>
    <x v="1"/>
    <s v="spaces"/>
    <n v="0"/>
    <n v="5"/>
    <x v="3065"/>
    <x v="3"/>
  </r>
  <r>
    <s v="Gold Coast Wake Park"/>
    <s v="Our mission is to offer an innovative family watersports attraction that is fun, safe, economical and a leader in its field."/>
    <n v="350000"/>
    <n v="41950"/>
    <x v="2"/>
    <s v="US"/>
    <s v="USD"/>
    <n v="1448175540"/>
    <n v="1445483246"/>
    <b v="0"/>
    <n v="15"/>
    <b v="0"/>
    <x v="1"/>
    <s v="spaces"/>
    <n v="12"/>
    <n v="2796.67"/>
    <x v="3066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US"/>
    <s v="USD"/>
    <n v="1406683172"/>
    <n v="1404523172"/>
    <b v="0"/>
    <n v="1"/>
    <b v="0"/>
    <x v="1"/>
    <s v="spaces"/>
    <n v="3"/>
    <n v="200"/>
    <x v="3067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AU"/>
    <s v="AUD"/>
    <n v="1468128537"/>
    <n v="1465536537"/>
    <b v="0"/>
    <n v="2"/>
    <b v="0"/>
    <x v="1"/>
    <s v="spaces"/>
    <n v="0"/>
    <n v="87.5"/>
    <x v="3068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NZ"/>
    <s v="NZD"/>
    <n v="1441837879"/>
    <n v="1439245879"/>
    <b v="0"/>
    <n v="7"/>
    <b v="0"/>
    <x v="1"/>
    <s v="spaces"/>
    <n v="14"/>
    <n v="20.14"/>
    <x v="3069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US"/>
    <s v="USD"/>
    <n v="1445013352"/>
    <n v="1442421352"/>
    <b v="0"/>
    <n v="16"/>
    <b v="0"/>
    <x v="1"/>
    <s v="spaces"/>
    <n v="3"/>
    <n v="20.88"/>
    <x v="3070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18587234"/>
    <n v="1415995234"/>
    <b v="0"/>
    <n v="117"/>
    <b v="0"/>
    <x v="1"/>
    <s v="spaces"/>
    <n v="60"/>
    <n v="61.31"/>
    <x v="3071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GB"/>
    <s v="GBP"/>
    <n v="1481132169"/>
    <n v="1479317769"/>
    <b v="0"/>
    <n v="2"/>
    <b v="0"/>
    <x v="1"/>
    <s v="spaces"/>
    <n v="0"/>
    <n v="1"/>
    <x v="3072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29595940"/>
    <n v="1428082481"/>
    <b v="0"/>
    <n v="7"/>
    <b v="0"/>
    <x v="1"/>
    <s v="spaces"/>
    <n v="0"/>
    <n v="92.14"/>
    <x v="3073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US"/>
    <s v="USD"/>
    <n v="1477791960"/>
    <n v="1476549262"/>
    <b v="0"/>
    <n v="3"/>
    <b v="0"/>
    <x v="1"/>
    <s v="spaces"/>
    <n v="0"/>
    <n v="7.33"/>
    <x v="3074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34309540"/>
    <n v="1429287900"/>
    <b v="0"/>
    <n v="20"/>
    <b v="0"/>
    <x v="1"/>
    <s v="spaces"/>
    <n v="9"/>
    <n v="64.8"/>
    <x v="3075"/>
    <x v="2"/>
  </r>
  <r>
    <s v="10,000 Hours"/>
    <s v="Helping female comedians get in their 10,000 Hours of practice!"/>
    <n v="10000"/>
    <n v="1506"/>
    <x v="2"/>
    <s v="FR"/>
    <s v="EUR"/>
    <n v="1457617359"/>
    <n v="1455025359"/>
    <b v="0"/>
    <n v="50"/>
    <b v="0"/>
    <x v="1"/>
    <s v="spaces"/>
    <n v="15"/>
    <n v="30.12"/>
    <x v="3076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US"/>
    <s v="USD"/>
    <n v="1471573640"/>
    <n v="1467253640"/>
    <b v="0"/>
    <n v="2"/>
    <b v="0"/>
    <x v="1"/>
    <s v="spaces"/>
    <n v="0"/>
    <n v="52.5"/>
    <x v="3077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44405123"/>
    <n v="1439221123"/>
    <b v="0"/>
    <n v="3"/>
    <b v="0"/>
    <x v="1"/>
    <s v="spaces"/>
    <n v="0"/>
    <n v="23.67"/>
    <x v="3078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CA"/>
    <s v="CAD"/>
    <n v="1488495478"/>
    <n v="1485903478"/>
    <b v="0"/>
    <n v="27"/>
    <b v="0"/>
    <x v="1"/>
    <s v="spaces"/>
    <n v="1"/>
    <n v="415.78"/>
    <x v="3079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24920795"/>
    <n v="1422328795"/>
    <b v="0"/>
    <n v="7"/>
    <b v="0"/>
    <x v="1"/>
    <s v="spaces"/>
    <n v="0"/>
    <n v="53.71"/>
    <x v="3080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27040435"/>
    <n v="1424452035"/>
    <b v="0"/>
    <n v="5"/>
    <b v="0"/>
    <x v="1"/>
    <s v="spaces"/>
    <n v="0"/>
    <n v="420.6"/>
    <x v="3081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19644444"/>
    <n v="1414456844"/>
    <b v="0"/>
    <n v="0"/>
    <b v="0"/>
    <x v="1"/>
    <s v="spaces"/>
    <n v="0"/>
    <n v="0"/>
    <x v="3082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42722891"/>
    <n v="1440130891"/>
    <b v="0"/>
    <n v="3"/>
    <b v="0"/>
    <x v="1"/>
    <s v="spaces"/>
    <n v="0"/>
    <n v="18.670000000000002"/>
    <x v="3083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47628946"/>
    <n v="1445033346"/>
    <b v="0"/>
    <n v="6"/>
    <b v="0"/>
    <x v="1"/>
    <s v="spaces"/>
    <n v="12"/>
    <n v="78.33"/>
    <x v="3084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09547600"/>
    <n v="1406986278"/>
    <b v="0"/>
    <n v="9"/>
    <b v="0"/>
    <x v="1"/>
    <s v="spaces"/>
    <n v="2"/>
    <n v="67.78"/>
    <x v="3085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US"/>
    <s v="USD"/>
    <n v="1430851680"/>
    <n v="1428340931"/>
    <b v="0"/>
    <n v="3"/>
    <b v="0"/>
    <x v="1"/>
    <s v="spaces"/>
    <n v="0"/>
    <n v="16.670000000000002"/>
    <x v="3086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43561159"/>
    <n v="1440969159"/>
    <b v="0"/>
    <n v="2"/>
    <b v="0"/>
    <x v="1"/>
    <s v="spaces"/>
    <n v="1"/>
    <n v="62.5"/>
    <x v="3087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IT"/>
    <s v="EUR"/>
    <n v="1439827559"/>
    <n v="1434643559"/>
    <b v="0"/>
    <n v="3"/>
    <b v="0"/>
    <x v="1"/>
    <s v="spaces"/>
    <n v="0"/>
    <n v="42"/>
    <x v="3088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82294990"/>
    <n v="1477107390"/>
    <b v="0"/>
    <n v="45"/>
    <b v="0"/>
    <x v="1"/>
    <s v="spaces"/>
    <n v="23"/>
    <n v="130.09"/>
    <x v="3089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20724460"/>
    <n v="1418046247"/>
    <b v="0"/>
    <n v="9"/>
    <b v="0"/>
    <x v="1"/>
    <s v="spaces"/>
    <n v="5"/>
    <n v="1270.22"/>
    <x v="3090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68029540"/>
    <n v="1465304483"/>
    <b v="0"/>
    <n v="9"/>
    <b v="0"/>
    <x v="1"/>
    <s v="spaces"/>
    <n v="16"/>
    <n v="88.44"/>
    <x v="3091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30505545"/>
    <n v="1425325145"/>
    <b v="0"/>
    <n v="21"/>
    <b v="0"/>
    <x v="1"/>
    <s v="spaces"/>
    <n v="1"/>
    <n v="56.34"/>
    <x v="3092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US"/>
    <s v="USD"/>
    <n v="1471214743"/>
    <n v="1468622743"/>
    <b v="0"/>
    <n v="17"/>
    <b v="0"/>
    <x v="1"/>
    <s v="spaces"/>
    <n v="23"/>
    <n v="53.53"/>
    <x v="3093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4946400"/>
    <n v="1441723912"/>
    <b v="0"/>
    <n v="1"/>
    <b v="0"/>
    <x v="1"/>
    <s v="spaces"/>
    <n v="0"/>
    <n v="25"/>
    <x v="3094"/>
    <x v="0"/>
  </r>
  <r>
    <s v="The Old Howard Theatre Company"/>
    <s v="We are a small theatre company looking to provide world class theatre to the working class in the Greater New York area."/>
    <n v="14920"/>
    <n v="50"/>
    <x v="2"/>
    <s v="CA"/>
    <s v="CAD"/>
    <n v="1401595140"/>
    <n v="1398980941"/>
    <b v="0"/>
    <n v="1"/>
    <b v="0"/>
    <x v="1"/>
    <s v="spaces"/>
    <n v="0"/>
    <n v="50"/>
    <x v="3095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42775956"/>
    <n v="1437591956"/>
    <b v="0"/>
    <n v="14"/>
    <b v="0"/>
    <x v="1"/>
    <s v="spaces"/>
    <n v="4"/>
    <n v="56.79"/>
    <x v="3096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US"/>
    <s v="USD"/>
    <n v="1470011780"/>
    <n v="1464827780"/>
    <b v="0"/>
    <n v="42"/>
    <b v="0"/>
    <x v="1"/>
    <s v="spaces"/>
    <n v="17"/>
    <n v="40.83"/>
    <x v="3097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32151326"/>
    <n v="1429559326"/>
    <b v="0"/>
    <n v="27"/>
    <b v="0"/>
    <x v="1"/>
    <s v="spaces"/>
    <n v="4"/>
    <n v="65.11"/>
    <x v="3098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GB"/>
    <s v="GBP"/>
    <n v="1475848800"/>
    <n v="1474027501"/>
    <b v="0"/>
    <n v="5"/>
    <b v="0"/>
    <x v="1"/>
    <s v="spaces"/>
    <n v="14"/>
    <n v="55.6"/>
    <x v="3099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54890620"/>
    <n v="1450724449"/>
    <b v="0"/>
    <n v="13"/>
    <b v="0"/>
    <x v="1"/>
    <s v="spaces"/>
    <n v="15"/>
    <n v="140.54"/>
    <x v="3100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US"/>
    <s v="USD"/>
    <n v="1455251591"/>
    <n v="1452659591"/>
    <b v="0"/>
    <n v="12"/>
    <b v="0"/>
    <x v="1"/>
    <s v="spaces"/>
    <n v="12"/>
    <n v="25"/>
    <x v="3101"/>
    <x v="0"/>
  </r>
  <r>
    <s v="Theatre Bath Bus"/>
    <s v="Imagine being able to take a performance anywhere! Meet the Theatre Bath Bus - a magical performance space where anything is possible."/>
    <n v="16000"/>
    <n v="6258"/>
    <x v="2"/>
    <s v="US"/>
    <s v="USD"/>
    <n v="1413816975"/>
    <n v="1411224975"/>
    <b v="0"/>
    <n v="90"/>
    <b v="0"/>
    <x v="1"/>
    <s v="spaces"/>
    <n v="39"/>
    <n v="69.53"/>
    <x v="3102"/>
    <x v="2"/>
  </r>
  <r>
    <s v="Professional Venue for local artists!!"/>
    <s v="Creating a place for local artists to perform, at substantially less cost for them"/>
    <n v="4100"/>
    <n v="11"/>
    <x v="2"/>
    <s v="FR"/>
    <s v="EUR"/>
    <n v="1437033360"/>
    <n v="1434445937"/>
    <b v="0"/>
    <n v="2"/>
    <b v="0"/>
    <x v="1"/>
    <s v="spaces"/>
    <n v="0"/>
    <n v="5.5"/>
    <x v="3103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GB"/>
    <s v="GBP"/>
    <n v="1471939818"/>
    <n v="1467619818"/>
    <b v="0"/>
    <n v="5"/>
    <b v="0"/>
    <x v="1"/>
    <s v="spaces"/>
    <n v="30"/>
    <n v="237"/>
    <x v="3104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34080706"/>
    <n v="1428896706"/>
    <b v="0"/>
    <n v="31"/>
    <b v="0"/>
    <x v="1"/>
    <s v="spaces"/>
    <n v="42"/>
    <n v="79.87"/>
    <x v="3105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AU"/>
    <s v="AUD"/>
    <n v="1422928800"/>
    <n v="1420235311"/>
    <b v="0"/>
    <n v="4"/>
    <b v="0"/>
    <x v="1"/>
    <s v="spaces"/>
    <n v="4"/>
    <n v="10.25"/>
    <x v="3106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13694800"/>
    <n v="1408986916"/>
    <b v="0"/>
    <n v="29"/>
    <b v="0"/>
    <x v="1"/>
    <s v="spaces"/>
    <n v="20"/>
    <n v="272.58999999999997"/>
    <x v="3107"/>
    <x v="0"/>
  </r>
  <r>
    <s v="Funding a home for our Children's Theater"/>
    <s v="We need a permanent home for the theater!"/>
    <n v="50000"/>
    <n v="26"/>
    <x v="2"/>
    <s v="GB"/>
    <s v="GBP"/>
    <n v="1442440800"/>
    <n v="1440497876"/>
    <b v="0"/>
    <n v="2"/>
    <b v="0"/>
    <x v="1"/>
    <s v="spaces"/>
    <n v="0"/>
    <n v="13"/>
    <x v="3108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31372751"/>
    <n v="1430767951"/>
    <b v="0"/>
    <n v="114"/>
    <b v="0"/>
    <x v="1"/>
    <s v="spaces"/>
    <n v="25"/>
    <n v="58.18"/>
    <x v="3109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30234394"/>
    <n v="1425053994"/>
    <b v="0"/>
    <n v="1"/>
    <b v="0"/>
    <x v="1"/>
    <s v="spaces"/>
    <n v="0"/>
    <n v="10"/>
    <x v="3110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09194810"/>
    <n v="1406170810"/>
    <b v="0"/>
    <n v="76"/>
    <b v="0"/>
    <x v="1"/>
    <s v="spaces"/>
    <n v="27"/>
    <n v="70.11"/>
    <x v="3111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87465119"/>
    <n v="1484009119"/>
    <b v="0"/>
    <n v="9"/>
    <b v="0"/>
    <x v="1"/>
    <s v="spaces"/>
    <n v="5"/>
    <n v="57.89"/>
    <x v="3112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12432220"/>
    <n v="1409753820"/>
    <b v="0"/>
    <n v="37"/>
    <b v="0"/>
    <x v="1"/>
    <s v="spaces"/>
    <n v="4"/>
    <n v="125.27"/>
    <x v="3113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77968934"/>
    <n v="1472784934"/>
    <b v="0"/>
    <n v="0"/>
    <b v="0"/>
    <x v="1"/>
    <s v="spaces"/>
    <n v="0"/>
    <n v="0"/>
    <x v="3114"/>
    <x v="3"/>
  </r>
  <r>
    <s v="spoken word pop-up:"/>
    <s v="We are creating a mobile community devoted to the spreading and sharing of spoken word and other kinds of storytelling."/>
    <n v="10000"/>
    <n v="300"/>
    <x v="2"/>
    <s v="US"/>
    <s v="USD"/>
    <n v="1429291982"/>
    <n v="1426699982"/>
    <b v="0"/>
    <n v="1"/>
    <b v="0"/>
    <x v="1"/>
    <s v="spaces"/>
    <n v="3"/>
    <n v="300"/>
    <x v="3115"/>
    <x v="2"/>
  </r>
  <r>
    <s v="CoreCon Asylum"/>
    <s v="Creating a consuite for CoreCon. A focus on the insanity of asylums and early medical practices from history."/>
    <n v="750"/>
    <n v="430"/>
    <x v="2"/>
    <s v="US"/>
    <s v="USD"/>
    <n v="1411312250"/>
    <n v="1406128250"/>
    <b v="0"/>
    <n v="10"/>
    <b v="0"/>
    <x v="1"/>
    <s v="spaces"/>
    <n v="57"/>
    <n v="43"/>
    <x v="3116"/>
    <x v="0"/>
  </r>
  <r>
    <s v="Cowes and The Sea"/>
    <s v="Performing Arts workshops, for young people aged 5 -16, exploring how the sea has shaped Cowes as a settlement."/>
    <n v="1000"/>
    <n v="1"/>
    <x v="2"/>
    <s v="SE"/>
    <s v="SEK"/>
    <n v="1465123427"/>
    <n v="1462531427"/>
    <b v="0"/>
    <n v="1"/>
    <b v="0"/>
    <x v="1"/>
    <s v="spaces"/>
    <n v="0"/>
    <n v="1"/>
    <x v="3117"/>
    <x v="2"/>
  </r>
  <r>
    <s v="Garden Eden, theatre, meeting, culture, music, art"/>
    <s v="a magical place for all kind of people, like a fairytaile in all colours"/>
    <n v="500000"/>
    <n v="1550"/>
    <x v="2"/>
    <s v="US"/>
    <s v="USD"/>
    <n v="1427890925"/>
    <n v="1426681325"/>
    <b v="0"/>
    <n v="2"/>
    <b v="0"/>
    <x v="1"/>
    <s v="spaces"/>
    <n v="0"/>
    <n v="775"/>
    <x v="3118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GB"/>
    <s v="GBP"/>
    <n v="1464354720"/>
    <n v="1463648360"/>
    <b v="0"/>
    <n v="1"/>
    <b v="0"/>
    <x v="1"/>
    <s v="spaces"/>
    <n v="0"/>
    <n v="5"/>
    <x v="3119"/>
    <x v="0"/>
  </r>
  <r>
    <s v="Subtropisch zwemparadijs Tropicana"/>
    <s v="Wij willen Tropicana het subtropisch zwemparadijs van Rotterdam op een nieuwe locatie gaan bouwen."/>
    <n v="1300000"/>
    <n v="128"/>
    <x v="2"/>
    <s v="SE"/>
    <s v="SEK"/>
    <n v="1467473723"/>
    <n v="1465832123"/>
    <b v="0"/>
    <n v="10"/>
    <b v="0"/>
    <x v="1"/>
    <s v="spaces"/>
    <n v="0"/>
    <n v="12.8"/>
    <x v="3120"/>
    <x v="2"/>
  </r>
  <r>
    <s v="Ant Farm Theatre Project (Canceled)"/>
    <s v="I going to build a theatre for a local ant farm so that Ants can put on their theatre productions."/>
    <n v="1500"/>
    <n v="10"/>
    <x v="1"/>
    <s v="US"/>
    <s v="USD"/>
    <n v="1427414732"/>
    <n v="1424826332"/>
    <b v="0"/>
    <n v="1"/>
    <b v="0"/>
    <x v="1"/>
    <s v="spaces"/>
    <n v="1"/>
    <n v="10"/>
    <x v="3121"/>
    <x v="3"/>
  </r>
  <r>
    <s v="be back soon (Canceled)"/>
    <s v="cancelled until further notice"/>
    <n v="199"/>
    <n v="116"/>
    <x v="1"/>
    <s v="NL"/>
    <s v="EUR"/>
    <n v="1462484196"/>
    <n v="1457303796"/>
    <b v="0"/>
    <n v="2"/>
    <b v="0"/>
    <x v="1"/>
    <s v="spaces"/>
    <n v="58"/>
    <n v="58"/>
    <x v="3122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CA"/>
    <s v="CAD"/>
    <n v="1411748335"/>
    <n v="1406564335"/>
    <b v="0"/>
    <n v="348"/>
    <b v="0"/>
    <x v="1"/>
    <s v="spaces"/>
    <n v="68"/>
    <n v="244.8"/>
    <x v="3123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78733732"/>
    <n v="1478298132"/>
    <b v="0"/>
    <n v="4"/>
    <b v="0"/>
    <x v="1"/>
    <s v="spaces"/>
    <n v="0"/>
    <n v="6.5"/>
    <x v="3124"/>
    <x v="3"/>
  </r>
  <r>
    <s v="N/A (Canceled)"/>
    <s v="N/A"/>
    <n v="1500000"/>
    <n v="0"/>
    <x v="1"/>
    <s v="US"/>
    <s v="USD"/>
    <n v="1468108198"/>
    <n v="1465516198"/>
    <b v="0"/>
    <n v="0"/>
    <b v="0"/>
    <x v="1"/>
    <s v="spaces"/>
    <n v="0"/>
    <n v="0"/>
    <x v="3125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22902601"/>
    <n v="1417718601"/>
    <b v="0"/>
    <n v="17"/>
    <b v="0"/>
    <x v="1"/>
    <s v="spaces"/>
    <n v="4"/>
    <n v="61.18"/>
    <x v="3126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52142672"/>
    <n v="1449550672"/>
    <b v="0"/>
    <n v="0"/>
    <b v="0"/>
    <x v="1"/>
    <s v="spaces"/>
    <n v="0"/>
    <n v="0"/>
    <x v="3127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59121162"/>
    <n v="1456532762"/>
    <b v="0"/>
    <n v="117"/>
    <b v="0"/>
    <x v="1"/>
    <s v="plays"/>
    <n v="109"/>
    <n v="139.24"/>
    <x v="3128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25242029"/>
    <n v="1422650029"/>
    <b v="0"/>
    <n v="1"/>
    <b v="0"/>
    <x v="1"/>
    <s v="plays"/>
    <n v="1"/>
    <n v="10"/>
    <x v="3129"/>
    <x v="1"/>
  </r>
  <r>
    <s v="MEDEA | A New Vision"/>
    <s v="A shockingly relevant modern take on a 2,000-year-old tragedy that confronts current gender politics."/>
    <n v="10000"/>
    <n v="375"/>
    <x v="3"/>
    <s v="US"/>
    <s v="USD"/>
    <n v="1489690141"/>
    <n v="1487101741"/>
    <b v="0"/>
    <n v="4"/>
    <b v="0"/>
    <x v="1"/>
    <s v="plays"/>
    <n v="4"/>
    <n v="93.75"/>
    <x v="3130"/>
    <x v="1"/>
  </r>
  <r>
    <s v="SNAKE EYES"/>
    <s v="A Staged Reading of &quot;Snake Eyes,&quot; a new play by Alex Rafala"/>
    <n v="4100"/>
    <n v="645"/>
    <x v="3"/>
    <s v="US"/>
    <s v="USD"/>
    <n v="1492542819"/>
    <n v="1489090419"/>
    <b v="0"/>
    <n v="12"/>
    <b v="0"/>
    <x v="1"/>
    <s v="plays"/>
    <n v="16"/>
    <n v="53.75"/>
    <x v="3131"/>
    <x v="1"/>
  </r>
  <r>
    <s v="A Bite of a Snake Play"/>
    <s v="Smells Like Money, Drips Like Honey, Taste Like Mocha, Better Run AWAY"/>
    <n v="30000"/>
    <n v="10"/>
    <x v="3"/>
    <s v="US"/>
    <s v="USD"/>
    <n v="1492145940"/>
    <n v="1489504916"/>
    <b v="0"/>
    <n v="1"/>
    <b v="0"/>
    <x v="1"/>
    <s v="plays"/>
    <n v="0"/>
    <n v="10"/>
    <x v="3132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US"/>
    <s v="USD"/>
    <n v="1491656045"/>
    <n v="1489067645"/>
    <b v="0"/>
    <n v="16"/>
    <b v="0"/>
    <x v="1"/>
    <s v="plays"/>
    <n v="108"/>
    <n v="33.75"/>
    <x v="3133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US"/>
    <s v="USD"/>
    <n v="1492759460"/>
    <n v="1487579060"/>
    <b v="0"/>
    <n v="12"/>
    <b v="0"/>
    <x v="1"/>
    <s v="plays"/>
    <n v="23"/>
    <n v="18.75"/>
    <x v="3134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GB"/>
    <s v="GBP"/>
    <n v="1490358834"/>
    <n v="1487770434"/>
    <b v="0"/>
    <n v="7"/>
    <b v="0"/>
    <x v="1"/>
    <s v="plays"/>
    <n v="21"/>
    <n v="23.14"/>
    <x v="3135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0631419"/>
    <n v="1488820619"/>
    <b v="0"/>
    <n v="22"/>
    <b v="0"/>
    <x v="1"/>
    <s v="plays"/>
    <n v="128"/>
    <n v="29.05"/>
    <x v="3136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1277121"/>
    <n v="1489376321"/>
    <b v="0"/>
    <n v="1"/>
    <b v="0"/>
    <x v="1"/>
    <s v="plays"/>
    <n v="3"/>
    <n v="50"/>
    <x v="3137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001140"/>
    <n v="1487847954"/>
    <b v="0"/>
    <n v="0"/>
    <b v="0"/>
    <x v="1"/>
    <s v="plays"/>
    <n v="0"/>
    <n v="0"/>
    <x v="3138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US"/>
    <s v="USD"/>
    <n v="1493838720"/>
    <n v="1489439669"/>
    <b v="0"/>
    <n v="6"/>
    <b v="0"/>
    <x v="1"/>
    <s v="plays"/>
    <n v="5"/>
    <n v="450"/>
    <x v="3139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GB"/>
    <s v="GBP"/>
    <n v="1491233407"/>
    <n v="1489591807"/>
    <b v="0"/>
    <n v="4"/>
    <b v="0"/>
    <x v="1"/>
    <s v="plays"/>
    <n v="1"/>
    <n v="24"/>
    <x v="3140"/>
    <x v="1"/>
  </r>
  <r>
    <s v="GUTS: Black Comedy"/>
    <s v="We are a theatre society from the Groningen University in the Netherlands. _x000a_We would be more than happy for some help funding the play."/>
    <n v="500"/>
    <n v="258"/>
    <x v="3"/>
    <s v="MX"/>
    <s v="MXN"/>
    <n v="1490416380"/>
    <n v="1487485760"/>
    <b v="0"/>
    <n v="8"/>
    <b v="0"/>
    <x v="1"/>
    <s v="plays"/>
    <n v="52"/>
    <n v="32.25"/>
    <x v="3141"/>
    <x v="1"/>
  </r>
  <r>
    <s v="The Pendulum Swings UK Theatre Tour/EdFringe"/>
    <s v="Our aim is to deliver a powerful piece of theatre to audiences across the UK, including Edinburgh Fringe (2017)."/>
    <n v="2750"/>
    <n v="45"/>
    <x v="3"/>
    <s v="FR"/>
    <s v="EUR"/>
    <n v="1491581703"/>
    <n v="1488993303"/>
    <b v="0"/>
    <n v="3"/>
    <b v="0"/>
    <x v="1"/>
    <s v="plays"/>
    <n v="2"/>
    <n v="15"/>
    <x v="3142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NL"/>
    <s v="EUR"/>
    <n v="1492372800"/>
    <n v="1488823488"/>
    <b v="0"/>
    <n v="0"/>
    <b v="0"/>
    <x v="1"/>
    <s v="plays"/>
    <n v="0"/>
    <n v="0"/>
    <x v="3143"/>
    <x v="1"/>
  </r>
  <r>
    <s v="Benghazi Bergen-Belsen"/>
    <s v="Two women, one love, one must die: a multicultural cast in a play about the denied holocaust of Libyan Jews. Premieres in March in NYC"/>
    <n v="10000"/>
    <n v="7540"/>
    <x v="3"/>
    <s v="GB"/>
    <s v="GBP"/>
    <n v="1489922339"/>
    <n v="1487333939"/>
    <b v="0"/>
    <n v="30"/>
    <b v="0"/>
    <x v="1"/>
    <s v="plays"/>
    <n v="75"/>
    <n v="251.33"/>
    <x v="3144"/>
    <x v="1"/>
  </r>
  <r>
    <s v="Arlington's 1st Dinner Theatre"/>
    <s v="Dominion Theatre Company is the first community dinner theatre  to be established in Arlington TX."/>
    <n v="25000"/>
    <n v="0"/>
    <x v="3"/>
    <s v="GB"/>
    <s v="GBP"/>
    <n v="1491726956"/>
    <n v="1489480556"/>
    <b v="0"/>
    <n v="0"/>
    <b v="0"/>
    <x v="1"/>
    <s v="plays"/>
    <n v="0"/>
    <n v="0"/>
    <x v="3145"/>
    <x v="1"/>
  </r>
  <r>
    <s v="SoÃ±Ã© una ciudad amurallada"/>
    <s v="Somos... Podemos... Amamos... Nuestra muralla, nuestra utopÃ­a. Que el amor sea el lÃ­mite"/>
    <n v="50000"/>
    <n v="5250"/>
    <x v="3"/>
    <s v="US"/>
    <s v="USD"/>
    <n v="1489903200"/>
    <n v="1488459307"/>
    <b v="0"/>
    <n v="12"/>
    <b v="0"/>
    <x v="1"/>
    <s v="plays"/>
    <n v="11"/>
    <n v="437.5"/>
    <x v="3146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90659134"/>
    <n v="1485478734"/>
    <b v="0"/>
    <n v="213"/>
    <b v="1"/>
    <x v="1"/>
    <s v="plays"/>
    <n v="118"/>
    <n v="110.35"/>
    <x v="3147"/>
    <x v="3"/>
  </r>
  <r>
    <s v="The Aurora Project: A Sci-Fi Epic by Bella Poynton"/>
    <s v="Help fund The Aurora Project, an immersive science fiction epic."/>
    <n v="1800"/>
    <n v="2361"/>
    <x v="0"/>
    <s v="MX"/>
    <s v="MXN"/>
    <n v="1492356166"/>
    <n v="1488471766"/>
    <b v="0"/>
    <n v="57"/>
    <b v="1"/>
    <x v="1"/>
    <s v="plays"/>
    <n v="131"/>
    <n v="41.42"/>
    <x v="3148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415319355"/>
    <n v="1411859755"/>
    <b v="1"/>
    <n v="25"/>
    <b v="1"/>
    <x v="1"/>
    <s v="plays"/>
    <n v="104"/>
    <n v="52"/>
    <x v="3149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412136000"/>
    <n v="1410278284"/>
    <b v="1"/>
    <n v="104"/>
    <b v="1"/>
    <x v="1"/>
    <s v="plays"/>
    <n v="101"/>
    <n v="33.99"/>
    <x v="3150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354845600"/>
    <n v="1352766300"/>
    <b v="1"/>
    <n v="34"/>
    <b v="1"/>
    <x v="1"/>
    <s v="plays"/>
    <n v="100"/>
    <n v="103.35"/>
    <x v="3151"/>
    <x v="3"/>
  </r>
  <r>
    <s v="'Gilead', an original theatre piece"/>
    <s v="'Gilead' is an original theatre piece inspired by Margaret Atwood's 'The Handmaid's Tale'. (Brighton Fringe 2014)"/>
    <n v="2200"/>
    <n v="2331"/>
    <x v="0"/>
    <s v="US"/>
    <s v="USD"/>
    <n v="1295928000"/>
    <n v="1288160403"/>
    <b v="1"/>
    <n v="67"/>
    <b v="1"/>
    <x v="1"/>
    <s v="plays"/>
    <n v="106"/>
    <n v="34.79"/>
    <x v="3152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410379774"/>
    <n v="1407787774"/>
    <b v="1"/>
    <n v="241"/>
    <b v="1"/>
    <x v="1"/>
    <s v="plays"/>
    <n v="336"/>
    <n v="41.77"/>
    <x v="3153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GB"/>
    <s v="GBP"/>
    <n v="1383425367"/>
    <n v="1380833367"/>
    <b v="1"/>
    <n v="123"/>
    <b v="1"/>
    <x v="1"/>
    <s v="plays"/>
    <n v="113"/>
    <n v="64.27"/>
    <x v="3154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US"/>
    <s v="USD"/>
    <n v="1304225940"/>
    <n v="1301542937"/>
    <b v="1"/>
    <n v="302"/>
    <b v="1"/>
    <x v="1"/>
    <s v="plays"/>
    <n v="189"/>
    <n v="31.21"/>
    <x v="3155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3310458"/>
    <n v="1330722058"/>
    <b v="1"/>
    <n v="89"/>
    <b v="1"/>
    <x v="1"/>
    <s v="plays"/>
    <n v="102"/>
    <n v="62.92"/>
    <x v="3156"/>
    <x v="5"/>
  </r>
  <r>
    <s v="Summer FourPlay"/>
    <s v="Four Directors.  Four One Acts.  Four Genres.  For You."/>
    <n v="4000"/>
    <n v="4040"/>
    <x v="0"/>
    <s v="GB"/>
    <s v="GBP"/>
    <n v="1356004725"/>
    <n v="1353412725"/>
    <b v="1"/>
    <n v="41"/>
    <b v="1"/>
    <x v="1"/>
    <s v="plays"/>
    <n v="101"/>
    <n v="98.54"/>
    <x v="3157"/>
    <x v="3"/>
  </r>
  <r>
    <s v="Nursery Crimes"/>
    <s v="A 40s crime-noir play using nursery rhyme characters."/>
    <n v="5000"/>
    <n v="5700"/>
    <x v="0"/>
    <s v="US"/>
    <s v="USD"/>
    <n v="1338591144"/>
    <n v="1335567144"/>
    <b v="1"/>
    <n v="69"/>
    <b v="1"/>
    <x v="1"/>
    <s v="plays"/>
    <n v="114"/>
    <n v="82.61"/>
    <x v="3158"/>
    <x v="4"/>
  </r>
  <r>
    <s v="Waxwing: A New Play"/>
    <s v="WAXWING is an exciting new world premiere of mythic (perhaps even apocalyptic!) proportions."/>
    <n v="1500"/>
    <n v="2002.22"/>
    <x v="0"/>
    <s v="US"/>
    <s v="USD"/>
    <n v="1405746000"/>
    <n v="1404932105"/>
    <b v="1"/>
    <n v="52"/>
    <b v="1"/>
    <x v="1"/>
    <s v="plays"/>
    <n v="133"/>
    <n v="38.5"/>
    <x v="3159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374523752"/>
    <n v="1371931752"/>
    <b v="1"/>
    <n v="57"/>
    <b v="1"/>
    <x v="1"/>
    <s v="plays"/>
    <n v="102"/>
    <n v="80.16"/>
    <x v="3160"/>
    <x v="3"/>
  </r>
  <r>
    <s v="Faustus"/>
    <s v="Iâ€™ll Be Right Back presents a story of murder and corruption. Faustus is a modern re-imagining of Christopher Marloweâ€™s classic tale."/>
    <n v="2000"/>
    <n v="2102"/>
    <x v="0"/>
    <s v="US"/>
    <s v="USD"/>
    <n v="1326927600"/>
    <n v="1323221761"/>
    <b v="1"/>
    <n v="74"/>
    <b v="1"/>
    <x v="1"/>
    <s v="plays"/>
    <n v="105"/>
    <n v="28.41"/>
    <x v="3161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7905940"/>
    <n v="1405923687"/>
    <b v="1"/>
    <n v="63"/>
    <b v="1"/>
    <x v="1"/>
    <s v="plays"/>
    <n v="127"/>
    <n v="80.73"/>
    <x v="3162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GB"/>
    <s v="GBP"/>
    <n v="1413377522"/>
    <n v="1410785522"/>
    <b v="1"/>
    <n v="72"/>
    <b v="1"/>
    <x v="1"/>
    <s v="plays"/>
    <n v="111"/>
    <n v="200.69"/>
    <x v="3163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4698400"/>
    <n v="1402331262"/>
    <b v="1"/>
    <n v="71"/>
    <b v="1"/>
    <x v="1"/>
    <s v="plays"/>
    <n v="107"/>
    <n v="37.590000000000003"/>
    <x v="3164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402855525"/>
    <n v="1400263525"/>
    <b v="1"/>
    <n v="21"/>
    <b v="1"/>
    <x v="1"/>
    <s v="plays"/>
    <n v="163"/>
    <n v="58.1"/>
    <x v="3165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02341615"/>
    <n v="1399490415"/>
    <b v="1"/>
    <n v="930"/>
    <b v="1"/>
    <x v="1"/>
    <s v="plays"/>
    <n v="160"/>
    <n v="60.3"/>
    <x v="3166"/>
    <x v="3"/>
  </r>
  <r>
    <s v="Destiny is Judd Nelson: a new play at FringeNYC"/>
    <s v="What is destiny? Explore it with us this August at FringeNYC."/>
    <n v="3000"/>
    <n v="3485"/>
    <x v="0"/>
    <s v="US"/>
    <s v="USD"/>
    <n v="1304395140"/>
    <n v="1302493760"/>
    <b v="1"/>
    <n v="55"/>
    <b v="1"/>
    <x v="1"/>
    <s v="plays"/>
    <n v="116"/>
    <n v="63.36"/>
    <x v="3167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16988740"/>
    <n v="1414514153"/>
    <b v="1"/>
    <n v="61"/>
    <b v="1"/>
    <x v="1"/>
    <s v="plays"/>
    <n v="124"/>
    <n v="50.9"/>
    <x v="3168"/>
    <x v="3"/>
  </r>
  <r>
    <s v="The Window"/>
    <s v="We're bringing The Window to the Cherry Lane Theater in January 2014."/>
    <n v="8000"/>
    <n v="8241"/>
    <x v="0"/>
    <s v="US"/>
    <s v="USD"/>
    <n v="1406952781"/>
    <n v="1405743181"/>
    <b v="1"/>
    <n v="82"/>
    <b v="1"/>
    <x v="1"/>
    <s v="plays"/>
    <n v="103"/>
    <n v="100.5"/>
    <x v="3169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2696800"/>
    <n v="1399948353"/>
    <b v="1"/>
    <n v="71"/>
    <b v="1"/>
    <x v="1"/>
    <s v="plays"/>
    <n v="112"/>
    <n v="31.62"/>
    <x v="3170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US"/>
    <s v="USD"/>
    <n v="1386910740"/>
    <n v="1384364561"/>
    <b v="1"/>
    <n v="117"/>
    <b v="1"/>
    <x v="1"/>
    <s v="plays"/>
    <n v="109"/>
    <n v="65.099999999999994"/>
    <x v="3171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404273600"/>
    <n v="1401414944"/>
    <b v="1"/>
    <n v="29"/>
    <b v="1"/>
    <x v="1"/>
    <s v="plays"/>
    <n v="115"/>
    <n v="79.31"/>
    <x v="3172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GB"/>
    <s v="GBP"/>
    <n v="1462545358"/>
    <n v="1459953358"/>
    <b v="1"/>
    <n v="74"/>
    <b v="1"/>
    <x v="1"/>
    <s v="plays"/>
    <n v="103"/>
    <n v="139.19"/>
    <x v="3173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329240668"/>
    <n v="1326648668"/>
    <b v="1"/>
    <n v="23"/>
    <b v="1"/>
    <x v="1"/>
    <s v="plays"/>
    <n v="101"/>
    <n v="131.91"/>
    <x v="3174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411765492"/>
    <n v="1409173492"/>
    <b v="1"/>
    <n v="60"/>
    <b v="1"/>
    <x v="1"/>
    <s v="plays"/>
    <n v="110"/>
    <n v="91.3"/>
    <x v="3175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408999508"/>
    <n v="1407789908"/>
    <b v="1"/>
    <n v="55"/>
    <b v="1"/>
    <x v="1"/>
    <s v="plays"/>
    <n v="115"/>
    <n v="39.67"/>
    <x v="3176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297977427"/>
    <n v="1292793427"/>
    <b v="1"/>
    <n v="51"/>
    <b v="1"/>
    <x v="1"/>
    <s v="plays"/>
    <n v="117"/>
    <n v="57.55"/>
    <x v="3177"/>
    <x v="3"/>
  </r>
  <r>
    <s v="Cutting Off Kate Bush"/>
    <s v="Cutting Off Kate Bush is a one-woman show written &amp; performed by Lucy Benson-Brown, premiering at the Edinburgh Fringe Festival 2014"/>
    <n v="1500"/>
    <n v="2576"/>
    <x v="0"/>
    <s v="US"/>
    <s v="USD"/>
    <n v="1376838000"/>
    <n v="1374531631"/>
    <b v="1"/>
    <n v="78"/>
    <b v="1"/>
    <x v="1"/>
    <s v="plays"/>
    <n v="172"/>
    <n v="33.03"/>
    <x v="3178"/>
    <x v="3"/>
  </r>
  <r>
    <s v="I Do Wonder"/>
    <s v="A Sci-fi play in several vignettes that will narrate an alternate history in the mid-20th century."/>
    <n v="4200"/>
    <n v="4794.82"/>
    <x v="0"/>
    <s v="US"/>
    <s v="USD"/>
    <n v="1403366409"/>
    <n v="1400774409"/>
    <b v="1"/>
    <n v="62"/>
    <b v="1"/>
    <x v="1"/>
    <s v="plays"/>
    <n v="114"/>
    <n v="77.34"/>
    <x v="3179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5521075"/>
    <n v="1402929075"/>
    <b v="1"/>
    <n v="45"/>
    <b v="1"/>
    <x v="1"/>
    <s v="plays"/>
    <n v="120"/>
    <n v="31.93"/>
    <x v="3180"/>
    <x v="3"/>
  </r>
  <r>
    <s v="ENDURING SONG"/>
    <s v="ENDURING SONG by award-winning Bear Trap Theatre, is a sweeping historical epic about love, loss and family set in the First Crusade."/>
    <n v="500"/>
    <n v="545"/>
    <x v="0"/>
    <s v="US"/>
    <s v="USD"/>
    <n v="1367859071"/>
    <n v="1365699071"/>
    <b v="1"/>
    <n v="15"/>
    <b v="1"/>
    <x v="1"/>
    <s v="plays"/>
    <n v="109"/>
    <n v="36.33"/>
    <x v="3181"/>
    <x v="3"/>
  </r>
  <r>
    <s v="A Thought in Three Parts"/>
    <s v="FRANK, a newborn company, presents Wallace Shawn's famously unproduced,&quot;A Thought in Three Parts.&quot;_x000a_Be FRANK with us!"/>
    <n v="7000"/>
    <n v="7062"/>
    <x v="0"/>
    <s v="GB"/>
    <s v="GBP"/>
    <n v="1403258049"/>
    <n v="1400666049"/>
    <b v="1"/>
    <n v="151"/>
    <b v="1"/>
    <x v="1"/>
    <s v="plays"/>
    <n v="101"/>
    <n v="46.77"/>
    <x v="3182"/>
    <x v="6"/>
  </r>
  <r>
    <s v="The Seagull on The River"/>
    <s v="Anton Chekhov's The Seagull. An outdoor Amphitheater in Manhattan. Trees. A River. Daybreak."/>
    <n v="2500"/>
    <n v="2725"/>
    <x v="0"/>
    <s v="GB"/>
    <s v="GBP"/>
    <n v="1402848000"/>
    <n v="1400570787"/>
    <b v="1"/>
    <n v="68"/>
    <b v="1"/>
    <x v="1"/>
    <s v="plays"/>
    <n v="109"/>
    <n v="40.07"/>
    <x v="3183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328029200"/>
    <n v="1323211621"/>
    <b v="1"/>
    <n v="46"/>
    <b v="1"/>
    <x v="1"/>
    <s v="plays"/>
    <n v="107"/>
    <n v="100.22"/>
    <x v="3184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US"/>
    <s v="USD"/>
    <n v="1377284669"/>
    <n v="1375729469"/>
    <b v="1"/>
    <n v="24"/>
    <b v="1"/>
    <x v="1"/>
    <s v="plays"/>
    <n v="100"/>
    <n v="41.67"/>
    <x v="3185"/>
    <x v="3"/>
  </r>
  <r>
    <s v="Honest"/>
    <s v="Honest is an exciting and dark new play by Bristol based writer Alice Nicholas, touring the South of England and London this October."/>
    <n v="3200"/>
    <n v="3270"/>
    <x v="0"/>
    <s v="US"/>
    <s v="USD"/>
    <n v="1404258631"/>
    <n v="1401666631"/>
    <b v="1"/>
    <n v="70"/>
    <b v="1"/>
    <x v="1"/>
    <s v="plays"/>
    <n v="102"/>
    <n v="46.71"/>
    <x v="3186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GB"/>
    <s v="GBP"/>
    <n v="1405553241"/>
    <n v="1404948441"/>
    <b v="1"/>
    <n v="244"/>
    <b v="1"/>
    <x v="1"/>
    <s v="plays"/>
    <n v="116"/>
    <n v="71.489999999999995"/>
    <x v="3187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10901200"/>
    <n v="1408313438"/>
    <b v="1"/>
    <n v="9"/>
    <b v="0"/>
    <x v="1"/>
    <s v="musical"/>
    <n v="65"/>
    <n v="14.44"/>
    <x v="3188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US"/>
    <s v="USD"/>
    <n v="1407167973"/>
    <n v="1405439973"/>
    <b v="1"/>
    <n v="19"/>
    <b v="0"/>
    <x v="1"/>
    <s v="musical"/>
    <n v="12"/>
    <n v="356.84"/>
    <x v="3189"/>
    <x v="0"/>
  </r>
  <r>
    <s v="Call It A Day Productions - THE LIFE"/>
    <s v="Call It A Day Productions is putting on their first full production in December and every little bit helps!"/>
    <n v="4000"/>
    <n v="0"/>
    <x v="2"/>
    <s v="GB"/>
    <s v="GBP"/>
    <n v="1433930302"/>
    <n v="1432115902"/>
    <b v="0"/>
    <n v="0"/>
    <b v="0"/>
    <x v="1"/>
    <s v="musical"/>
    <n v="0"/>
    <n v="0"/>
    <x v="3190"/>
    <x v="2"/>
  </r>
  <r>
    <s v="Decree 770: Europa"/>
    <s v="A brand new musical about the ban of contraception and abortion in Romania and the revolution that ended it all in 1989."/>
    <n v="3750"/>
    <n v="151"/>
    <x v="2"/>
    <s v="SE"/>
    <s v="SEK"/>
    <n v="1432455532"/>
    <n v="1429863532"/>
    <b v="0"/>
    <n v="4"/>
    <b v="0"/>
    <x v="1"/>
    <s v="musical"/>
    <n v="4"/>
    <n v="37.75"/>
    <x v="3191"/>
    <x v="2"/>
  </r>
  <r>
    <s v="Arts in Conflict"/>
    <s v="This project challenges social issues affecting young people in areas of deprivation within the Belfast area (Northern Ireland)."/>
    <n v="10000"/>
    <n v="102"/>
    <x v="2"/>
    <s v="CA"/>
    <s v="CAD"/>
    <n v="1481258275"/>
    <n v="1478662675"/>
    <b v="0"/>
    <n v="8"/>
    <b v="0"/>
    <x v="1"/>
    <s v="musical"/>
    <n v="1"/>
    <n v="12.75"/>
    <x v="3192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US"/>
    <s v="USD"/>
    <n v="1471370869"/>
    <n v="1466186869"/>
    <b v="0"/>
    <n v="24"/>
    <b v="0"/>
    <x v="1"/>
    <s v="musical"/>
    <n v="12"/>
    <n v="24.46"/>
    <x v="3193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GB"/>
    <s v="GBP"/>
    <n v="1425160800"/>
    <n v="1421274859"/>
    <b v="0"/>
    <n v="0"/>
    <b v="0"/>
    <x v="1"/>
    <s v="musical"/>
    <n v="0"/>
    <n v="0"/>
    <x v="3194"/>
    <x v="0"/>
  </r>
  <r>
    <s v="Emerson Sings!"/>
    <s v="Emerson Sings is the first cabaret to celebrate the work of up and coming musical theater composers who are alumni of Emerson College."/>
    <n v="3500"/>
    <n v="2070"/>
    <x v="2"/>
    <s v="GB"/>
    <s v="GBP"/>
    <n v="1424474056"/>
    <n v="1420586056"/>
    <b v="0"/>
    <n v="39"/>
    <b v="0"/>
    <x v="1"/>
    <s v="musical"/>
    <n v="59"/>
    <n v="53.08"/>
    <x v="3195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7960598"/>
    <n v="1435368598"/>
    <b v="0"/>
    <n v="6"/>
    <b v="0"/>
    <x v="1"/>
    <s v="musical"/>
    <n v="0"/>
    <n v="300"/>
    <x v="3196"/>
    <x v="0"/>
  </r>
  <r>
    <s v="Mirror, mirror on the wall"/>
    <s v="This years most important stage project for young artists in our region. www.ungespor.no"/>
    <n v="10000"/>
    <n v="1145"/>
    <x v="2"/>
    <s v="US"/>
    <s v="USD"/>
    <n v="1423750542"/>
    <n v="1421158542"/>
    <b v="0"/>
    <n v="4"/>
    <b v="0"/>
    <x v="1"/>
    <s v="musical"/>
    <n v="11"/>
    <n v="286.25"/>
    <x v="3197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US"/>
    <s v="USD"/>
    <n v="1438437600"/>
    <n v="1433254875"/>
    <b v="0"/>
    <n v="3"/>
    <b v="0"/>
    <x v="1"/>
    <s v="musical"/>
    <n v="0"/>
    <n v="36.67"/>
    <x v="3198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NO"/>
    <s v="NOK"/>
    <n v="1423050618"/>
    <n v="1420458618"/>
    <b v="0"/>
    <n v="53"/>
    <b v="0"/>
    <x v="1"/>
    <s v="musical"/>
    <n v="52"/>
    <n v="49.21"/>
    <x v="3199"/>
    <x v="3"/>
  </r>
  <r>
    <s v="ROAD TO THE KINGDOM"/>
    <s v="An extremely unique musical play with an exciting, fun filled, dramatic twist. You will discover what lies ahead on the Road to Kingdom"/>
    <n v="50000"/>
    <n v="1"/>
    <x v="2"/>
    <s v="DK"/>
    <s v="DKK"/>
    <n v="1424081477"/>
    <n v="1420798277"/>
    <b v="0"/>
    <n v="1"/>
    <b v="0"/>
    <x v="1"/>
    <s v="musical"/>
    <n v="0"/>
    <n v="1"/>
    <x v="3200"/>
    <x v="2"/>
  </r>
  <r>
    <s v="Nothing Changes"/>
    <s v="Nothing Changes is a modern musical version of the Ragged Trousered Philanthropists exploring the inequalities of &quot;austerity Britain&quot;"/>
    <n v="2000"/>
    <n v="25"/>
    <x v="2"/>
    <s v="US"/>
    <s v="USD"/>
    <n v="1410037200"/>
    <n v="1407435418"/>
    <b v="0"/>
    <n v="2"/>
    <b v="0"/>
    <x v="1"/>
    <s v="musical"/>
    <n v="1"/>
    <n v="12.5"/>
    <x v="3201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61994440"/>
    <n v="1459410101"/>
    <b v="0"/>
    <n v="25"/>
    <b v="0"/>
    <x v="1"/>
    <s v="musical"/>
    <n v="55"/>
    <n v="109.04"/>
    <x v="3202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GB"/>
    <s v="GBP"/>
    <n v="1409509477"/>
    <n v="1407695077"/>
    <b v="0"/>
    <n v="6"/>
    <b v="0"/>
    <x v="1"/>
    <s v="musical"/>
    <n v="25"/>
    <n v="41.67"/>
    <x v="3203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50072740"/>
    <n v="1445027346"/>
    <b v="0"/>
    <n v="0"/>
    <b v="0"/>
    <x v="1"/>
    <s v="musical"/>
    <n v="0"/>
    <n v="0"/>
    <x v="3204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US"/>
    <s v="USD"/>
    <n v="1443224622"/>
    <n v="1440632622"/>
    <b v="0"/>
    <n v="12"/>
    <b v="0"/>
    <x v="1"/>
    <s v="musical"/>
    <n v="3"/>
    <n v="22.75"/>
    <x v="3205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37149640"/>
    <n v="1434558479"/>
    <b v="0"/>
    <n v="0"/>
    <b v="0"/>
    <x v="1"/>
    <s v="musical"/>
    <n v="0"/>
    <n v="0"/>
    <x v="3206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GB"/>
    <s v="GBP"/>
    <n v="1430470772"/>
    <n v="1427878772"/>
    <b v="0"/>
    <n v="36"/>
    <b v="0"/>
    <x v="1"/>
    <s v="musical"/>
    <n v="46"/>
    <n v="70.83"/>
    <x v="3207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42644651"/>
    <n v="1440052651"/>
    <b v="0"/>
    <n v="82"/>
    <b v="1"/>
    <x v="1"/>
    <s v="plays"/>
    <n v="104"/>
    <n v="63.11"/>
    <x v="3208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29767607"/>
    <n v="1424587207"/>
    <b v="0"/>
    <n v="226"/>
    <b v="1"/>
    <x v="1"/>
    <s v="plays"/>
    <n v="119"/>
    <n v="50.16"/>
    <x v="3209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406557877"/>
    <n v="1404743477"/>
    <b v="1"/>
    <n v="60"/>
    <b v="1"/>
    <x v="1"/>
    <s v="plays"/>
    <n v="126"/>
    <n v="62.88"/>
    <x v="3210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3305200"/>
    <n v="1400512658"/>
    <b v="1"/>
    <n v="322"/>
    <b v="1"/>
    <x v="1"/>
    <s v="plays"/>
    <n v="120"/>
    <n v="85.53"/>
    <x v="3211"/>
    <x v="3"/>
  </r>
  <r>
    <s v="Campo Maldito"/>
    <s v="Help us bring our production of Campo Maldito to New York AND San Francisco!"/>
    <n v="4000"/>
    <n v="5050"/>
    <x v="0"/>
    <s v="US"/>
    <s v="USD"/>
    <n v="1338523140"/>
    <n v="1334442519"/>
    <b v="1"/>
    <n v="94"/>
    <b v="1"/>
    <x v="1"/>
    <s v="plays"/>
    <n v="126"/>
    <n v="53.72"/>
    <x v="3212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US"/>
    <s v="USD"/>
    <n v="1408068000"/>
    <n v="1405346680"/>
    <b v="1"/>
    <n v="47"/>
    <b v="1"/>
    <x v="1"/>
    <s v="plays"/>
    <n v="100"/>
    <n v="127.81"/>
    <x v="3213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US"/>
    <s v="USD"/>
    <n v="1407524751"/>
    <n v="1404932751"/>
    <b v="1"/>
    <n v="115"/>
    <b v="1"/>
    <x v="1"/>
    <s v="plays"/>
    <n v="102"/>
    <n v="106.57"/>
    <x v="3214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GB"/>
    <s v="GBP"/>
    <n v="1437934759"/>
    <n v="1434478759"/>
    <b v="1"/>
    <n v="134"/>
    <b v="1"/>
    <x v="1"/>
    <s v="plays"/>
    <n v="100"/>
    <n v="262.11"/>
    <x v="3215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52038100"/>
    <n v="1448823673"/>
    <b v="1"/>
    <n v="35"/>
    <b v="1"/>
    <x v="1"/>
    <s v="plays"/>
    <n v="100"/>
    <n v="57.17"/>
    <x v="3216"/>
    <x v="0"/>
  </r>
  <r>
    <s v="Wake Up Call @ IRT Theater"/>
    <s v="Wake Up Call is a comedic play about a group of hotel employees working on Christmas Eve."/>
    <n v="4500"/>
    <n v="5221"/>
    <x v="0"/>
    <s v="US"/>
    <s v="USD"/>
    <n v="1441857540"/>
    <n v="1438617471"/>
    <b v="1"/>
    <n v="104"/>
    <b v="1"/>
    <x v="1"/>
    <s v="plays"/>
    <n v="116"/>
    <n v="50.2"/>
    <x v="3217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36625000"/>
    <n v="1433934371"/>
    <b v="1"/>
    <n v="184"/>
    <b v="1"/>
    <x v="1"/>
    <s v="plays"/>
    <n v="102"/>
    <n v="66.59"/>
    <x v="3218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78264784"/>
    <n v="1475672784"/>
    <b v="1"/>
    <n v="119"/>
    <b v="1"/>
    <x v="1"/>
    <s v="plays"/>
    <n v="100"/>
    <n v="168.25"/>
    <x v="3219"/>
    <x v="0"/>
  </r>
  <r>
    <s v="Burners"/>
    <s v="A sci-fi thriller for the stage opening March 10 in Los Angeles."/>
    <n v="15000"/>
    <n v="15126"/>
    <x v="0"/>
    <s v="GB"/>
    <s v="GBP"/>
    <n v="1419984000"/>
    <n v="1417132986"/>
    <b v="1"/>
    <n v="59"/>
    <b v="1"/>
    <x v="1"/>
    <s v="plays"/>
    <n v="101"/>
    <n v="256.37"/>
    <x v="3220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US"/>
    <s v="USD"/>
    <n v="1427063747"/>
    <n v="1424043347"/>
    <b v="1"/>
    <n v="113"/>
    <b v="1"/>
    <x v="1"/>
    <s v="plays"/>
    <n v="103"/>
    <n v="36.61"/>
    <x v="3221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89352400"/>
    <n v="1486411204"/>
    <b v="1"/>
    <n v="84"/>
    <b v="1"/>
    <x v="1"/>
    <s v="plays"/>
    <n v="125"/>
    <n v="37.14"/>
    <x v="3222"/>
    <x v="0"/>
  </r>
  <r>
    <s v="Good People by David Lindsay-Abaire at Waterfront Playhouse"/>
    <s v="Bringing David Lindsay-Abaire's award-winning story of our times to the East Bay."/>
    <n v="3100"/>
    <n v="3395"/>
    <x v="0"/>
    <s v="GB"/>
    <s v="GBP"/>
    <n v="1436114603"/>
    <n v="1433090603"/>
    <b v="1"/>
    <n v="74"/>
    <b v="1"/>
    <x v="1"/>
    <s v="plays"/>
    <n v="110"/>
    <n v="45.88"/>
    <x v="3223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45722140"/>
    <n v="1443016697"/>
    <b v="1"/>
    <n v="216"/>
    <b v="1"/>
    <x v="1"/>
    <s v="plays"/>
    <n v="102"/>
    <n v="141.71"/>
    <x v="3224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40100976"/>
    <n v="1437508976"/>
    <b v="1"/>
    <n v="39"/>
    <b v="1"/>
    <x v="1"/>
    <s v="plays"/>
    <n v="102"/>
    <n v="52.49"/>
    <x v="3225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US"/>
    <s v="USD"/>
    <n v="1484024400"/>
    <n v="1479932713"/>
    <b v="1"/>
    <n v="21"/>
    <b v="1"/>
    <x v="1"/>
    <s v="plays"/>
    <n v="104"/>
    <n v="59.52"/>
    <x v="3226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US"/>
    <s v="USD"/>
    <n v="1464987600"/>
    <n v="1463145938"/>
    <b v="1"/>
    <n v="30"/>
    <b v="1"/>
    <x v="1"/>
    <s v="plays"/>
    <n v="125"/>
    <n v="50"/>
    <x v="3227"/>
    <x v="2"/>
  </r>
  <r>
    <s v="Hear Me Roar: A Season of Powerful Women"/>
    <s v="A Season of Powerful Women. A Season of Defiance."/>
    <n v="7000"/>
    <n v="7164"/>
    <x v="0"/>
    <s v="GB"/>
    <s v="GBP"/>
    <n v="1446213612"/>
    <n v="1443621612"/>
    <b v="1"/>
    <n v="37"/>
    <b v="1"/>
    <x v="1"/>
    <s v="plays"/>
    <n v="102"/>
    <n v="193.62"/>
    <x v="3228"/>
    <x v="0"/>
  </r>
  <r>
    <s v="The Seagull Project Presents: The Three Sisters"/>
    <s v="After electrifying audiences in Seattle and Tashkent, The Seagull Project embarks on a brand new journey."/>
    <n v="20000"/>
    <n v="21573"/>
    <x v="0"/>
    <s v="GB"/>
    <s v="GBP"/>
    <n v="1484687436"/>
    <n v="1482095436"/>
    <b v="0"/>
    <n v="202"/>
    <b v="1"/>
    <x v="1"/>
    <s v="plays"/>
    <n v="108"/>
    <n v="106.8"/>
    <x v="3229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50328340"/>
    <n v="1447606884"/>
    <b v="1"/>
    <n v="37"/>
    <b v="1"/>
    <x v="1"/>
    <s v="plays"/>
    <n v="110"/>
    <n v="77.22"/>
    <x v="3230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16470398"/>
    <n v="1413874798"/>
    <b v="1"/>
    <n v="28"/>
    <b v="1"/>
    <x v="1"/>
    <s v="plays"/>
    <n v="161"/>
    <n v="57.5"/>
    <x v="3231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12135940"/>
    <n v="1410840126"/>
    <b v="1"/>
    <n v="26"/>
    <b v="1"/>
    <x v="1"/>
    <s v="plays"/>
    <n v="131"/>
    <n v="50.46"/>
    <x v="3232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60846347"/>
    <n v="1458254347"/>
    <b v="0"/>
    <n v="61"/>
    <b v="1"/>
    <x v="1"/>
    <s v="plays"/>
    <n v="119"/>
    <n v="97.38"/>
    <x v="3233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US"/>
    <s v="USD"/>
    <n v="1462334340"/>
    <n v="1459711917"/>
    <b v="1"/>
    <n v="115"/>
    <b v="1"/>
    <x v="1"/>
    <s v="plays"/>
    <n v="100"/>
    <n v="34.92"/>
    <x v="3234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88482355"/>
    <n v="1485890355"/>
    <b v="0"/>
    <n v="181"/>
    <b v="1"/>
    <x v="1"/>
    <s v="plays"/>
    <n v="103"/>
    <n v="85.53"/>
    <x v="3235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GB"/>
    <s v="GBP"/>
    <n v="1485991860"/>
    <n v="1483124208"/>
    <b v="0"/>
    <n v="110"/>
    <b v="1"/>
    <x v="1"/>
    <s v="plays"/>
    <n v="101"/>
    <n v="182.91"/>
    <x v="3236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67361251"/>
    <n v="1464769251"/>
    <b v="1"/>
    <n v="269"/>
    <b v="1"/>
    <x v="1"/>
    <s v="plays"/>
    <n v="101"/>
    <n v="131.13999999999999"/>
    <x v="3237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US"/>
    <s v="USD"/>
    <n v="1482962433"/>
    <n v="1480370433"/>
    <b v="0"/>
    <n v="79"/>
    <b v="1"/>
    <x v="1"/>
    <s v="plays"/>
    <n v="112"/>
    <n v="39.81"/>
    <x v="323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US"/>
    <s v="USD"/>
    <n v="1443499140"/>
    <n v="1441452184"/>
    <b v="1"/>
    <n v="104"/>
    <b v="1"/>
    <x v="1"/>
    <s v="plays"/>
    <n v="106"/>
    <n v="59.7"/>
    <x v="3239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35752898"/>
    <n v="1433160898"/>
    <b v="1"/>
    <n v="34"/>
    <b v="1"/>
    <x v="1"/>
    <s v="plays"/>
    <n v="101"/>
    <n v="88.74"/>
    <x v="3240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GB"/>
    <s v="GBP"/>
    <n v="1445817540"/>
    <n v="1443665293"/>
    <b v="1"/>
    <n v="167"/>
    <b v="1"/>
    <x v="1"/>
    <s v="plays"/>
    <n v="115"/>
    <n v="58.69"/>
    <x v="3241"/>
    <x v="3"/>
  </r>
  <r>
    <s v="First Day Off in a Long Time by Brian Finkelstein"/>
    <s v="First Day Off in a Long Time is a comedy show...            _x000a_About suicide."/>
    <n v="10000"/>
    <n v="12730.42"/>
    <x v="0"/>
    <s v="GB"/>
    <s v="GBP"/>
    <n v="1487286000"/>
    <n v="1484843948"/>
    <b v="0"/>
    <n v="183"/>
    <b v="1"/>
    <x v="1"/>
    <s v="plays"/>
    <n v="127"/>
    <n v="69.569999999999993"/>
    <x v="3242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13269940"/>
    <n v="1410421670"/>
    <b v="1"/>
    <n v="71"/>
    <b v="1"/>
    <x v="1"/>
    <s v="plays"/>
    <n v="103"/>
    <n v="115.87"/>
    <x v="3243"/>
    <x v="0"/>
  </r>
  <r>
    <s v="'Time Please'"/>
    <s v="'Time Please' is a black comedy set in a failing public house in a run-down part of town, where things are about to get messy."/>
    <n v="1600"/>
    <n v="1647"/>
    <x v="0"/>
    <s v="US"/>
    <s v="USD"/>
    <n v="1411150092"/>
    <n v="1408558092"/>
    <b v="1"/>
    <n v="69"/>
    <b v="1"/>
    <x v="1"/>
    <s v="plays"/>
    <n v="103"/>
    <n v="23.87"/>
    <x v="3244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44348800"/>
    <n v="1442283562"/>
    <b v="1"/>
    <n v="270"/>
    <b v="1"/>
    <x v="1"/>
    <s v="plays"/>
    <n v="104"/>
    <n v="81.13"/>
    <x v="3245"/>
    <x v="0"/>
  </r>
  <r>
    <s v="The Gray Man"/>
    <s v="The Gray Man isnâ€™t real. Heâ€™s a ghost story, a boogeyman, a tale mothers make up to keep their children safe."/>
    <n v="10000"/>
    <n v="11122"/>
    <x v="0"/>
    <s v="GB"/>
    <s v="GBP"/>
    <n v="1480613982"/>
    <n v="1478018382"/>
    <b v="0"/>
    <n v="193"/>
    <b v="1"/>
    <x v="1"/>
    <s v="plays"/>
    <n v="111"/>
    <n v="57.63"/>
    <x v="3246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US"/>
    <s v="USD"/>
    <n v="1434074400"/>
    <n v="1431354258"/>
    <b v="0"/>
    <n v="57"/>
    <b v="1"/>
    <x v="1"/>
    <s v="plays"/>
    <n v="106"/>
    <n v="46.43"/>
    <x v="3247"/>
    <x v="0"/>
  </r>
  <r>
    <s v="Honest Accomplice Theatre 2015-16 Season"/>
    <s v="Honest Accomplice Theatre produces theatre for social change."/>
    <n v="12000"/>
    <n v="12095"/>
    <x v="0"/>
    <s v="US"/>
    <s v="USD"/>
    <n v="1442030340"/>
    <n v="1439551200"/>
    <b v="1"/>
    <n v="200"/>
    <b v="1"/>
    <x v="1"/>
    <s v="plays"/>
    <n v="101"/>
    <n v="60.48"/>
    <x v="3248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GB"/>
    <s v="GBP"/>
    <n v="1436696712"/>
    <n v="1434104712"/>
    <b v="1"/>
    <n v="88"/>
    <b v="1"/>
    <x v="1"/>
    <s v="plays"/>
    <n v="105"/>
    <n v="65.58"/>
    <x v="3249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28178757"/>
    <n v="1425590357"/>
    <b v="1"/>
    <n v="213"/>
    <b v="1"/>
    <x v="1"/>
    <s v="plays"/>
    <n v="102"/>
    <n v="119.19"/>
    <x v="3250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822914"/>
    <n v="1432230914"/>
    <b v="1"/>
    <n v="20"/>
    <b v="1"/>
    <x v="1"/>
    <s v="plays"/>
    <n v="111"/>
    <n v="83.05"/>
    <x v="3251"/>
    <x v="0"/>
  </r>
  <r>
    <s v="Modern Love"/>
    <s v="How do we navigate the boundaries between friendship, sexual intimacy and obsessive desire?"/>
    <n v="2250"/>
    <n v="2876"/>
    <x v="0"/>
    <s v="US"/>
    <s v="USD"/>
    <n v="1415213324"/>
    <n v="1412617724"/>
    <b v="1"/>
    <n v="50"/>
    <b v="1"/>
    <x v="1"/>
    <s v="plays"/>
    <n v="128"/>
    <n v="57.52"/>
    <x v="3252"/>
    <x v="2"/>
  </r>
  <r>
    <s v="EMPATHITRAX, a new play by Ana Nogueira"/>
    <s v="Can you ever truly feel what someone else is feeling?_x000a_Do you want to?"/>
    <n v="20000"/>
    <n v="20365"/>
    <x v="0"/>
    <s v="US"/>
    <s v="USD"/>
    <n v="1434907966"/>
    <n v="1432315966"/>
    <b v="1"/>
    <n v="115"/>
    <b v="1"/>
    <x v="1"/>
    <s v="plays"/>
    <n v="102"/>
    <n v="177.09"/>
    <x v="3253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73247240"/>
    <n v="1470655240"/>
    <b v="1"/>
    <n v="186"/>
    <b v="1"/>
    <x v="1"/>
    <s v="plays"/>
    <n v="101"/>
    <n v="70.77"/>
    <x v="3254"/>
    <x v="0"/>
  </r>
  <r>
    <s v="Henry V"/>
    <s v="5 Actors, 30 Characters, 90 Minutes._x000a_Let us transport you from London to the fields of Agincourt, using the power of your imagination."/>
    <n v="300"/>
    <n v="525"/>
    <x v="0"/>
    <s v="US"/>
    <s v="USD"/>
    <n v="1473306300"/>
    <n v="1471701028"/>
    <b v="1"/>
    <n v="18"/>
    <b v="1"/>
    <x v="1"/>
    <s v="plays"/>
    <n v="175"/>
    <n v="29.17"/>
    <x v="3255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GB"/>
    <s v="GBP"/>
    <n v="1427331809"/>
    <n v="1424743409"/>
    <b v="1"/>
    <n v="176"/>
    <b v="1"/>
    <x v="1"/>
    <s v="plays"/>
    <n v="128"/>
    <n v="72.760000000000005"/>
    <x v="3256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12706375"/>
    <n v="1410114375"/>
    <b v="1"/>
    <n v="41"/>
    <b v="1"/>
    <x v="1"/>
    <s v="plays"/>
    <n v="106"/>
    <n v="51.85"/>
    <x v="3257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33995140"/>
    <n v="1432129577"/>
    <b v="1"/>
    <n v="75"/>
    <b v="1"/>
    <x v="1"/>
    <s v="plays"/>
    <n v="105"/>
    <n v="98.2"/>
    <x v="3258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GB"/>
    <s v="GBP"/>
    <n v="1487769952"/>
    <n v="1485177952"/>
    <b v="0"/>
    <n v="97"/>
    <b v="1"/>
    <x v="1"/>
    <s v="plays"/>
    <n v="106"/>
    <n v="251.74"/>
    <x v="3259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20751861"/>
    <n v="1418159861"/>
    <b v="1"/>
    <n v="73"/>
    <b v="1"/>
    <x v="1"/>
    <s v="plays"/>
    <n v="109"/>
    <n v="74.819999999999993"/>
    <x v="3260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75294340"/>
    <n v="1472753745"/>
    <b v="1"/>
    <n v="49"/>
    <b v="1"/>
    <x v="1"/>
    <s v="plays"/>
    <n v="100"/>
    <n v="67.650000000000006"/>
    <x v="3261"/>
    <x v="0"/>
  </r>
  <r>
    <s v="Prison Boxing: A New Play by Leah Joki"/>
    <s v="A one-woman theatrical exploration of the prison system and its inhabitants."/>
    <n v="12200"/>
    <n v="12571"/>
    <x v="0"/>
    <s v="US"/>
    <s v="USD"/>
    <n v="1448903318"/>
    <n v="1445875718"/>
    <b v="1"/>
    <n v="134"/>
    <b v="1"/>
    <x v="1"/>
    <s v="plays"/>
    <n v="103"/>
    <n v="93.81"/>
    <x v="3262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37067476"/>
    <n v="1434475476"/>
    <b v="1"/>
    <n v="68"/>
    <b v="1"/>
    <x v="1"/>
    <s v="plays"/>
    <n v="112"/>
    <n v="41.24"/>
    <x v="3263"/>
    <x v="0"/>
  </r>
  <r>
    <s v="Kapow-i GoGo at The PIT"/>
    <s v="The three part comedic saga of Kapow-i GoGo, who saves the world.  Again.  And again."/>
    <n v="2500"/>
    <n v="2575"/>
    <x v="0"/>
    <s v="US"/>
    <s v="USD"/>
    <n v="1419220800"/>
    <n v="1416555262"/>
    <b v="1"/>
    <n v="49"/>
    <b v="1"/>
    <x v="1"/>
    <s v="plays"/>
    <n v="103"/>
    <n v="52.55"/>
    <x v="3264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US"/>
    <s v="USD"/>
    <n v="1446238800"/>
    <n v="1444220588"/>
    <b v="1"/>
    <n v="63"/>
    <b v="1"/>
    <x v="1"/>
    <s v="plays"/>
    <n v="164"/>
    <n v="70.290000000000006"/>
    <x v="3265"/>
    <x v="0"/>
  </r>
  <r>
    <s v="Macbeth"/>
    <s v="An original version of Shakespeare's masterpiece that emphasizes family and explores the destruction of blood ties"/>
    <n v="6000"/>
    <n v="7877"/>
    <x v="0"/>
    <s v="US"/>
    <s v="USD"/>
    <n v="1422482400"/>
    <n v="1421089938"/>
    <b v="1"/>
    <n v="163"/>
    <b v="1"/>
    <x v="1"/>
    <s v="plays"/>
    <n v="131"/>
    <n v="48.33"/>
    <x v="3266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IE"/>
    <s v="EUR"/>
    <n v="1449162000"/>
    <n v="1446570315"/>
    <b v="1"/>
    <n v="288"/>
    <b v="1"/>
    <x v="1"/>
    <s v="plays"/>
    <n v="102"/>
    <n v="53.18"/>
    <x v="3267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34142800"/>
    <n v="1431435122"/>
    <b v="1"/>
    <n v="42"/>
    <b v="1"/>
    <x v="1"/>
    <s v="plays"/>
    <n v="128"/>
    <n v="60.95"/>
    <x v="3268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US"/>
    <s v="USD"/>
    <n v="1437156660"/>
    <n v="1434564660"/>
    <b v="1"/>
    <n v="70"/>
    <b v="1"/>
    <x v="1"/>
    <s v="plays"/>
    <n v="102"/>
    <n v="116"/>
    <x v="3269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US"/>
    <s v="USD"/>
    <n v="1472074928"/>
    <n v="1470692528"/>
    <b v="1"/>
    <n v="30"/>
    <b v="1"/>
    <x v="1"/>
    <s v="plays"/>
    <n v="102"/>
    <n v="61"/>
    <x v="3270"/>
    <x v="0"/>
  </r>
  <r>
    <s v="Saxon Court at Southwark Playhouse"/>
    <s v="A razor sharp satire to darken your Christmas."/>
    <n v="1500"/>
    <n v="1950"/>
    <x v="0"/>
    <s v="GB"/>
    <s v="GBP"/>
    <n v="1434452400"/>
    <n v="1431509397"/>
    <b v="1"/>
    <n v="51"/>
    <b v="1"/>
    <x v="1"/>
    <s v="plays"/>
    <n v="130"/>
    <n v="38.24"/>
    <x v="3271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GB"/>
    <s v="GBP"/>
    <n v="1436705265"/>
    <n v="1434113265"/>
    <b v="1"/>
    <n v="145"/>
    <b v="1"/>
    <x v="1"/>
    <s v="plays"/>
    <n v="154"/>
    <n v="106.5"/>
    <x v="3272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GB"/>
    <s v="GBP"/>
    <n v="1414927775"/>
    <n v="1412332175"/>
    <b v="1"/>
    <n v="21"/>
    <b v="1"/>
    <x v="1"/>
    <s v="plays"/>
    <n v="107"/>
    <n v="204.57"/>
    <x v="3273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46814809"/>
    <n v="1444219209"/>
    <b v="1"/>
    <n v="286"/>
    <b v="1"/>
    <x v="1"/>
    <s v="plays"/>
    <n v="101"/>
    <n v="54.91"/>
    <x v="3274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73879600"/>
    <n v="1472498042"/>
    <b v="1"/>
    <n v="12"/>
    <b v="1"/>
    <x v="1"/>
    <s v="plays"/>
    <n v="100"/>
    <n v="150.41999999999999"/>
    <x v="3275"/>
    <x v="0"/>
  </r>
  <r>
    <s v="We The Astronomers"/>
    <s v="In 2016, KO Theatre presents a world premiere play in Toronto, ON about faith, home, and the secrets we keep from those we love."/>
    <n v="4500"/>
    <n v="5258"/>
    <x v="0"/>
    <s v="US"/>
    <s v="USD"/>
    <n v="1458075600"/>
    <n v="1454259272"/>
    <b v="1"/>
    <n v="100"/>
    <b v="1"/>
    <x v="1"/>
    <s v="plays"/>
    <n v="117"/>
    <n v="52.58"/>
    <x v="3276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US"/>
    <s v="USD"/>
    <n v="1423456200"/>
    <n v="1421183271"/>
    <b v="1"/>
    <n v="100"/>
    <b v="1"/>
    <x v="1"/>
    <s v="plays"/>
    <n v="109"/>
    <n v="54.3"/>
    <x v="3277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CA"/>
    <s v="CAD"/>
    <n v="1459483140"/>
    <n v="1456526879"/>
    <b v="1"/>
    <n v="34"/>
    <b v="1"/>
    <x v="1"/>
    <s v="plays"/>
    <n v="103"/>
    <n v="76.03"/>
    <x v="3278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GB"/>
    <s v="GBP"/>
    <n v="1416331406"/>
    <n v="1413735806"/>
    <b v="1"/>
    <n v="63"/>
    <b v="1"/>
    <x v="1"/>
    <s v="plays"/>
    <n v="114"/>
    <n v="105.21"/>
    <x v="3279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GB"/>
    <s v="GBP"/>
    <n v="1433017303"/>
    <n v="1430425303"/>
    <b v="1"/>
    <n v="30"/>
    <b v="1"/>
    <x v="1"/>
    <s v="plays"/>
    <n v="103"/>
    <n v="68.67"/>
    <x v="3280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59474059"/>
    <n v="1456885659"/>
    <b v="0"/>
    <n v="47"/>
    <b v="1"/>
    <x v="1"/>
    <s v="plays"/>
    <n v="122"/>
    <n v="129.36000000000001"/>
    <x v="3281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33134800"/>
    <n v="1430158198"/>
    <b v="0"/>
    <n v="237"/>
    <b v="1"/>
    <x v="1"/>
    <s v="plays"/>
    <n v="103"/>
    <n v="134.26"/>
    <x v="3282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US"/>
    <s v="USD"/>
    <n v="1441153705"/>
    <n v="1438561705"/>
    <b v="0"/>
    <n v="47"/>
    <b v="1"/>
    <x v="1"/>
    <s v="plays"/>
    <n v="105"/>
    <n v="17.829999999999998"/>
    <x v="3283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61904788"/>
    <n v="1458103188"/>
    <b v="0"/>
    <n v="15"/>
    <b v="1"/>
    <x v="1"/>
    <s v="plays"/>
    <n v="102"/>
    <n v="203.2"/>
    <x v="3284"/>
    <x v="2"/>
  </r>
  <r>
    <s v="By Morning"/>
    <s v="A new play by Matthew Gasda"/>
    <n v="4999"/>
    <n v="5604"/>
    <x v="0"/>
    <s v="GB"/>
    <s v="GBP"/>
    <n v="1455138000"/>
    <n v="1452448298"/>
    <b v="0"/>
    <n v="81"/>
    <b v="1"/>
    <x v="1"/>
    <s v="plays"/>
    <n v="112"/>
    <n v="69.19"/>
    <x v="3285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54047140"/>
    <n v="1452546853"/>
    <b v="0"/>
    <n v="122"/>
    <b v="1"/>
    <x v="1"/>
    <s v="plays"/>
    <n v="102"/>
    <n v="125.12"/>
    <x v="3286"/>
    <x v="2"/>
  </r>
  <r>
    <s v="Three Things: Stories About Life"/>
    <s v="An inspirational one-man play about crisis, community, and the search for wholeness."/>
    <n v="2500"/>
    <n v="2500"/>
    <x v="0"/>
    <s v="US"/>
    <s v="USD"/>
    <n v="1488258000"/>
    <n v="1485556626"/>
    <b v="0"/>
    <n v="34"/>
    <b v="1"/>
    <x v="1"/>
    <s v="plays"/>
    <n v="100"/>
    <n v="73.53"/>
    <x v="3287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US"/>
    <s v="USD"/>
    <n v="1471291782"/>
    <n v="1468699782"/>
    <b v="0"/>
    <n v="207"/>
    <b v="1"/>
    <x v="1"/>
    <s v="plays"/>
    <n v="100"/>
    <n v="48.44"/>
    <x v="3288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CA"/>
    <s v="CAD"/>
    <n v="1448733628"/>
    <n v="1446573628"/>
    <b v="0"/>
    <n v="25"/>
    <b v="1"/>
    <x v="1"/>
    <s v="plays"/>
    <n v="133"/>
    <n v="26.61"/>
    <x v="3289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66463600"/>
    <n v="1463337315"/>
    <b v="0"/>
    <n v="72"/>
    <b v="1"/>
    <x v="1"/>
    <s v="plays"/>
    <n v="121"/>
    <n v="33.67"/>
    <x v="3290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GB"/>
    <s v="GBP"/>
    <n v="1487580602"/>
    <n v="1485161402"/>
    <b v="0"/>
    <n v="14"/>
    <b v="1"/>
    <x v="1"/>
    <s v="plays"/>
    <n v="114"/>
    <n v="40.71"/>
    <x v="3291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89234891"/>
    <n v="1486642891"/>
    <b v="0"/>
    <n v="15"/>
    <b v="1"/>
    <x v="1"/>
    <s v="plays"/>
    <n v="286"/>
    <n v="19.27"/>
    <x v="3292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US"/>
    <s v="USD"/>
    <n v="1442462340"/>
    <n v="1439743900"/>
    <b v="0"/>
    <n v="91"/>
    <b v="1"/>
    <x v="1"/>
    <s v="plays"/>
    <n v="170"/>
    <n v="84.29"/>
    <x v="3293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49257348"/>
    <n v="1444069748"/>
    <b v="0"/>
    <n v="24"/>
    <b v="1"/>
    <x v="1"/>
    <s v="plays"/>
    <n v="118"/>
    <n v="29.58"/>
    <x v="3294"/>
    <x v="0"/>
  </r>
  <r>
    <s v="The Divine Comedy Show"/>
    <s v="A comedic drama about The Devil and his quest to take a bride and to Hell with the consequences, no matter what they may be."/>
    <n v="700"/>
    <n v="720.01"/>
    <x v="0"/>
    <s v="NZ"/>
    <s v="NZD"/>
    <n v="1488622352"/>
    <n v="1486030352"/>
    <b v="0"/>
    <n v="27"/>
    <b v="1"/>
    <x v="1"/>
    <s v="plays"/>
    <n v="103"/>
    <n v="26.67"/>
    <x v="3295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34459554"/>
    <n v="1431867554"/>
    <b v="0"/>
    <n v="47"/>
    <b v="1"/>
    <x v="1"/>
    <s v="plays"/>
    <n v="144"/>
    <n v="45.98"/>
    <x v="3296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74886229"/>
    <n v="1472294229"/>
    <b v="0"/>
    <n v="44"/>
    <b v="1"/>
    <x v="1"/>
    <s v="plays"/>
    <n v="100"/>
    <n v="125.09"/>
    <x v="3297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GB"/>
    <s v="GBP"/>
    <n v="1448229600"/>
    <n v="1446401372"/>
    <b v="0"/>
    <n v="72"/>
    <b v="1"/>
    <x v="1"/>
    <s v="plays"/>
    <n v="102"/>
    <n v="141.29"/>
    <x v="3298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GB"/>
    <s v="GBP"/>
    <n v="1438037940"/>
    <n v="1436380256"/>
    <b v="0"/>
    <n v="63"/>
    <b v="1"/>
    <x v="1"/>
    <s v="plays"/>
    <n v="116"/>
    <n v="55.33"/>
    <x v="3299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42102400"/>
    <n v="1440370768"/>
    <b v="0"/>
    <n v="88"/>
    <b v="1"/>
    <x v="1"/>
    <s v="plays"/>
    <n v="136"/>
    <n v="46.42"/>
    <x v="3300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44860063"/>
    <n v="1442268063"/>
    <b v="0"/>
    <n v="70"/>
    <b v="1"/>
    <x v="1"/>
    <s v="plays"/>
    <n v="133"/>
    <n v="57.2"/>
    <x v="3301"/>
    <x v="2"/>
  </r>
  <r>
    <s v="El muro de BorÃ­s KiÃ©n"/>
    <s v="FilosofÃ­a de los anÃ³nimos"/>
    <n v="8400"/>
    <n v="8685"/>
    <x v="0"/>
    <s v="US"/>
    <s v="USD"/>
    <n v="1430329862"/>
    <n v="1428515462"/>
    <b v="0"/>
    <n v="50"/>
    <b v="1"/>
    <x v="1"/>
    <s v="plays"/>
    <n v="103"/>
    <n v="173.7"/>
    <x v="3302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70034740"/>
    <n v="1466185176"/>
    <b v="0"/>
    <n v="35"/>
    <b v="1"/>
    <x v="1"/>
    <s v="plays"/>
    <n v="116"/>
    <n v="59.6"/>
    <x v="3303"/>
    <x v="0"/>
  </r>
  <r>
    <s v="I Can Ski Forever 3"/>
    <s v="A musical comedy production celebrating the unique, lovable, insufferable ski culture of the modern day mountain town."/>
    <n v="15000"/>
    <n v="15677.5"/>
    <x v="0"/>
    <s v="ES"/>
    <s v="EUR"/>
    <n v="1481099176"/>
    <n v="1478507176"/>
    <b v="0"/>
    <n v="175"/>
    <b v="1"/>
    <x v="1"/>
    <s v="plays"/>
    <n v="105"/>
    <n v="89.59"/>
    <x v="3304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27553484"/>
    <n v="1424533084"/>
    <b v="0"/>
    <n v="20"/>
    <b v="1"/>
    <x v="1"/>
    <s v="plays"/>
    <n v="102"/>
    <n v="204.05"/>
    <x v="3305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82418752"/>
    <n v="1479826752"/>
    <b v="0"/>
    <n v="54"/>
    <b v="1"/>
    <x v="1"/>
    <s v="plays"/>
    <n v="175"/>
    <n v="48.7"/>
    <x v="3306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38374748"/>
    <n v="1435782748"/>
    <b v="0"/>
    <n v="20"/>
    <b v="1"/>
    <x v="1"/>
    <s v="plays"/>
    <n v="107"/>
    <n v="53.34"/>
    <x v="3307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5527600"/>
    <n v="1462252542"/>
    <b v="0"/>
    <n v="57"/>
    <b v="1"/>
    <x v="1"/>
    <s v="plays"/>
    <n v="122"/>
    <n v="75.09"/>
    <x v="3308"/>
    <x v="2"/>
  </r>
  <r>
    <s v="Collision Course"/>
    <s v="Two unlikely friends, a garage, tinned beans &amp; the end of the world."/>
    <n v="350"/>
    <n v="558"/>
    <x v="0"/>
    <s v="US"/>
    <s v="USD"/>
    <n v="1463275339"/>
    <n v="1460683339"/>
    <b v="0"/>
    <n v="31"/>
    <b v="1"/>
    <x v="1"/>
    <s v="plays"/>
    <n v="159"/>
    <n v="18"/>
    <x v="3309"/>
    <x v="2"/>
  </r>
  <r>
    <s v="The Island Boys: A New Play"/>
    <s v="A new play about coming coming home, recovery, and trying to find God in the process."/>
    <n v="6500"/>
    <n v="6505"/>
    <x v="0"/>
    <s v="US"/>
    <s v="USD"/>
    <n v="1460581365"/>
    <n v="1458766965"/>
    <b v="0"/>
    <n v="31"/>
    <b v="1"/>
    <x v="1"/>
    <s v="plays"/>
    <n v="100"/>
    <n v="209.84"/>
    <x v="3310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GB"/>
    <s v="GBP"/>
    <n v="1476632178"/>
    <n v="1473953778"/>
    <b v="0"/>
    <n v="45"/>
    <b v="1"/>
    <x v="1"/>
    <s v="plays"/>
    <n v="110"/>
    <n v="61.02"/>
    <x v="3311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44169825"/>
    <n v="1441577825"/>
    <b v="0"/>
    <n v="41"/>
    <b v="1"/>
    <x v="1"/>
    <s v="plays"/>
    <n v="100"/>
    <n v="61"/>
    <x v="3312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45065210"/>
    <n v="1442473210"/>
    <b v="0"/>
    <n v="29"/>
    <b v="1"/>
    <x v="1"/>
    <s v="plays"/>
    <n v="116"/>
    <n v="80.03"/>
    <x v="3313"/>
    <x v="2"/>
  </r>
  <r>
    <s v="The White Bike"/>
    <s v="I want to add a new perspective to the cycling safety debate by taking my play THE WHITE BIKE to the Edinburgh Festival of Cycling"/>
    <n v="800"/>
    <n v="1686"/>
    <x v="0"/>
    <s v="US"/>
    <s v="USD"/>
    <n v="1478901600"/>
    <n v="1477077946"/>
    <b v="0"/>
    <n v="58"/>
    <b v="1"/>
    <x v="1"/>
    <s v="plays"/>
    <n v="211"/>
    <n v="29.07"/>
    <x v="3314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US"/>
    <s v="USD"/>
    <n v="1453856400"/>
    <n v="1452664317"/>
    <b v="0"/>
    <n v="89"/>
    <b v="1"/>
    <x v="1"/>
    <s v="plays"/>
    <n v="110"/>
    <n v="49.44"/>
    <x v="3315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GB"/>
    <s v="GBP"/>
    <n v="1431115500"/>
    <n v="1428733511"/>
    <b v="0"/>
    <n v="125"/>
    <b v="1"/>
    <x v="1"/>
    <s v="plays"/>
    <n v="100"/>
    <n v="93.98"/>
    <x v="3316"/>
    <x v="3"/>
  </r>
  <r>
    <s v="Seven Minutes in Eternity"/>
    <s v="Andy Boyd's epic new satire about heroes and villains, humankind's search for glory, and fascism in America"/>
    <n v="1050"/>
    <n v="1115"/>
    <x v="0"/>
    <s v="GB"/>
    <s v="GBP"/>
    <n v="1462519041"/>
    <n v="1459927041"/>
    <b v="0"/>
    <n v="18"/>
    <b v="1"/>
    <x v="1"/>
    <s v="plays"/>
    <n v="106"/>
    <n v="61.94"/>
    <x v="3317"/>
    <x v="2"/>
  </r>
  <r>
    <s v="ROOMIES - Atlantic Canada Tour 2016-17"/>
    <s v="Help us strengthen and inspire disability arts in Atlantic Canada"/>
    <n v="2000"/>
    <n v="2512"/>
    <x v="0"/>
    <s v="US"/>
    <s v="USD"/>
    <n v="1407506040"/>
    <n v="1404680075"/>
    <b v="0"/>
    <n v="32"/>
    <b v="1"/>
    <x v="1"/>
    <s v="plays"/>
    <n v="126"/>
    <n v="78.5"/>
    <x v="3318"/>
    <x v="2"/>
  </r>
  <r>
    <s v="Down the Rabbit Hole"/>
    <s v="Down the Rabbit Hole is an exciting new play by Not Just Theatre Productions. To be performed at Matthew's Yard Theatre in Feb 2015"/>
    <n v="500"/>
    <n v="540"/>
    <x v="0"/>
    <s v="US"/>
    <s v="USD"/>
    <n v="1465347424"/>
    <n v="1462755424"/>
    <b v="0"/>
    <n v="16"/>
    <b v="1"/>
    <x v="1"/>
    <s v="plays"/>
    <n v="108"/>
    <n v="33.75"/>
    <x v="3319"/>
    <x v="3"/>
  </r>
  <r>
    <s v="Mama Threw Me So High &amp; He Who Speaks"/>
    <s v="Imaginary Theater Company presents two modern day tall tales about family, resilience and redemption."/>
    <n v="2500"/>
    <n v="2525"/>
    <x v="0"/>
    <s v="CA"/>
    <s v="CAD"/>
    <n v="1460341800"/>
    <n v="1456902893"/>
    <b v="0"/>
    <n v="38"/>
    <b v="1"/>
    <x v="1"/>
    <s v="plays"/>
    <n v="101"/>
    <n v="66.45"/>
    <x v="3320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GB"/>
    <s v="GBP"/>
    <n v="1422712986"/>
    <n v="1418824986"/>
    <b v="0"/>
    <n v="15"/>
    <b v="1"/>
    <x v="1"/>
    <s v="plays"/>
    <n v="107"/>
    <n v="35.799999999999997"/>
    <x v="3321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57557"/>
    <n v="1463965557"/>
    <b v="0"/>
    <n v="23"/>
    <b v="1"/>
    <x v="1"/>
    <s v="plays"/>
    <n v="102"/>
    <n v="145.65"/>
    <x v="3322"/>
    <x v="2"/>
  </r>
  <r>
    <s v="Migrants' Theatre"/>
    <s v="Young adult theatre makers from London are raising money to cover costs for touring with their current production MigrantsÂ´ Rhapsody."/>
    <n v="1000"/>
    <n v="1259"/>
    <x v="0"/>
    <s v="US"/>
    <s v="USD"/>
    <n v="1413431940"/>
    <n v="1412216665"/>
    <b v="0"/>
    <n v="49"/>
    <b v="1"/>
    <x v="1"/>
    <s v="plays"/>
    <n v="126"/>
    <n v="25.69"/>
    <x v="3323"/>
    <x v="2"/>
  </r>
  <r>
    <s v="At Swim, Two Boys"/>
    <s v="The play tells the story of Jim and Doyler and their friendship on the brink of Irish independence."/>
    <n v="1500"/>
    <n v="1525"/>
    <x v="0"/>
    <s v="US"/>
    <s v="USD"/>
    <n v="1466567700"/>
    <n v="1464653696"/>
    <b v="0"/>
    <n v="10"/>
    <b v="1"/>
    <x v="1"/>
    <s v="plays"/>
    <n v="102"/>
    <n v="152.5"/>
    <x v="3324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74793208"/>
    <n v="1472201208"/>
    <b v="0"/>
    <n v="15"/>
    <b v="1"/>
    <x v="1"/>
    <s v="plays"/>
    <n v="113"/>
    <n v="30"/>
    <x v="3325"/>
    <x v="0"/>
  </r>
  <r>
    <s v="Me? A Caregiver?"/>
    <s v="An edgy, hilarious, compassionate and honest show to help caregivers find courage, trust their instincts and above all, to laugh."/>
    <n v="8000"/>
    <n v="8110"/>
    <x v="0"/>
    <s v="IE"/>
    <s v="EUR"/>
    <n v="1465135190"/>
    <n v="1463925590"/>
    <b v="0"/>
    <n v="57"/>
    <b v="1"/>
    <x v="1"/>
    <s v="plays"/>
    <n v="101"/>
    <n v="142.28"/>
    <x v="3326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28256277"/>
    <n v="1425235877"/>
    <b v="0"/>
    <n v="33"/>
    <b v="1"/>
    <x v="1"/>
    <s v="plays"/>
    <n v="101"/>
    <n v="24.55"/>
    <x v="3327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25830905"/>
    <n v="1423242505"/>
    <b v="0"/>
    <n v="9"/>
    <b v="1"/>
    <x v="1"/>
    <s v="plays"/>
    <n v="146"/>
    <n v="292.77999999999997"/>
    <x v="3328"/>
    <x v="3"/>
  </r>
  <r>
    <s v="Jestia and Raedon"/>
    <s v="Jestia and Raedon is a brand new romantic comedy play going to the Edinburgh Fringe Festival this summer."/>
    <n v="1000"/>
    <n v="1168"/>
    <x v="0"/>
    <s v="GB"/>
    <s v="GBP"/>
    <n v="1462697966"/>
    <n v="1460105966"/>
    <b v="0"/>
    <n v="26"/>
    <b v="1"/>
    <x v="1"/>
    <s v="plays"/>
    <n v="117"/>
    <n v="44.92"/>
    <x v="3329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US"/>
    <s v="USD"/>
    <n v="1404522000"/>
    <n v="1404308883"/>
    <b v="0"/>
    <n v="69"/>
    <b v="1"/>
    <x v="1"/>
    <s v="plays"/>
    <n v="106"/>
    <n v="23.1"/>
    <x v="3330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GB"/>
    <s v="GBP"/>
    <n v="1406502000"/>
    <n v="1405583108"/>
    <b v="0"/>
    <n v="65"/>
    <b v="1"/>
    <x v="1"/>
    <s v="plays"/>
    <n v="105"/>
    <n v="80.400000000000006"/>
    <x v="3331"/>
    <x v="0"/>
  </r>
  <r>
    <s v="Cortez"/>
    <s v="Two marine biologists are at odds during an important expedition. When a stranded shark refuses to die, things get weird."/>
    <n v="6000"/>
    <n v="6000"/>
    <x v="0"/>
    <s v="GB"/>
    <s v="GBP"/>
    <n v="1427919468"/>
    <n v="1425331068"/>
    <b v="0"/>
    <n v="83"/>
    <b v="1"/>
    <x v="1"/>
    <s v="plays"/>
    <n v="100"/>
    <n v="72.290000000000006"/>
    <x v="3332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44149886"/>
    <n v="1441125886"/>
    <b v="0"/>
    <n v="111"/>
    <b v="1"/>
    <x v="1"/>
    <s v="plays"/>
    <n v="105"/>
    <n v="32.97"/>
    <x v="3333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05802330"/>
    <n v="1403210330"/>
    <b v="0"/>
    <n v="46"/>
    <b v="1"/>
    <x v="1"/>
    <s v="plays"/>
    <n v="139"/>
    <n v="116.65"/>
    <x v="3334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US"/>
    <s v="USD"/>
    <n v="1434384880"/>
    <n v="1432484080"/>
    <b v="0"/>
    <n v="63"/>
    <b v="1"/>
    <x v="1"/>
    <s v="plays"/>
    <n v="100"/>
    <n v="79.62"/>
    <x v="3335"/>
    <x v="3"/>
  </r>
  <r>
    <s v="WILDE TALES"/>
    <s v="A theatrical adaptation of Oscar Wilde's short stories, presented by Suitcase Civilians at The Space, April 5-10 2016."/>
    <n v="250"/>
    <n v="250"/>
    <x v="0"/>
    <s v="US"/>
    <s v="USD"/>
    <n v="1438259422"/>
    <n v="1435667422"/>
    <b v="0"/>
    <n v="9"/>
    <b v="1"/>
    <x v="1"/>
    <s v="plays"/>
    <n v="100"/>
    <n v="27.78"/>
    <x v="333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07106800"/>
    <n v="1404749446"/>
    <b v="0"/>
    <n v="34"/>
    <b v="1"/>
    <x v="1"/>
    <s v="plays"/>
    <n v="110"/>
    <n v="81.03"/>
    <x v="3337"/>
    <x v="3"/>
  </r>
  <r>
    <s v="The Last Days of Judas Iscariot"/>
    <s v="Join Estelle Parsons in support of Theater That Looks and Sounds Like America"/>
    <n v="15000"/>
    <n v="15327"/>
    <x v="0"/>
    <s v="GB"/>
    <s v="GBP"/>
    <n v="1459845246"/>
    <n v="1457429646"/>
    <b v="0"/>
    <n v="112"/>
    <b v="1"/>
    <x v="1"/>
    <s v="plays"/>
    <n v="102"/>
    <n v="136.85"/>
    <x v="3338"/>
    <x v="1"/>
  </r>
  <r>
    <s v="FRESH PRODUCE'd LA presents: Friends in Transient Places"/>
    <s v="FPLA presents FRIENDS IN TRANSIENT PLACES by Jonathan Caren: a magical story of modern life."/>
    <n v="8000"/>
    <n v="8348"/>
    <x v="0"/>
    <s v="GB"/>
    <s v="GBP"/>
    <n v="1412974800"/>
    <n v="1411109167"/>
    <b v="0"/>
    <n v="47"/>
    <b v="1"/>
    <x v="1"/>
    <s v="plays"/>
    <n v="104"/>
    <n v="177.62"/>
    <x v="3339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7944080"/>
    <n v="1486129680"/>
    <b v="0"/>
    <n v="38"/>
    <b v="1"/>
    <x v="1"/>
    <s v="plays"/>
    <n v="138"/>
    <n v="109.08"/>
    <x v="3340"/>
    <x v="2"/>
  </r>
  <r>
    <s v="Today I Live"/>
    <s v="A London flat, two stories play simultaneously. Irish mapmaker 1821, Iranian artist present day. Each senses the other. Worlds collide."/>
    <n v="3350"/>
    <n v="3350"/>
    <x v="0"/>
    <s v="US"/>
    <s v="USD"/>
    <n v="1469721518"/>
    <n v="1467129518"/>
    <b v="0"/>
    <n v="28"/>
    <b v="1"/>
    <x v="1"/>
    <s v="plays"/>
    <n v="100"/>
    <n v="119.64"/>
    <x v="3341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81066554"/>
    <n v="1478906554"/>
    <b v="0"/>
    <n v="78"/>
    <b v="1"/>
    <x v="1"/>
    <s v="plays"/>
    <n v="102"/>
    <n v="78.209999999999994"/>
    <x v="3342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5750800"/>
    <n v="1463771421"/>
    <b v="0"/>
    <n v="23"/>
    <b v="1"/>
    <x v="1"/>
    <s v="plays"/>
    <n v="171"/>
    <n v="52.17"/>
    <x v="3343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27864340"/>
    <n v="1425020810"/>
    <b v="0"/>
    <n v="40"/>
    <b v="1"/>
    <x v="1"/>
    <s v="plays"/>
    <n v="101"/>
    <n v="114.13"/>
    <x v="3344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GB"/>
    <s v="GBP"/>
    <n v="1460553480"/>
    <n v="1458770384"/>
    <b v="0"/>
    <n v="13"/>
    <b v="1"/>
    <x v="1"/>
    <s v="plays"/>
    <n v="130"/>
    <n v="50"/>
    <x v="3345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09374093"/>
    <n v="1406782093"/>
    <b v="0"/>
    <n v="18"/>
    <b v="1"/>
    <x v="1"/>
    <s v="plays"/>
    <n v="110"/>
    <n v="91.67"/>
    <x v="3346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US"/>
    <s v="USD"/>
    <n v="1429317420"/>
    <n v="1424226768"/>
    <b v="0"/>
    <n v="22"/>
    <b v="1"/>
    <x v="1"/>
    <s v="plays"/>
    <n v="119"/>
    <n v="108.59"/>
    <x v="3347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24910910"/>
    <n v="1424306110"/>
    <b v="0"/>
    <n v="79"/>
    <b v="1"/>
    <x v="1"/>
    <s v="plays"/>
    <n v="100"/>
    <n v="69.819999999999993"/>
    <x v="3348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GB"/>
    <s v="GBP"/>
    <n v="1462741200"/>
    <n v="1461503654"/>
    <b v="0"/>
    <n v="14"/>
    <b v="1"/>
    <x v="1"/>
    <s v="plays"/>
    <n v="153"/>
    <n v="109.57"/>
    <x v="3349"/>
    <x v="2"/>
  </r>
  <r>
    <s v="Visions"/>
    <s v="Nora Wageners TheaterstÃ¼ck lÃ¤dt den Zuschauer ein auf eine teils lustige, teils dÃ¼stere Reise ins Wohnzimmer der jungen, arbeitslosen K"/>
    <n v="3500"/>
    <n v="3655"/>
    <x v="0"/>
    <s v="US"/>
    <s v="USD"/>
    <n v="1461988740"/>
    <n v="1459949080"/>
    <b v="0"/>
    <n v="51"/>
    <b v="1"/>
    <x v="1"/>
    <s v="plays"/>
    <n v="104"/>
    <n v="71.67"/>
    <x v="3350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US"/>
    <s v="USD"/>
    <n v="1465837200"/>
    <n v="1463971172"/>
    <b v="0"/>
    <n v="54"/>
    <b v="1"/>
    <x v="1"/>
    <s v="plays"/>
    <n v="101"/>
    <n v="93.61"/>
    <x v="3351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LU"/>
    <s v="EUR"/>
    <n v="1448838000"/>
    <n v="1445791811"/>
    <b v="0"/>
    <n v="70"/>
    <b v="1"/>
    <x v="1"/>
    <s v="plays"/>
    <n v="108"/>
    <n v="76.8"/>
    <x v="3352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06113200"/>
    <n v="1402910965"/>
    <b v="0"/>
    <n v="44"/>
    <b v="1"/>
    <x v="1"/>
    <s v="plays"/>
    <n v="315"/>
    <n v="35.799999999999997"/>
    <x v="3353"/>
    <x v="2"/>
  </r>
  <r>
    <s v="Strangeloop Theatre - A Focus on New Works"/>
    <s v="Help Strangeloop Theatre create and support new work by sponsoring our 2015-2016 season."/>
    <n v="3000"/>
    <n v="3058"/>
    <x v="0"/>
    <s v="GB"/>
    <s v="GBP"/>
    <n v="1467414000"/>
    <n v="1462492178"/>
    <b v="0"/>
    <n v="55"/>
    <b v="1"/>
    <x v="1"/>
    <s v="plays"/>
    <n v="102"/>
    <n v="55.6"/>
    <x v="3354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230000"/>
    <n v="1461061350"/>
    <b v="0"/>
    <n v="15"/>
    <b v="1"/>
    <x v="1"/>
    <s v="plays"/>
    <n v="126"/>
    <n v="147.33000000000001"/>
    <x v="3355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US"/>
    <s v="USD"/>
    <n v="1446091260"/>
    <n v="1443029206"/>
    <b v="0"/>
    <n v="27"/>
    <b v="1"/>
    <x v="1"/>
    <s v="plays"/>
    <n v="101"/>
    <n v="56.33"/>
    <x v="3356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62879020"/>
    <n v="1461941527"/>
    <b v="0"/>
    <n v="21"/>
    <b v="1"/>
    <x v="1"/>
    <s v="plays"/>
    <n v="101"/>
    <n v="96.19"/>
    <x v="3357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GB"/>
    <s v="GBP"/>
    <n v="1468611272"/>
    <n v="1466019272"/>
    <b v="0"/>
    <n v="162"/>
    <b v="1"/>
    <x v="1"/>
    <s v="plays"/>
    <n v="103"/>
    <n v="63.57"/>
    <x v="3358"/>
    <x v="3"/>
  </r>
  <r>
    <s v="BEIRUT, LADY OF LEBANON"/>
    <s v="A Theatrical Production Celebrating the Lebanese Culture and the Human Spirit in Time of War."/>
    <n v="4000"/>
    <n v="4250"/>
    <x v="0"/>
    <s v="GB"/>
    <s v="GBP"/>
    <n v="1406887310"/>
    <n v="1404295310"/>
    <b v="0"/>
    <n v="23"/>
    <b v="1"/>
    <x v="1"/>
    <s v="plays"/>
    <n v="106"/>
    <n v="184.78"/>
    <x v="3359"/>
    <x v="1"/>
  </r>
  <r>
    <s v="Pretty Butch"/>
    <s v="World Premiere, an M1 Singapore Fringe Festival 2017 commission."/>
    <n v="9000"/>
    <n v="9124"/>
    <x v="0"/>
    <s v="US"/>
    <s v="USD"/>
    <n v="1416385679"/>
    <n v="1413790079"/>
    <b v="0"/>
    <n v="72"/>
    <b v="1"/>
    <x v="1"/>
    <s v="plays"/>
    <n v="101"/>
    <n v="126.72"/>
    <x v="3360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87985734"/>
    <n v="1484097734"/>
    <b v="0"/>
    <n v="68"/>
    <b v="1"/>
    <x v="1"/>
    <s v="plays"/>
    <n v="113"/>
    <n v="83.43"/>
    <x v="3361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SG"/>
    <s v="SGD"/>
    <n v="1481731140"/>
    <n v="1479866343"/>
    <b v="0"/>
    <n v="20"/>
    <b v="1"/>
    <x v="1"/>
    <s v="plays"/>
    <n v="218"/>
    <n v="54.5"/>
    <x v="3362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9587140"/>
    <n v="1408062990"/>
    <b v="0"/>
    <n v="26"/>
    <b v="1"/>
    <x v="1"/>
    <s v="plays"/>
    <n v="101"/>
    <n v="302.31"/>
    <x v="3363"/>
    <x v="3"/>
  </r>
  <r>
    <s v="Cancel The Sunshine"/>
    <s v="Cancel The SunshineÂ is a new play that explores living with a mental health condition in an honest, witty and articulate way."/>
    <n v="3000"/>
    <n v="3178"/>
    <x v="0"/>
    <s v="US"/>
    <s v="USD"/>
    <n v="1425704100"/>
    <n v="1424484717"/>
    <b v="0"/>
    <n v="72"/>
    <b v="1"/>
    <x v="1"/>
    <s v="plays"/>
    <n v="106"/>
    <n v="44.14"/>
    <x v="3364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08464000"/>
    <n v="1406831445"/>
    <b v="0"/>
    <n v="3"/>
    <b v="1"/>
    <x v="1"/>
    <s v="plays"/>
    <n v="104"/>
    <n v="866.67"/>
    <x v="3365"/>
    <x v="0"/>
  </r>
  <r>
    <s v="Montclair Shakespeare Series"/>
    <s v="The Series will consist of free staged readings of Shakespeare's plays, brought to life by professional actors in Montclair, NJ."/>
    <n v="500"/>
    <n v="1105"/>
    <x v="0"/>
    <s v="GB"/>
    <s v="GBP"/>
    <n v="1458075600"/>
    <n v="1456183649"/>
    <b v="0"/>
    <n v="18"/>
    <b v="1"/>
    <x v="1"/>
    <s v="plays"/>
    <n v="221"/>
    <n v="61.39"/>
    <x v="3366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US"/>
    <s v="USD"/>
    <n v="1449973592"/>
    <n v="1447381592"/>
    <b v="0"/>
    <n v="30"/>
    <b v="1"/>
    <x v="1"/>
    <s v="plays"/>
    <n v="119"/>
    <n v="29.67"/>
    <x v="3367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31481037"/>
    <n v="1428889037"/>
    <b v="0"/>
    <n v="23"/>
    <b v="1"/>
    <x v="1"/>
    <s v="plays"/>
    <n v="105"/>
    <n v="45.48"/>
    <x v="3368"/>
    <x v="3"/>
  </r>
  <r>
    <s v="The Collector, a play by Daniel Wade"/>
    <s v="How far would you go for revenge? The Collector is a dark thriller of regret, retribution and broken masculinity."/>
    <n v="5000"/>
    <n v="5195"/>
    <x v="0"/>
    <s v="GB"/>
    <s v="GBP"/>
    <n v="1438467894"/>
    <n v="1436307894"/>
    <b v="0"/>
    <n v="54"/>
    <b v="1"/>
    <x v="1"/>
    <s v="plays"/>
    <n v="104"/>
    <n v="96.2"/>
    <x v="3369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20088400"/>
    <n v="1416977259"/>
    <b v="0"/>
    <n v="26"/>
    <b v="1"/>
    <x v="1"/>
    <s v="plays"/>
    <n v="118"/>
    <n v="67.92"/>
    <x v="3370"/>
    <x v="2"/>
  </r>
  <r>
    <s v="Red Planet (or One Way Ticket) Staged Reading"/>
    <s v="Help support Red Planet, a new science fiction play based off the Mars One exploration."/>
    <n v="200"/>
    <n v="277"/>
    <x v="0"/>
    <s v="IE"/>
    <s v="EUR"/>
    <n v="1484441980"/>
    <n v="1479257980"/>
    <b v="0"/>
    <n v="9"/>
    <b v="1"/>
    <x v="1"/>
    <s v="plays"/>
    <n v="139"/>
    <n v="30.78"/>
    <x v="3371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81961600"/>
    <n v="1479283285"/>
    <b v="0"/>
    <n v="27"/>
    <b v="1"/>
    <x v="1"/>
    <s v="plays"/>
    <n v="104"/>
    <n v="38.33"/>
    <x v="3372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US"/>
    <s v="USD"/>
    <n v="1449089965"/>
    <n v="1446670765"/>
    <b v="0"/>
    <n v="30"/>
    <b v="1"/>
    <x v="1"/>
    <s v="plays"/>
    <n v="100"/>
    <n v="66.83"/>
    <x v="3373"/>
    <x v="0"/>
  </r>
  <r>
    <s v="HELP BUILD &quot;THE CASTLE&quot;"/>
    <s v="A rare  production of World acclaimed playwright Howard Barker's groundbreaking &amp; provocative 'The Castle'."/>
    <n v="3500"/>
    <n v="3730"/>
    <x v="0"/>
    <s v="US"/>
    <s v="USD"/>
    <n v="1408942740"/>
    <n v="1407157756"/>
    <b v="0"/>
    <n v="52"/>
    <b v="1"/>
    <x v="1"/>
    <s v="plays"/>
    <n v="107"/>
    <n v="71.73"/>
    <x v="3374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37235200"/>
    <n v="1435177840"/>
    <b v="0"/>
    <n v="17"/>
    <b v="1"/>
    <x v="1"/>
    <s v="plays"/>
    <n v="100"/>
    <n v="176.47"/>
    <x v="3375"/>
    <x v="3"/>
  </r>
  <r>
    <s v="The Tutors"/>
    <s v="3 college grads struggling to fund their social network. 1 bratty blackmailing student. 1 dreamy Asian business man. 1 awesome play."/>
    <n v="8000"/>
    <n v="8001"/>
    <x v="0"/>
    <s v="CA"/>
    <s v="CAD"/>
    <n v="1446053616"/>
    <n v="1443461616"/>
    <b v="0"/>
    <n v="19"/>
    <b v="1"/>
    <x v="1"/>
    <s v="plays"/>
    <n v="100"/>
    <n v="421.11"/>
    <x v="3376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00423973"/>
    <n v="1399387173"/>
    <b v="0"/>
    <n v="77"/>
    <b v="1"/>
    <x v="1"/>
    <s v="plays"/>
    <n v="101"/>
    <n v="104.99"/>
    <x v="3377"/>
    <x v="0"/>
  </r>
  <r>
    <s v="Rose of June"/>
    <s v="'Can you ever find acceptance in death?' _x000a_Rose of June is a piece of theatre exploring the stages of grief. Unity Theatre - September"/>
    <n v="550"/>
    <n v="592"/>
    <x v="0"/>
    <s v="US"/>
    <s v="USD"/>
    <n v="1429976994"/>
    <n v="1424796594"/>
    <b v="0"/>
    <n v="21"/>
    <b v="1"/>
    <x v="1"/>
    <s v="plays"/>
    <n v="108"/>
    <n v="28.19"/>
    <x v="3378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26870560"/>
    <n v="1424280899"/>
    <b v="0"/>
    <n v="38"/>
    <b v="1"/>
    <x v="1"/>
    <s v="plays"/>
    <n v="104"/>
    <n v="54.55"/>
    <x v="3379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GB"/>
    <s v="GBP"/>
    <n v="1409490480"/>
    <n v="1407400306"/>
    <b v="0"/>
    <n v="28"/>
    <b v="1"/>
    <x v="1"/>
    <s v="plays"/>
    <n v="104"/>
    <n v="111.89"/>
    <x v="3380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GB"/>
    <s v="GBP"/>
    <n v="1440630000"/>
    <n v="1439122800"/>
    <b v="0"/>
    <n v="48"/>
    <b v="1"/>
    <x v="1"/>
    <s v="plays"/>
    <n v="102"/>
    <n v="85.21"/>
    <x v="3381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US"/>
    <s v="USD"/>
    <n v="1417305178"/>
    <n v="1414277578"/>
    <b v="0"/>
    <n v="46"/>
    <b v="1"/>
    <x v="1"/>
    <s v="plays"/>
    <n v="101"/>
    <n v="76.650000000000006"/>
    <x v="3382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26044383"/>
    <n v="1423455983"/>
    <b v="0"/>
    <n v="30"/>
    <b v="1"/>
    <x v="1"/>
    <s v="plays"/>
    <n v="112"/>
    <n v="65.17"/>
    <x v="3383"/>
    <x v="2"/>
  </r>
  <r>
    <s v="The Hat"/>
    <s v="Six gay men, emotional baggage, and online dating: what could go wrong? A play about looking for love and finding something better."/>
    <n v="6000"/>
    <n v="6000.66"/>
    <x v="0"/>
    <s v="GB"/>
    <s v="GBP"/>
    <n v="1470092340"/>
    <n v="1467973256"/>
    <b v="0"/>
    <n v="64"/>
    <b v="1"/>
    <x v="1"/>
    <s v="plays"/>
    <n v="100"/>
    <n v="93.76"/>
    <x v="3384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66707620"/>
    <n v="1464979620"/>
    <b v="0"/>
    <n v="15"/>
    <b v="1"/>
    <x v="1"/>
    <s v="plays"/>
    <n v="100"/>
    <n v="133.33000000000001"/>
    <x v="3385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48074800"/>
    <n v="1444874768"/>
    <b v="0"/>
    <n v="41"/>
    <b v="1"/>
    <x v="1"/>
    <s v="plays"/>
    <n v="105"/>
    <n v="51.22"/>
    <x v="338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244552"/>
    <n v="1415652552"/>
    <b v="0"/>
    <n v="35"/>
    <b v="1"/>
    <x v="1"/>
    <s v="plays"/>
    <n v="117"/>
    <n v="100.17"/>
    <x v="3387"/>
    <x v="3"/>
  </r>
  <r>
    <s v="ICONS"/>
    <s v="ICONS is a unique new play about the Amazon warrior women from Greek myth and re-imagines them from a contemporary female perspective."/>
    <n v="1500"/>
    <n v="1557"/>
    <x v="0"/>
    <s v="US"/>
    <s v="USD"/>
    <n v="1417620506"/>
    <n v="1415028506"/>
    <b v="0"/>
    <n v="45"/>
    <b v="1"/>
    <x v="1"/>
    <s v="plays"/>
    <n v="104"/>
    <n v="34.6"/>
    <x v="3388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18581088"/>
    <n v="1415125088"/>
    <b v="0"/>
    <n v="62"/>
    <b v="1"/>
    <x v="1"/>
    <s v="plays"/>
    <n v="115"/>
    <n v="184.68"/>
    <x v="3389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GB"/>
    <s v="GBP"/>
    <n v="1434625441"/>
    <n v="1432033441"/>
    <b v="0"/>
    <n v="22"/>
    <b v="1"/>
    <x v="1"/>
    <s v="plays"/>
    <n v="102"/>
    <n v="69.819999999999993"/>
    <x v="3390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64960682"/>
    <n v="1462368682"/>
    <b v="0"/>
    <n v="18"/>
    <b v="1"/>
    <x v="1"/>
    <s v="plays"/>
    <n v="223"/>
    <n v="61.94"/>
    <x v="3391"/>
    <x v="3"/>
  </r>
  <r>
    <s v="1 in 3"/>
    <s v="Life is more than the days you have left. 1 in 3 tells of two normal people &amp; their confrontation with mortality and the dice of fate."/>
    <n v="500"/>
    <n v="500"/>
    <x v="0"/>
    <s v="US"/>
    <s v="USD"/>
    <n v="1405017345"/>
    <n v="1403721345"/>
    <b v="0"/>
    <n v="12"/>
    <b v="1"/>
    <x v="1"/>
    <s v="plays"/>
    <n v="100"/>
    <n v="41.67"/>
    <x v="3392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07536880"/>
    <n v="1404997548"/>
    <b v="0"/>
    <n v="44"/>
    <b v="1"/>
    <x v="1"/>
    <s v="plays"/>
    <n v="106"/>
    <n v="36.07"/>
    <x v="3393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62565855"/>
    <n v="1458245855"/>
    <b v="0"/>
    <n v="27"/>
    <b v="1"/>
    <x v="1"/>
    <s v="plays"/>
    <n v="142"/>
    <n v="29"/>
    <x v="3394"/>
    <x v="3"/>
  </r>
  <r>
    <s v="MIRAMAR"/>
    <s v="Miramar is a a darkly funny play exploring what it is we call â€˜homeâ€™."/>
    <n v="500"/>
    <n v="920"/>
    <x v="0"/>
    <s v="US"/>
    <s v="USD"/>
    <n v="1415234760"/>
    <n v="1413065230"/>
    <b v="0"/>
    <n v="38"/>
    <b v="1"/>
    <x v="1"/>
    <s v="plays"/>
    <n v="184"/>
    <n v="24.21"/>
    <x v="3395"/>
    <x v="0"/>
  </r>
  <r>
    <s v="Rainbowtown"/>
    <s v="&quot;Rainbowtown&quot; is a new play for kids. Help us bring it to the Main Line during the 2014 Philadelphia Fringe Festival!"/>
    <n v="1500"/>
    <n v="1565"/>
    <x v="0"/>
    <s v="GB"/>
    <s v="GBP"/>
    <n v="1406470645"/>
    <n v="1403878645"/>
    <b v="0"/>
    <n v="28"/>
    <b v="1"/>
    <x v="1"/>
    <s v="plays"/>
    <n v="104"/>
    <n v="55.89"/>
    <x v="3396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33009400"/>
    <n v="1431795944"/>
    <b v="0"/>
    <n v="24"/>
    <b v="1"/>
    <x v="1"/>
    <s v="plays"/>
    <n v="112"/>
    <n v="11.67"/>
    <x v="3397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01595140"/>
    <n v="1399286589"/>
    <b v="0"/>
    <n v="65"/>
    <b v="1"/>
    <x v="1"/>
    <s v="plays"/>
    <n v="111"/>
    <n v="68.349999999999994"/>
    <x v="3398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55832800"/>
    <n v="1452338929"/>
    <b v="0"/>
    <n v="46"/>
    <b v="1"/>
    <x v="1"/>
    <s v="plays"/>
    <n v="104"/>
    <n v="27.07"/>
    <x v="3399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16589200"/>
    <n v="1414605776"/>
    <b v="0"/>
    <n v="85"/>
    <b v="1"/>
    <x v="1"/>
    <s v="plays"/>
    <n v="100"/>
    <n v="118.13"/>
    <x v="3400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24556325"/>
    <n v="1421964325"/>
    <b v="0"/>
    <n v="66"/>
    <b v="1"/>
    <x v="1"/>
    <s v="plays"/>
    <n v="102"/>
    <n v="44.76"/>
    <x v="3401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09266414"/>
    <n v="1405378414"/>
    <b v="0"/>
    <n v="165"/>
    <b v="1"/>
    <x v="1"/>
    <s v="plays"/>
    <n v="110"/>
    <n v="99.79"/>
    <x v="3402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8968146"/>
    <n v="1436376146"/>
    <b v="0"/>
    <n v="17"/>
    <b v="1"/>
    <x v="1"/>
    <s v="plays"/>
    <n v="100"/>
    <n v="117.65"/>
    <x v="3403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47295460"/>
    <n v="1444747843"/>
    <b v="0"/>
    <n v="3"/>
    <b v="1"/>
    <x v="1"/>
    <s v="plays"/>
    <n v="122"/>
    <n v="203.33"/>
    <x v="3404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35230324"/>
    <n v="1432638324"/>
    <b v="0"/>
    <n v="17"/>
    <b v="1"/>
    <x v="1"/>
    <s v="plays"/>
    <n v="138"/>
    <n v="28.32"/>
    <x v="3405"/>
    <x v="2"/>
  </r>
  <r>
    <s v="Voices of Swords"/>
    <s v="A funny and moving new play about two families dealing with aging parents in very different ways!"/>
    <n v="10000"/>
    <n v="10031"/>
    <x v="0"/>
    <s v="US"/>
    <s v="USD"/>
    <n v="1434542702"/>
    <n v="1432814702"/>
    <b v="0"/>
    <n v="91"/>
    <b v="1"/>
    <x v="1"/>
    <s v="plays"/>
    <n v="100"/>
    <n v="110.23"/>
    <x v="3406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56876740"/>
    <n v="1455063886"/>
    <b v="0"/>
    <n v="67"/>
    <b v="1"/>
    <x v="1"/>
    <s v="plays"/>
    <n v="107"/>
    <n v="31.97"/>
    <x v="3407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511376"/>
    <n v="1401623376"/>
    <b v="0"/>
    <n v="18"/>
    <b v="1"/>
    <x v="1"/>
    <s v="plays"/>
    <n v="211"/>
    <n v="58.61"/>
    <x v="3408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04641289"/>
    <n v="1402049289"/>
    <b v="0"/>
    <n v="21"/>
    <b v="1"/>
    <x v="1"/>
    <s v="plays"/>
    <n v="124"/>
    <n v="29.43"/>
    <x v="3409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05727304"/>
    <n v="1403135304"/>
    <b v="0"/>
    <n v="40"/>
    <b v="1"/>
    <x v="1"/>
    <s v="plays"/>
    <n v="109"/>
    <n v="81.38"/>
    <x v="3410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GB"/>
    <s v="GBP"/>
    <n v="1469998680"/>
    <n v="1466710358"/>
    <b v="0"/>
    <n v="78"/>
    <b v="1"/>
    <x v="1"/>
    <s v="plays"/>
    <n v="104"/>
    <n v="199.17"/>
    <x v="3411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US"/>
    <s v="USD"/>
    <n v="1465196400"/>
    <n v="1462841990"/>
    <b v="0"/>
    <n v="26"/>
    <b v="1"/>
    <x v="1"/>
    <s v="plays"/>
    <n v="100"/>
    <n v="115.38"/>
    <x v="3412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44264372"/>
    <n v="1442536372"/>
    <b v="0"/>
    <n v="14"/>
    <b v="1"/>
    <x v="1"/>
    <s v="plays"/>
    <n v="130"/>
    <n v="46.43"/>
    <x v="3413"/>
    <x v="0"/>
  </r>
  <r>
    <s v="PCSF PlayOffs 2016"/>
    <s v="A new twist on our annual festival of fully-produced plays by member playwrights, performed by a talented ensemble cast!"/>
    <n v="3000"/>
    <n v="3105"/>
    <x v="0"/>
    <s v="GB"/>
    <s v="GBP"/>
    <n v="1411858862"/>
    <n v="1409266862"/>
    <b v="0"/>
    <n v="44"/>
    <b v="1"/>
    <x v="1"/>
    <s v="plays"/>
    <n v="104"/>
    <n v="70.569999999999993"/>
    <x v="3414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25099540"/>
    <n v="1424280938"/>
    <b v="0"/>
    <n v="9"/>
    <b v="1"/>
    <x v="1"/>
    <s v="plays"/>
    <n v="100"/>
    <n v="22.22"/>
    <x v="3415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US"/>
    <s v="USD"/>
    <n v="1480579140"/>
    <n v="1478030325"/>
    <b v="0"/>
    <n v="30"/>
    <b v="1"/>
    <x v="1"/>
    <s v="plays"/>
    <n v="120"/>
    <n v="159.47"/>
    <x v="3416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60935800"/>
    <n v="1459999656"/>
    <b v="0"/>
    <n v="45"/>
    <b v="1"/>
    <x v="1"/>
    <s v="plays"/>
    <n v="100"/>
    <n v="37.78"/>
    <x v="3417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GB"/>
    <s v="GBP"/>
    <n v="1429813800"/>
    <n v="1427363645"/>
    <b v="0"/>
    <n v="56"/>
    <b v="1"/>
    <x v="1"/>
    <s v="plays"/>
    <n v="101"/>
    <n v="72.05"/>
    <x v="3418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US"/>
    <s v="USD"/>
    <n v="1414284180"/>
    <n v="1410558948"/>
    <b v="0"/>
    <n v="46"/>
    <b v="1"/>
    <x v="1"/>
    <s v="plays"/>
    <n v="107"/>
    <n v="63.7"/>
    <x v="3419"/>
    <x v="2"/>
  </r>
  <r>
    <s v="Rounds. Set design campaign."/>
    <s v="A powerful and urgent tale of the first line of defence for the NHS. Based on true stories from junior doctors."/>
    <n v="700"/>
    <n v="966"/>
    <x v="0"/>
    <s v="US"/>
    <s v="USD"/>
    <n v="1400875307"/>
    <n v="1398283307"/>
    <b v="0"/>
    <n v="34"/>
    <b v="1"/>
    <x v="1"/>
    <s v="plays"/>
    <n v="138"/>
    <n v="28.41"/>
    <x v="3420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IE"/>
    <s v="EUR"/>
    <n v="1459978200"/>
    <n v="1458416585"/>
    <b v="0"/>
    <n v="98"/>
    <b v="1"/>
    <x v="1"/>
    <s v="plays"/>
    <n v="101"/>
    <n v="103.21"/>
    <x v="3421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5408000"/>
    <n v="1454638202"/>
    <b v="0"/>
    <n v="46"/>
    <b v="1"/>
    <x v="1"/>
    <s v="plays"/>
    <n v="109"/>
    <n v="71.150000000000006"/>
    <x v="3422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5495563"/>
    <n v="1422903563"/>
    <b v="0"/>
    <n v="10"/>
    <b v="1"/>
    <x v="1"/>
    <s v="plays"/>
    <n v="140"/>
    <n v="35"/>
    <x v="3423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GB"/>
    <s v="GBP"/>
    <n v="1450051200"/>
    <n v="1447594176"/>
    <b v="0"/>
    <n v="76"/>
    <b v="1"/>
    <x v="1"/>
    <s v="plays"/>
    <n v="104"/>
    <n v="81.78"/>
    <x v="3424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29912341"/>
    <n v="1427320341"/>
    <b v="0"/>
    <n v="104"/>
    <b v="1"/>
    <x v="1"/>
    <s v="plays"/>
    <n v="103"/>
    <n v="297.02999999999997"/>
    <x v="3425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23119540"/>
    <n v="1421252084"/>
    <b v="0"/>
    <n v="87"/>
    <b v="1"/>
    <x v="1"/>
    <s v="plays"/>
    <n v="108"/>
    <n v="46.61"/>
    <x v="3426"/>
    <x v="3"/>
  </r>
  <r>
    <s v="We Were Kings"/>
    <s v="A new play developed in collaboration with graduating theatre makers, premiering at the Edinburgh Fringe Festival 2014."/>
    <n v="1500"/>
    <n v="1500"/>
    <x v="0"/>
    <s v="US"/>
    <s v="USD"/>
    <n v="1412434136"/>
    <n v="1409669336"/>
    <b v="0"/>
    <n v="29"/>
    <b v="1"/>
    <x v="1"/>
    <s v="plays"/>
    <n v="100"/>
    <n v="51.72"/>
    <x v="3427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US"/>
    <s v="USD"/>
    <n v="1411264800"/>
    <n v="1409620903"/>
    <b v="0"/>
    <n v="51"/>
    <b v="1"/>
    <x v="1"/>
    <s v="plays"/>
    <n v="103"/>
    <n v="40.29"/>
    <x v="3428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04314952"/>
    <n v="1401722952"/>
    <b v="0"/>
    <n v="12"/>
    <b v="1"/>
    <x v="1"/>
    <s v="plays"/>
    <n v="130"/>
    <n v="16.25"/>
    <x v="3429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25142800"/>
    <n v="1422983847"/>
    <b v="0"/>
    <n v="72"/>
    <b v="1"/>
    <x v="1"/>
    <s v="plays"/>
    <n v="109"/>
    <n v="30.15"/>
    <x v="3430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GB"/>
    <s v="GBP"/>
    <n v="1478046661"/>
    <n v="1476837061"/>
    <b v="0"/>
    <n v="21"/>
    <b v="1"/>
    <x v="1"/>
    <s v="plays"/>
    <n v="100"/>
    <n v="95.24"/>
    <x v="3431"/>
    <x v="3"/>
  </r>
  <r>
    <s v="Love Letters"/>
    <s v="Bare Theatre stages A.R. Gurney's Pulitzer Finalist script about a relationship spanning a lifetime and long distance."/>
    <n v="2000"/>
    <n v="2193"/>
    <x v="0"/>
    <s v="GB"/>
    <s v="GBP"/>
    <n v="1406760101"/>
    <n v="1404168101"/>
    <b v="0"/>
    <n v="42"/>
    <b v="1"/>
    <x v="1"/>
    <s v="plays"/>
    <n v="110"/>
    <n v="52.21"/>
    <x v="3432"/>
    <x v="2"/>
  </r>
  <r>
    <s v="The Dybbuk"/>
    <s v="death&amp;pretzels presents their first Chicago based project:_x000a_The Dybbuk by S. Ansky"/>
    <n v="9500"/>
    <n v="9525"/>
    <x v="0"/>
    <s v="US"/>
    <s v="USD"/>
    <n v="1408383153"/>
    <n v="1405791153"/>
    <b v="0"/>
    <n v="71"/>
    <b v="1"/>
    <x v="1"/>
    <s v="plays"/>
    <n v="100"/>
    <n v="134.15"/>
    <x v="3433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54709600"/>
    <n v="1452520614"/>
    <b v="0"/>
    <n v="168"/>
    <b v="1"/>
    <x v="1"/>
    <s v="plays"/>
    <n v="106"/>
    <n v="62.83"/>
    <x v="3434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02974000"/>
    <n v="1400290255"/>
    <b v="0"/>
    <n v="19"/>
    <b v="1"/>
    <x v="1"/>
    <s v="plays"/>
    <n v="112"/>
    <n v="58.95"/>
    <x v="3435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4983269"/>
    <n v="1402391269"/>
    <b v="0"/>
    <n v="37"/>
    <b v="1"/>
    <x v="1"/>
    <s v="plays"/>
    <n v="106"/>
    <n v="143.11000000000001"/>
    <x v="3436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70538800"/>
    <n v="1469112493"/>
    <b v="0"/>
    <n v="36"/>
    <b v="1"/>
    <x v="1"/>
    <s v="plays"/>
    <n v="101"/>
    <n v="84.17"/>
    <x v="3437"/>
    <x v="0"/>
  </r>
  <r>
    <s v="KLIPPIES"/>
    <s v="Klippies is the debut play from Johannesburg-born writer Jessica SiÃ¢n, premiering at the Southwark Playhouse, London in May 2015."/>
    <n v="2500"/>
    <n v="2605"/>
    <x v="0"/>
    <s v="US"/>
    <s v="USD"/>
    <n v="1408638480"/>
    <n v="1406811593"/>
    <b v="0"/>
    <n v="14"/>
    <b v="1"/>
    <x v="1"/>
    <s v="plays"/>
    <n v="104"/>
    <n v="186.07"/>
    <x v="3438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40003820"/>
    <n v="1437411820"/>
    <b v="0"/>
    <n v="18"/>
    <b v="1"/>
    <x v="1"/>
    <s v="plays"/>
    <n v="135"/>
    <n v="89.79"/>
    <x v="3439"/>
    <x v="2"/>
  </r>
  <r>
    <s v="Gruesome Playground Injuries"/>
    <s v="LA-based team of professional actors and directors taking Rajiv Joseph's harrowing and romantic play to the Boulder community."/>
    <n v="5000"/>
    <n v="5260.92"/>
    <x v="0"/>
    <s v="GB"/>
    <s v="GBP"/>
    <n v="1430600400"/>
    <n v="1428358567"/>
    <b v="0"/>
    <n v="82"/>
    <b v="1"/>
    <x v="1"/>
    <s v="plays"/>
    <n v="105"/>
    <n v="64.16"/>
    <x v="3440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53179540"/>
    <n v="1452030730"/>
    <b v="0"/>
    <n v="43"/>
    <b v="1"/>
    <x v="1"/>
    <s v="plays"/>
    <n v="103"/>
    <n v="59.65"/>
    <x v="3441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05095300"/>
    <n v="1403146628"/>
    <b v="0"/>
    <n v="8"/>
    <b v="1"/>
    <x v="1"/>
    <s v="plays"/>
    <n v="100"/>
    <n v="31.25"/>
    <x v="3442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47445820"/>
    <n v="1445077121"/>
    <b v="0"/>
    <n v="45"/>
    <b v="1"/>
    <x v="1"/>
    <s v="plays"/>
    <n v="186"/>
    <n v="41.22"/>
    <x v="3443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US"/>
    <s v="USD"/>
    <n v="1433016672"/>
    <n v="1430424672"/>
    <b v="0"/>
    <n v="20"/>
    <b v="1"/>
    <x v="1"/>
    <s v="plays"/>
    <n v="289"/>
    <n v="43.35"/>
    <x v="3444"/>
    <x v="2"/>
  </r>
  <r>
    <s v="Axon Theatre - First Project (Phase 1)"/>
    <s v="Rehearsal &amp; development of our first project as Axon Theatre: &quot;The Star-Spangled Girl&quot; in South Wales."/>
    <n v="2000"/>
    <n v="2000"/>
    <x v="0"/>
    <s v="US"/>
    <s v="USD"/>
    <n v="1410266146"/>
    <n v="1407674146"/>
    <b v="0"/>
    <n v="31"/>
    <b v="1"/>
    <x v="1"/>
    <s v="plays"/>
    <n v="100"/>
    <n v="64.52"/>
    <x v="3445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AU"/>
    <s v="AUD"/>
    <n v="1465394340"/>
    <n v="1464677986"/>
    <b v="0"/>
    <n v="25"/>
    <b v="1"/>
    <x v="1"/>
    <s v="plays"/>
    <n v="108"/>
    <n v="43.28"/>
    <x v="3446"/>
    <x v="0"/>
  </r>
  <r>
    <s v="The Vagabond Halfback"/>
    <s v="&quot;He was a poet, a vagrant, a philosopher, a lady's man and a hard drinker&quot;"/>
    <n v="1000"/>
    <n v="1078"/>
    <x v="0"/>
    <s v="GB"/>
    <s v="GBP"/>
    <n v="1445604236"/>
    <n v="1443185036"/>
    <b v="0"/>
    <n v="14"/>
    <b v="1"/>
    <x v="1"/>
    <s v="plays"/>
    <n v="108"/>
    <n v="77"/>
    <x v="3447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GB"/>
    <s v="GBP"/>
    <n v="1423138800"/>
    <n v="1421092725"/>
    <b v="0"/>
    <n v="45"/>
    <b v="1"/>
    <x v="1"/>
    <s v="plays"/>
    <n v="110"/>
    <n v="51.22"/>
    <x v="3448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58332412"/>
    <n v="1454448012"/>
    <b v="0"/>
    <n v="20"/>
    <b v="1"/>
    <x v="1"/>
    <s v="plays"/>
    <n v="171"/>
    <n v="68.25"/>
    <x v="3449"/>
    <x v="2"/>
  </r>
  <r>
    <s v="The Beautiful House"/>
    <s v="The Beautiful House' is a story of modern mummification and the present day post-humanist crisis in our relationship with death."/>
    <n v="500"/>
    <n v="760"/>
    <x v="0"/>
    <s v="US"/>
    <s v="USD"/>
    <n v="1418784689"/>
    <n v="1416192689"/>
    <b v="0"/>
    <n v="39"/>
    <b v="1"/>
    <x v="1"/>
    <s v="plays"/>
    <n v="152"/>
    <n v="19.489999999999998"/>
    <x v="3450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68036800"/>
    <n v="1465607738"/>
    <b v="0"/>
    <n v="16"/>
    <b v="1"/>
    <x v="1"/>
    <s v="plays"/>
    <n v="101"/>
    <n v="41.13"/>
    <x v="3451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GB"/>
    <s v="GBP"/>
    <n v="1427990071"/>
    <n v="1422809671"/>
    <b v="0"/>
    <n v="37"/>
    <b v="1"/>
    <x v="1"/>
    <s v="plays"/>
    <n v="153"/>
    <n v="41.41"/>
    <x v="3452"/>
    <x v="3"/>
  </r>
  <r>
    <s v="'Patagonia' - by Robert George"/>
    <s v="A full length comedy, Patagonia follows Grason and Jerry on their journey through a magical, South-American rainforest."/>
    <n v="300"/>
    <n v="385"/>
    <x v="0"/>
    <s v="US"/>
    <s v="USD"/>
    <n v="1429636927"/>
    <n v="1427304127"/>
    <b v="0"/>
    <n v="14"/>
    <b v="1"/>
    <x v="1"/>
    <s v="plays"/>
    <n v="128"/>
    <n v="27.5"/>
    <x v="3453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US"/>
    <s v="USD"/>
    <n v="1406087940"/>
    <n v="1404141626"/>
    <b v="0"/>
    <n v="21"/>
    <b v="1"/>
    <x v="1"/>
    <s v="plays"/>
    <n v="101"/>
    <n v="33.57"/>
    <x v="3454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GB"/>
    <s v="GBP"/>
    <n v="1471130956"/>
    <n v="1465946956"/>
    <b v="0"/>
    <n v="69"/>
    <b v="1"/>
    <x v="1"/>
    <s v="plays"/>
    <n v="101"/>
    <n v="145.87"/>
    <x v="3455"/>
    <x v="2"/>
  </r>
  <r>
    <s v="THIEF"/>
    <s v="&quot;Thief,&quot; a one man touring show, a theatrical experience portraying a supernatural story about the 3 days Jesus spent in the grave."/>
    <n v="3000"/>
    <n v="5739"/>
    <x v="0"/>
    <s v="GB"/>
    <s v="GBP"/>
    <n v="1406825159"/>
    <n v="1404233159"/>
    <b v="0"/>
    <n v="16"/>
    <b v="1"/>
    <x v="1"/>
    <s v="plays"/>
    <n v="191"/>
    <n v="358.69"/>
    <x v="3456"/>
    <x v="3"/>
  </r>
  <r>
    <s v="The Impossible Adventures Of Supernova Jones"/>
    <s v="Robots, Space Battles, Mystery, and Intrigue. Nothing is Impossible..."/>
    <n v="2000"/>
    <n v="2804"/>
    <x v="0"/>
    <s v="US"/>
    <s v="USD"/>
    <n v="1476381627"/>
    <n v="1473789627"/>
    <b v="0"/>
    <n v="55"/>
    <b v="1"/>
    <x v="1"/>
    <s v="plays"/>
    <n v="140"/>
    <n v="50.98"/>
    <x v="3457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06876340"/>
    <n v="1404190567"/>
    <b v="0"/>
    <n v="27"/>
    <b v="1"/>
    <x v="1"/>
    <s v="plays"/>
    <n v="124"/>
    <n v="45.04"/>
    <x v="3458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US"/>
    <s v="USD"/>
    <n v="1423720740"/>
    <n v="1421081857"/>
    <b v="0"/>
    <n v="36"/>
    <b v="1"/>
    <x v="1"/>
    <s v="plays"/>
    <n v="126"/>
    <n v="17.53"/>
    <x v="3459"/>
    <x v="2"/>
  </r>
  <r>
    <s v="Pushers"/>
    <s v="'Pushers' is an exciting new play and the first project for brand new theatre company, Ain't Got No Home Productions."/>
    <n v="500"/>
    <n v="950"/>
    <x v="0"/>
    <s v="US"/>
    <s v="USD"/>
    <n v="1422937620"/>
    <n v="1420606303"/>
    <b v="0"/>
    <n v="19"/>
    <b v="1"/>
    <x v="1"/>
    <s v="plays"/>
    <n v="190"/>
    <n v="50"/>
    <x v="3460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GB"/>
    <s v="GBP"/>
    <n v="1463743860"/>
    <n v="1461151860"/>
    <b v="0"/>
    <n v="12"/>
    <b v="1"/>
    <x v="1"/>
    <s v="plays"/>
    <n v="139"/>
    <n v="57.92"/>
    <x v="3461"/>
    <x v="2"/>
  </r>
  <r>
    <s v="Upstart Crows of Santa Fe Stage Weapons"/>
    <s v="Help the Upstart Crows of Santa Fe bring Shakespeare's Julius Caesar to life with quality wooden stage swords!"/>
    <n v="250"/>
    <n v="505"/>
    <x v="0"/>
    <s v="GB"/>
    <s v="GBP"/>
    <n v="1408106352"/>
    <n v="1406896752"/>
    <b v="0"/>
    <n v="17"/>
    <b v="1"/>
    <x v="1"/>
    <s v="plays"/>
    <n v="202"/>
    <n v="29.71"/>
    <x v="3462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US"/>
    <s v="USD"/>
    <n v="1477710000"/>
    <n v="1475248279"/>
    <b v="0"/>
    <n v="114"/>
    <b v="1"/>
    <x v="1"/>
    <s v="plays"/>
    <n v="103"/>
    <n v="90.68"/>
    <x v="3463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36551200"/>
    <n v="1435181628"/>
    <b v="0"/>
    <n v="93"/>
    <b v="1"/>
    <x v="1"/>
    <s v="plays"/>
    <n v="102"/>
    <n v="55.01"/>
    <x v="3464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CA"/>
    <s v="CAD"/>
    <n v="1476158340"/>
    <n v="1472594585"/>
    <b v="0"/>
    <n v="36"/>
    <b v="1"/>
    <x v="1"/>
    <s v="plays"/>
    <n v="103"/>
    <n v="57.22"/>
    <x v="3465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71921637"/>
    <n v="1469329637"/>
    <b v="0"/>
    <n v="61"/>
    <b v="1"/>
    <x v="1"/>
    <s v="plays"/>
    <n v="127"/>
    <n v="72.95"/>
    <x v="3466"/>
    <x v="2"/>
  </r>
  <r>
    <s v="Venus in Fur, Los Angeles."/>
    <s v="Venus in Fur, By David Ives."/>
    <n v="3000"/>
    <n v="3030"/>
    <x v="0"/>
    <s v="GB"/>
    <s v="GBP"/>
    <n v="1439136000"/>
    <n v="1436972472"/>
    <b v="0"/>
    <n v="47"/>
    <b v="1"/>
    <x v="1"/>
    <s v="plays"/>
    <n v="101"/>
    <n v="64.47"/>
    <x v="3467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61108450"/>
    <n v="1455928050"/>
    <b v="0"/>
    <n v="17"/>
    <b v="1"/>
    <x v="1"/>
    <s v="plays"/>
    <n v="122"/>
    <n v="716.35"/>
    <x v="3468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26864032"/>
    <n v="1424275632"/>
    <b v="0"/>
    <n v="63"/>
    <b v="1"/>
    <x v="1"/>
    <s v="plays"/>
    <n v="113"/>
    <n v="50.4"/>
    <x v="3469"/>
    <x v="2"/>
  </r>
  <r>
    <s v="She Kills Monsters"/>
    <s v="The New Artist's Circle is a theatre company dedicated to bringing the arts to young people."/>
    <n v="250"/>
    <n v="375"/>
    <x v="0"/>
    <s v="US"/>
    <s v="USD"/>
    <n v="1474426800"/>
    <n v="1471976529"/>
    <b v="0"/>
    <n v="9"/>
    <b v="1"/>
    <x v="1"/>
    <s v="plays"/>
    <n v="150"/>
    <n v="41.67"/>
    <x v="3470"/>
    <x v="2"/>
  </r>
  <r>
    <s v="Different is Dangerous"/>
    <s v="Fast paced, two hander which uses headphone verbatim technique to give an insight into the everyday lives of Leeds city locals."/>
    <n v="500"/>
    <n v="1073"/>
    <x v="0"/>
    <s v="US"/>
    <s v="USD"/>
    <n v="1461857045"/>
    <n v="1459265045"/>
    <b v="0"/>
    <n v="30"/>
    <b v="1"/>
    <x v="1"/>
    <s v="plays"/>
    <n v="215"/>
    <n v="35.770000000000003"/>
    <x v="3471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68618680"/>
    <n v="1465345902"/>
    <b v="0"/>
    <n v="23"/>
    <b v="1"/>
    <x v="1"/>
    <s v="plays"/>
    <n v="102"/>
    <n v="88.74"/>
    <x v="3472"/>
    <x v="3"/>
  </r>
  <r>
    <s v="King Sisyphus"/>
    <s v="A modern telling of the Greek myth. Sisyphus defies the Gods and attempts to change the world order... but can he overcome his fate?"/>
    <n v="4900"/>
    <n v="4900"/>
    <x v="0"/>
    <s v="GB"/>
    <s v="GBP"/>
    <n v="1409515200"/>
    <n v="1405971690"/>
    <b v="0"/>
    <n v="33"/>
    <b v="1"/>
    <x v="1"/>
    <s v="plays"/>
    <n v="100"/>
    <n v="148.47999999999999"/>
    <x v="3473"/>
    <x v="0"/>
  </r>
  <r>
    <s v="Be Prepared"/>
    <s v="Help us get actor-writer Ian Bonar's debut play - a hilarious, heartbreaking story of grief and loss - to the 2016 Edinburgh Fringe."/>
    <n v="2000"/>
    <n v="2020"/>
    <x v="0"/>
    <s v="US"/>
    <s v="USD"/>
    <n v="1415253540"/>
    <n v="1413432331"/>
    <b v="0"/>
    <n v="39"/>
    <b v="1"/>
    <x v="1"/>
    <s v="plays"/>
    <n v="101"/>
    <n v="51.79"/>
    <x v="3474"/>
    <x v="2"/>
  </r>
  <r>
    <s v="Score"/>
    <s v="Score is a musical play inspired by true stories of parents who have recovered from addiction and regained their children."/>
    <n v="300"/>
    <n v="340"/>
    <x v="0"/>
    <s v="US"/>
    <s v="USD"/>
    <n v="1426883220"/>
    <n v="1425067296"/>
    <b v="0"/>
    <n v="17"/>
    <b v="1"/>
    <x v="1"/>
    <s v="plays"/>
    <n v="113"/>
    <n v="20"/>
    <x v="3475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GB"/>
    <s v="GBP"/>
    <n v="1469016131"/>
    <n v="1466424131"/>
    <b v="0"/>
    <n v="6"/>
    <b v="1"/>
    <x v="1"/>
    <s v="plays"/>
    <n v="104"/>
    <n v="52"/>
    <x v="3476"/>
    <x v="3"/>
  </r>
  <r>
    <s v="PCSF's Biannual 24-Hour Play Festival"/>
    <s v="8 ten-minute plays, written, directed, rehearsed, and fully produced in only 24 hours! Are we crazy? You bet we are!"/>
    <n v="1800"/>
    <n v="2076"/>
    <x v="0"/>
    <s v="GB"/>
    <s v="GBP"/>
    <n v="1414972800"/>
    <n v="1412629704"/>
    <b v="0"/>
    <n v="39"/>
    <b v="1"/>
    <x v="1"/>
    <s v="plays"/>
    <n v="115"/>
    <n v="53.23"/>
    <x v="3477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14378800"/>
    <n v="1412836990"/>
    <b v="0"/>
    <n v="57"/>
    <b v="1"/>
    <x v="1"/>
    <s v="plays"/>
    <n v="113"/>
    <n v="39.6"/>
    <x v="3478"/>
    <x v="0"/>
  </r>
  <r>
    <s v="Civil Rogues"/>
    <s v="A new comedy about what happened to a band of foolhardy actors when the Puritans closed the theatres in the 1640s."/>
    <n v="1500"/>
    <n v="1918"/>
    <x v="0"/>
    <s v="US"/>
    <s v="USD"/>
    <n v="1431831600"/>
    <n v="1430761243"/>
    <b v="0"/>
    <n v="56"/>
    <b v="1"/>
    <x v="1"/>
    <s v="plays"/>
    <n v="128"/>
    <n v="34.25"/>
    <x v="3479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26539600"/>
    <n v="1424296822"/>
    <b v="0"/>
    <n v="13"/>
    <b v="1"/>
    <x v="1"/>
    <s v="plays"/>
    <n v="143"/>
    <n v="164.62"/>
    <x v="3480"/>
    <x v="0"/>
  </r>
  <r>
    <s v="FIX THE FITZ"/>
    <s v="One of Australia's greatest theatres needs your help. Please help us refurnish, fit out and restore this legendary storytelling venue."/>
    <n v="10000"/>
    <n v="11880"/>
    <x v="0"/>
    <s v="GB"/>
    <s v="GBP"/>
    <n v="1403382680"/>
    <n v="1400790680"/>
    <b v="0"/>
    <n v="95"/>
    <b v="1"/>
    <x v="1"/>
    <s v="plays"/>
    <n v="119"/>
    <n v="125.05"/>
    <x v="3481"/>
    <x v="3"/>
  </r>
  <r>
    <s v="Old Trunk - Edinburgh 2014"/>
    <s v="Critically-acclaimed new-writing company Old Trunk make their Edinburgh debut alternating their two darkly comic plays."/>
    <n v="3000"/>
    <n v="4150"/>
    <x v="0"/>
    <s v="US"/>
    <s v="USD"/>
    <n v="1436562000"/>
    <n v="1434440227"/>
    <b v="0"/>
    <n v="80"/>
    <b v="1"/>
    <x v="1"/>
    <s v="plays"/>
    <n v="138"/>
    <n v="51.88"/>
    <x v="3482"/>
    <x v="3"/>
  </r>
  <r>
    <s v="The Faculty Lounge"/>
    <s v="Join 5 high school teachers in the lounge of every high school in America.  Hear what they never say in the classroom."/>
    <n v="3350"/>
    <n v="5358"/>
    <x v="0"/>
    <s v="AU"/>
    <s v="AUD"/>
    <n v="1420178188"/>
    <n v="1418709388"/>
    <b v="0"/>
    <n v="133"/>
    <b v="1"/>
    <x v="1"/>
    <s v="plays"/>
    <n v="160"/>
    <n v="40.29"/>
    <x v="3483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GB"/>
    <s v="GBP"/>
    <n v="1404671466"/>
    <n v="1402079466"/>
    <b v="0"/>
    <n v="44"/>
    <b v="1"/>
    <x v="1"/>
    <s v="plays"/>
    <n v="114"/>
    <n v="64.91"/>
    <x v="3484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04403381"/>
    <n v="1401811381"/>
    <b v="0"/>
    <n v="30"/>
    <b v="1"/>
    <x v="1"/>
    <s v="plays"/>
    <n v="101"/>
    <n v="55.33"/>
    <x v="3485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66014499"/>
    <n v="1463422499"/>
    <b v="0"/>
    <n v="56"/>
    <b v="1"/>
    <x v="1"/>
    <s v="plays"/>
    <n v="155"/>
    <n v="83.14"/>
    <x v="3486"/>
    <x v="0"/>
  </r>
  <r>
    <s v="Jericho Creek"/>
    <s v="Jericho Creek is an original production by Fledgling Theatre Company which will be performed at The Cockpit Theatre in July 2015"/>
    <n v="2000"/>
    <n v="2555"/>
    <x v="0"/>
    <s v="US"/>
    <s v="USD"/>
    <n v="1454431080"/>
    <n v="1451839080"/>
    <b v="0"/>
    <n v="66"/>
    <b v="1"/>
    <x v="1"/>
    <s v="plays"/>
    <n v="128"/>
    <n v="38.71"/>
    <x v="3487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33314740"/>
    <n v="1430600401"/>
    <b v="0"/>
    <n v="29"/>
    <b v="1"/>
    <x v="1"/>
    <s v="plays"/>
    <n v="121"/>
    <n v="125.38"/>
    <x v="3488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35185252"/>
    <n v="1432593252"/>
    <b v="0"/>
    <n v="72"/>
    <b v="1"/>
    <x v="1"/>
    <s v="plays"/>
    <n v="113"/>
    <n v="78.260000000000005"/>
    <x v="3489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29286400"/>
    <n v="1427221560"/>
    <b v="0"/>
    <n v="27"/>
    <b v="1"/>
    <x v="1"/>
    <s v="plays"/>
    <n v="128"/>
    <n v="47.22"/>
    <x v="3490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GB"/>
    <s v="GBP"/>
    <n v="1400965200"/>
    <n v="1398352531"/>
    <b v="0"/>
    <n v="10"/>
    <b v="1"/>
    <x v="1"/>
    <s v="plays"/>
    <n v="158"/>
    <n v="79.099999999999994"/>
    <x v="3491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60574924"/>
    <n v="1457982924"/>
    <b v="0"/>
    <n v="35"/>
    <b v="1"/>
    <x v="1"/>
    <s v="plays"/>
    <n v="105"/>
    <n v="114.29"/>
    <x v="3492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31928784"/>
    <n v="1430114384"/>
    <b v="0"/>
    <n v="29"/>
    <b v="1"/>
    <x v="1"/>
    <s v="plays"/>
    <n v="100"/>
    <n v="51.72"/>
    <x v="3493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45818397"/>
    <n v="1442794397"/>
    <b v="0"/>
    <n v="13"/>
    <b v="1"/>
    <x v="1"/>
    <s v="plays"/>
    <n v="100"/>
    <n v="30.77"/>
    <x v="3494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US"/>
    <s v="USD"/>
    <n v="1408252260"/>
    <n v="1406580436"/>
    <b v="0"/>
    <n v="72"/>
    <b v="1"/>
    <x v="1"/>
    <s v="plays"/>
    <n v="107"/>
    <n v="74.209999999999994"/>
    <x v="3495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80140000"/>
    <n v="1479186575"/>
    <b v="0"/>
    <n v="78"/>
    <b v="1"/>
    <x v="1"/>
    <s v="plays"/>
    <n v="124"/>
    <n v="47.85"/>
    <x v="349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CA"/>
    <s v="CAD"/>
    <n v="1414862280"/>
    <n v="1412360309"/>
    <b v="0"/>
    <n v="49"/>
    <b v="1"/>
    <x v="1"/>
    <s v="plays"/>
    <n v="109"/>
    <n v="34.409999999999997"/>
    <x v="3497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US"/>
    <s v="USD"/>
    <n v="1473625166"/>
    <n v="1470169166"/>
    <b v="0"/>
    <n v="42"/>
    <b v="1"/>
    <x v="1"/>
    <s v="plays"/>
    <n v="102"/>
    <n v="40.24"/>
    <x v="3498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64904800"/>
    <n v="1463852904"/>
    <b v="0"/>
    <n v="35"/>
    <b v="1"/>
    <x v="1"/>
    <s v="plays"/>
    <n v="106"/>
    <n v="60.29"/>
    <x v="3499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CA"/>
    <s v="CAD"/>
    <n v="1464471840"/>
    <n v="1459309704"/>
    <b v="0"/>
    <n v="42"/>
    <b v="1"/>
    <x v="1"/>
    <s v="plays"/>
    <n v="106"/>
    <n v="25.31"/>
    <x v="3500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US"/>
    <s v="USD"/>
    <n v="1435733940"/>
    <n v="1431046325"/>
    <b v="0"/>
    <n v="42"/>
    <b v="1"/>
    <x v="1"/>
    <s v="plays"/>
    <n v="101"/>
    <n v="35.950000000000003"/>
    <x v="3501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7326740"/>
    <n v="1455919438"/>
    <b v="0"/>
    <n v="31"/>
    <b v="1"/>
    <x v="1"/>
    <s v="plays"/>
    <n v="105"/>
    <n v="136"/>
    <x v="3502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41995595"/>
    <n v="1439835595"/>
    <b v="0"/>
    <n v="38"/>
    <b v="1"/>
    <x v="1"/>
    <s v="plays"/>
    <n v="108"/>
    <n v="70.760000000000005"/>
    <x v="3503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58100740"/>
    <n v="1456862924"/>
    <b v="0"/>
    <n v="8"/>
    <b v="1"/>
    <x v="1"/>
    <s v="plays"/>
    <n v="100"/>
    <n v="125"/>
    <x v="3504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GB"/>
    <s v="GBP"/>
    <n v="1469359728"/>
    <n v="1466767728"/>
    <b v="0"/>
    <n v="39"/>
    <b v="1"/>
    <x v="1"/>
    <s v="plays"/>
    <n v="104"/>
    <n v="66.510000000000005"/>
    <x v="3505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47959491"/>
    <n v="1445363891"/>
    <b v="0"/>
    <n v="29"/>
    <b v="1"/>
    <x v="1"/>
    <s v="plays"/>
    <n v="102"/>
    <n v="105"/>
    <x v="3506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399953600"/>
    <n v="1398983245"/>
    <b v="0"/>
    <n v="72"/>
    <b v="1"/>
    <x v="1"/>
    <s v="plays"/>
    <n v="104"/>
    <n v="145"/>
    <x v="3507"/>
    <x v="2"/>
  </r>
  <r>
    <s v="Roll The Dice Theatre Company"/>
    <s v="Roll The Dice Theatre Company revolves around taking risks in the game of life vicariously through beloved childhood games."/>
    <n v="100"/>
    <n v="180"/>
    <x v="0"/>
    <s v="US"/>
    <s v="USD"/>
    <n v="1408815440"/>
    <n v="1404927440"/>
    <b v="0"/>
    <n v="15"/>
    <b v="1"/>
    <x v="1"/>
    <s v="plays"/>
    <n v="180"/>
    <n v="12"/>
    <x v="3508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64732537"/>
    <n v="1462140537"/>
    <b v="0"/>
    <n v="33"/>
    <b v="1"/>
    <x v="1"/>
    <s v="plays"/>
    <n v="106"/>
    <n v="96.67"/>
    <x v="3509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GB"/>
    <s v="GBP"/>
    <n v="1462914000"/>
    <n v="1460914253"/>
    <b v="0"/>
    <n v="15"/>
    <b v="1"/>
    <x v="1"/>
    <s v="plays"/>
    <n v="101"/>
    <n v="60.33"/>
    <x v="3510"/>
    <x v="3"/>
  </r>
  <r>
    <s v="Silent Planet"/>
    <s v="The world premiere of the first full-length play by Eve Leigh, at the intimate Finborough Theatre in London."/>
    <n v="1500"/>
    <n v="1518"/>
    <x v="0"/>
    <s v="US"/>
    <s v="USD"/>
    <n v="1416545700"/>
    <n v="1415392666"/>
    <b v="0"/>
    <n v="19"/>
    <b v="1"/>
    <x v="1"/>
    <s v="plays"/>
    <n v="101"/>
    <n v="79.89"/>
    <x v="3511"/>
    <x v="3"/>
  </r>
  <r>
    <s v="With My Eyes Wide Open"/>
    <s v="We're making a hard hitting, innovative play which will open your eyes to what mental illness is like in the mind of the sufferer."/>
    <n v="1000"/>
    <n v="1000"/>
    <x v="0"/>
    <s v="US"/>
    <s v="USD"/>
    <n v="1404312846"/>
    <n v="1402584846"/>
    <b v="0"/>
    <n v="17"/>
    <b v="1"/>
    <x v="1"/>
    <s v="plays"/>
    <n v="100"/>
    <n v="58.82"/>
    <x v="3512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GB"/>
    <s v="GBP"/>
    <n v="1415385000"/>
    <n v="1413406695"/>
    <b v="0"/>
    <n v="44"/>
    <b v="1"/>
    <x v="1"/>
    <s v="plays"/>
    <n v="118"/>
    <n v="75.34"/>
    <x v="3513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GB"/>
    <s v="GBP"/>
    <n v="1429789992"/>
    <n v="1424609592"/>
    <b v="0"/>
    <n v="10"/>
    <b v="1"/>
    <x v="1"/>
    <s v="plays"/>
    <n v="110"/>
    <n v="55"/>
    <x v="3514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01857940"/>
    <n v="1400725112"/>
    <b v="0"/>
    <n v="46"/>
    <b v="1"/>
    <x v="1"/>
    <s v="plays"/>
    <n v="103"/>
    <n v="66.959999999999994"/>
    <x v="3515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22853140"/>
    <n v="1421439552"/>
    <b v="0"/>
    <n v="11"/>
    <b v="1"/>
    <x v="1"/>
    <s v="plays"/>
    <n v="100"/>
    <n v="227.27"/>
    <x v="3516"/>
    <x v="3"/>
  </r>
  <r>
    <s v="A Bright Room Called Day by Tony Kushner"/>
    <s v="Support an outstanding cast of actors to take on a professional production of a masterpiece of modern theatre"/>
    <n v="4000"/>
    <n v="4000"/>
    <x v="0"/>
    <s v="US"/>
    <s v="USD"/>
    <n v="1433097171"/>
    <n v="1430505171"/>
    <b v="0"/>
    <n v="13"/>
    <b v="1"/>
    <x v="1"/>
    <s v="plays"/>
    <n v="100"/>
    <n v="307.69"/>
    <x v="3517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0145200"/>
    <n v="1407197670"/>
    <b v="0"/>
    <n v="33"/>
    <b v="1"/>
    <x v="1"/>
    <s v="plays"/>
    <n v="110"/>
    <n v="50.02"/>
    <x v="3518"/>
    <x v="3"/>
  </r>
  <r>
    <s v="Bookstory"/>
    <s v="Bookstory is a tiny puppet musical with some very big ideas that tells the story of the story in the digital age"/>
    <n v="2000"/>
    <n v="2027"/>
    <x v="0"/>
    <s v="GB"/>
    <s v="GBP"/>
    <n v="1404471600"/>
    <n v="1401910634"/>
    <b v="0"/>
    <n v="28"/>
    <b v="1"/>
    <x v="1"/>
    <s v="plays"/>
    <n v="101"/>
    <n v="72.39"/>
    <x v="3519"/>
    <x v="0"/>
  </r>
  <r>
    <s v="Protocols"/>
    <s v="Help us to bring &quot;Protocols&quot; at the 2015 Camden Fringe. The most controversial play of the year."/>
    <n v="2000"/>
    <n v="2015"/>
    <x v="0"/>
    <s v="US"/>
    <s v="USD"/>
    <n v="1412259660"/>
    <n v="1410461299"/>
    <b v="0"/>
    <n v="21"/>
    <b v="1"/>
    <x v="1"/>
    <s v="plays"/>
    <n v="101"/>
    <n v="95.95"/>
    <x v="3520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GB"/>
    <s v="GBP"/>
    <n v="1425478950"/>
    <n v="1422886950"/>
    <b v="0"/>
    <n v="13"/>
    <b v="1"/>
    <x v="1"/>
    <s v="plays"/>
    <n v="169"/>
    <n v="45.62"/>
    <x v="3521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1547220"/>
    <n v="1439322412"/>
    <b v="0"/>
    <n v="34"/>
    <b v="1"/>
    <x v="1"/>
    <s v="plays"/>
    <n v="100"/>
    <n v="41.03"/>
    <x v="3522"/>
    <x v="0"/>
  </r>
  <r>
    <s v="Magnificence"/>
    <s v="An old play about our world. Set in 1970s England, Magnificence is a gut-wrenching story of radicalisation, idealism and pity."/>
    <n v="4000"/>
    <n v="4546"/>
    <x v="0"/>
    <s v="US"/>
    <s v="USD"/>
    <n v="1411980020"/>
    <n v="1409388020"/>
    <b v="0"/>
    <n v="80"/>
    <b v="1"/>
    <x v="1"/>
    <s v="plays"/>
    <n v="114"/>
    <n v="56.83"/>
    <x v="3523"/>
    <x v="2"/>
  </r>
  <r>
    <s v="Sweet, Sweet Spirit"/>
    <s v="A West Texas matriarch is enraged by the news that her gay grandson has been the victim of a hate crime committed by his own father."/>
    <n v="10000"/>
    <n v="10156"/>
    <x v="0"/>
    <s v="GB"/>
    <s v="GBP"/>
    <n v="1442311560"/>
    <n v="1439924246"/>
    <b v="0"/>
    <n v="74"/>
    <b v="1"/>
    <x v="1"/>
    <s v="plays"/>
    <n v="102"/>
    <n v="137.24"/>
    <x v="3524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GB"/>
    <s v="GBP"/>
    <n v="1474844400"/>
    <n v="1469871148"/>
    <b v="0"/>
    <n v="7"/>
    <b v="1"/>
    <x v="1"/>
    <s v="plays"/>
    <n v="106"/>
    <n v="75.709999999999994"/>
    <x v="3525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10580800"/>
    <n v="1409336373"/>
    <b v="0"/>
    <n v="34"/>
    <b v="1"/>
    <x v="1"/>
    <s v="plays"/>
    <n v="102"/>
    <n v="99"/>
    <x v="3526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9136000"/>
    <n v="1438188106"/>
    <b v="0"/>
    <n v="86"/>
    <b v="1"/>
    <x v="1"/>
    <s v="plays"/>
    <n v="117"/>
    <n v="81.569999999999993"/>
    <x v="3527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US"/>
    <s v="USD"/>
    <n v="1461823140"/>
    <n v="1459411371"/>
    <b v="0"/>
    <n v="37"/>
    <b v="1"/>
    <x v="1"/>
    <s v="plays"/>
    <n v="101"/>
    <n v="45.11"/>
    <x v="3528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587140"/>
    <n v="1434069205"/>
    <b v="0"/>
    <n v="18"/>
    <b v="1"/>
    <x v="1"/>
    <s v="plays"/>
    <n v="132"/>
    <n v="36.67"/>
    <x v="3529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84740918"/>
    <n v="1483012918"/>
    <b v="0"/>
    <n v="22"/>
    <b v="1"/>
    <x v="1"/>
    <s v="plays"/>
    <n v="100"/>
    <n v="125"/>
    <x v="3530"/>
    <x v="2"/>
  </r>
  <r>
    <s v="The Reinvention of Lily Johnson"/>
    <s v="A political comedy for a crazy election year"/>
    <n v="1000"/>
    <n v="1280"/>
    <x v="0"/>
    <s v="US"/>
    <s v="USD"/>
    <n v="1436749200"/>
    <n v="1434997018"/>
    <b v="0"/>
    <n v="26"/>
    <b v="1"/>
    <x v="1"/>
    <s v="plays"/>
    <n v="128"/>
    <n v="49.23"/>
    <x v="3531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GB"/>
    <s v="GBP"/>
    <n v="1460318400"/>
    <n v="1457881057"/>
    <b v="0"/>
    <n v="27"/>
    <b v="1"/>
    <x v="1"/>
    <s v="plays"/>
    <n v="119"/>
    <n v="42.3"/>
    <x v="3532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67301334"/>
    <n v="1464709334"/>
    <b v="0"/>
    <n v="8"/>
    <b v="1"/>
    <x v="1"/>
    <s v="plays"/>
    <n v="126"/>
    <n v="78.88"/>
    <x v="3533"/>
    <x v="0"/>
  </r>
  <r>
    <s v="Night of Ashes"/>
    <s v="A Theatrical Prequel to Hell's Rebels, the current Pathfinder Adventure Path from Paizo Publishing"/>
    <n v="5000"/>
    <n v="7810"/>
    <x v="0"/>
    <s v="US"/>
    <s v="USD"/>
    <n v="1411012740"/>
    <n v="1409667827"/>
    <b v="0"/>
    <n v="204"/>
    <b v="1"/>
    <x v="1"/>
    <s v="plays"/>
    <n v="156"/>
    <n v="38.28"/>
    <x v="3534"/>
    <x v="0"/>
  </r>
  <r>
    <s v="Twelve Angry Women"/>
    <s v="On the 60th anniversary of Twelve Angry Men, 12 female writers create 12 short pieces about what makes them angry."/>
    <n v="2000"/>
    <n v="2063"/>
    <x v="0"/>
    <s v="US"/>
    <s v="USD"/>
    <n v="1447269367"/>
    <n v="1444673767"/>
    <b v="0"/>
    <n v="46"/>
    <b v="1"/>
    <x v="1"/>
    <s v="plays"/>
    <n v="103"/>
    <n v="44.85"/>
    <x v="3535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US"/>
    <s v="USD"/>
    <n v="1443711623"/>
    <n v="1440687623"/>
    <b v="0"/>
    <n v="17"/>
    <b v="1"/>
    <x v="1"/>
    <s v="plays"/>
    <n v="153"/>
    <n v="13.53"/>
    <x v="3536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GB"/>
    <s v="GBP"/>
    <n v="1443808800"/>
    <n v="1441120910"/>
    <b v="0"/>
    <n v="28"/>
    <b v="1"/>
    <x v="1"/>
    <s v="plays"/>
    <n v="180"/>
    <n v="43.5"/>
    <x v="3537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50612740"/>
    <n v="1448040425"/>
    <b v="0"/>
    <n v="83"/>
    <b v="1"/>
    <x v="1"/>
    <s v="plays"/>
    <n v="128"/>
    <n v="30.95"/>
    <x v="3538"/>
    <x v="2"/>
  </r>
  <r>
    <s v="Chokehold"/>
    <s v="A searing new play that takes  an unflinching look at the terrible costs of police shootings in the African American community."/>
    <n v="600"/>
    <n v="718"/>
    <x v="0"/>
    <s v="CA"/>
    <s v="CAD"/>
    <n v="1416211140"/>
    <n v="1413016216"/>
    <b v="0"/>
    <n v="13"/>
    <b v="1"/>
    <x v="1"/>
    <s v="plays"/>
    <n v="120"/>
    <n v="55.23"/>
    <x v="3539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71428340"/>
    <n v="1469009140"/>
    <b v="0"/>
    <n v="8"/>
    <b v="1"/>
    <x v="1"/>
    <s v="plays"/>
    <n v="123"/>
    <n v="46.13"/>
    <x v="3540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US"/>
    <s v="USD"/>
    <n v="1473358122"/>
    <n v="1471543722"/>
    <b v="0"/>
    <n v="32"/>
    <b v="1"/>
    <x v="1"/>
    <s v="plays"/>
    <n v="105"/>
    <n v="39.380000000000003"/>
    <x v="3541"/>
    <x v="0"/>
  </r>
  <r>
    <s v="Gifts of War"/>
    <s v="Ancient Greece. Giddy, champagne soaked debauchery celebrating the Trojan War's end leads to a shocking and deadly surprise."/>
    <n v="5500"/>
    <n v="5623"/>
    <x v="0"/>
    <s v="GB"/>
    <s v="GBP"/>
    <n v="1466899491"/>
    <n v="1464307491"/>
    <b v="0"/>
    <n v="85"/>
    <b v="1"/>
    <x v="1"/>
    <s v="plays"/>
    <n v="102"/>
    <n v="66.150000000000006"/>
    <x v="3542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GB"/>
    <s v="GBP"/>
    <n v="1441042275"/>
    <n v="1438882275"/>
    <b v="0"/>
    <n v="29"/>
    <b v="1"/>
    <x v="1"/>
    <s v="plays"/>
    <n v="105"/>
    <n v="54.14"/>
    <x v="3543"/>
    <x v="0"/>
  </r>
  <r>
    <s v="Gruoch, or Lady Macbeth"/>
    <s v="Death &amp; Pretzels presents the world premiere of Paul Pasulka's Gruoch, or Lady Macbeth"/>
    <n v="2500"/>
    <n v="2500"/>
    <x v="0"/>
    <s v="US"/>
    <s v="USD"/>
    <n v="1410099822"/>
    <n v="1404915822"/>
    <b v="0"/>
    <n v="24"/>
    <b v="1"/>
    <x v="1"/>
    <s v="plays"/>
    <n v="100"/>
    <n v="104.17"/>
    <x v="3544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DE"/>
    <s v="EUR"/>
    <n v="1435255659"/>
    <n v="1432663659"/>
    <b v="0"/>
    <n v="8"/>
    <b v="1"/>
    <x v="1"/>
    <s v="plays"/>
    <n v="100"/>
    <n v="31.38"/>
    <x v="3545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5758257"/>
    <n v="1423166257"/>
    <b v="0"/>
    <n v="19"/>
    <b v="1"/>
    <x v="1"/>
    <s v="plays"/>
    <n v="102"/>
    <n v="59.21"/>
    <x v="3546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28780159"/>
    <n v="1426188159"/>
    <b v="0"/>
    <n v="336"/>
    <b v="1"/>
    <x v="1"/>
    <s v="plays"/>
    <n v="114"/>
    <n v="119.18"/>
    <x v="3547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27860740"/>
    <n v="1426002684"/>
    <b v="0"/>
    <n v="13"/>
    <b v="1"/>
    <x v="1"/>
    <s v="plays"/>
    <n v="102"/>
    <n v="164.62"/>
    <x v="3548"/>
    <x v="2"/>
  </r>
  <r>
    <s v="The Munitionettes"/>
    <s v="Help us bring to life tales of hardship, danger and community of extraordinary women working in WW1 munitions factories."/>
    <n v="1000"/>
    <n v="1020"/>
    <x v="0"/>
    <s v="US"/>
    <s v="USD"/>
    <n v="1463198340"/>
    <n v="1461117201"/>
    <b v="0"/>
    <n v="42"/>
    <b v="1"/>
    <x v="1"/>
    <s v="plays"/>
    <n v="102"/>
    <n v="24.29"/>
    <x v="3549"/>
    <x v="0"/>
  </r>
  <r>
    <s v="MOONFACE"/>
    <s v="MOONFACE explores the formative f***k-ups of adolescence. Fresh, incisive new writing. Monologue, movement and striking naturalism."/>
    <n v="2500"/>
    <n v="2620"/>
    <x v="0"/>
    <s v="US"/>
    <s v="USD"/>
    <n v="1457139600"/>
    <n v="1455230214"/>
    <b v="0"/>
    <n v="64"/>
    <b v="1"/>
    <x v="1"/>
    <s v="plays"/>
    <n v="105"/>
    <n v="40.94"/>
    <x v="3550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GB"/>
    <s v="GBP"/>
    <n v="1441358873"/>
    <n v="1438939673"/>
    <b v="0"/>
    <n v="25"/>
    <b v="1"/>
    <x v="1"/>
    <s v="plays"/>
    <n v="102"/>
    <n v="61.1"/>
    <x v="3551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62224398"/>
    <n v="1459632398"/>
    <b v="0"/>
    <n v="20"/>
    <b v="1"/>
    <x v="1"/>
    <s v="plays"/>
    <n v="100"/>
    <n v="38.65"/>
    <x v="3552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00796420"/>
    <n v="1398342170"/>
    <b v="0"/>
    <n v="104"/>
    <b v="1"/>
    <x v="1"/>
    <s v="plays"/>
    <n v="106"/>
    <n v="56.2"/>
    <x v="3553"/>
    <x v="0"/>
  </r>
  <r>
    <s v="MASKS: Off-Broadway Debut"/>
    <s v="MASKS is a dramedy dealing with what it means to be alive, the reliability of identity, and what it means to suffer."/>
    <n v="5000"/>
    <n v="5671.11"/>
    <x v="0"/>
    <s v="GB"/>
    <s v="GBP"/>
    <n v="1403964324"/>
    <n v="1401372324"/>
    <b v="0"/>
    <n v="53"/>
    <b v="1"/>
    <x v="1"/>
    <s v="plays"/>
    <n v="113"/>
    <n v="107"/>
    <x v="3554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US"/>
    <s v="USD"/>
    <n v="1439337600"/>
    <n v="1436575280"/>
    <b v="0"/>
    <n v="14"/>
    <b v="1"/>
    <x v="1"/>
    <s v="plays"/>
    <n v="100"/>
    <n v="171.43"/>
    <x v="3555"/>
    <x v="2"/>
  </r>
  <r>
    <s v="Immortal"/>
    <s v="'Immortal', a play about five English Air Bombers in WW2, is an exciting first project for the brand new Production Company, GreanTea."/>
    <n v="2200"/>
    <n v="2210"/>
    <x v="0"/>
    <s v="US"/>
    <s v="USD"/>
    <n v="1423674000"/>
    <n v="1421025159"/>
    <b v="0"/>
    <n v="20"/>
    <b v="1"/>
    <x v="1"/>
    <s v="plays"/>
    <n v="100"/>
    <n v="110.5"/>
    <x v="3556"/>
    <x v="3"/>
  </r>
  <r>
    <s v="Good Bread Alley"/>
    <s v="A play by April Yvette Thompson. A Gullah Healer Woman and an Afro-Cuban Priest forge a new world of magic &amp; dreams in Jim Crow Miami."/>
    <n v="100000"/>
    <n v="100036"/>
    <x v="0"/>
    <s v="IT"/>
    <s v="EUR"/>
    <n v="1479382594"/>
    <n v="1476786994"/>
    <b v="0"/>
    <n v="558"/>
    <b v="1"/>
    <x v="1"/>
    <s v="plays"/>
    <n v="100"/>
    <n v="179.28"/>
    <x v="3557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08289724"/>
    <n v="1403105724"/>
    <b v="0"/>
    <n v="22"/>
    <b v="1"/>
    <x v="1"/>
    <s v="plays"/>
    <n v="144"/>
    <n v="22.91"/>
    <x v="3558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US"/>
    <s v="USD"/>
    <n v="1399271911"/>
    <n v="1396334311"/>
    <b v="0"/>
    <n v="24"/>
    <b v="1"/>
    <x v="1"/>
    <s v="plays"/>
    <n v="104"/>
    <n v="43.13"/>
    <x v="3559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GB"/>
    <s v="GBP"/>
    <n v="1435352400"/>
    <n v="1431718575"/>
    <b v="0"/>
    <n v="74"/>
    <b v="1"/>
    <x v="1"/>
    <s v="plays"/>
    <n v="108"/>
    <n v="46.89"/>
    <x v="3560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AU"/>
    <s v="AUD"/>
    <n v="1438333080"/>
    <n v="1436408308"/>
    <b v="0"/>
    <n v="54"/>
    <b v="1"/>
    <x v="1"/>
    <s v="plays"/>
    <n v="102"/>
    <n v="47.41"/>
    <x v="3561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CA"/>
    <s v="CAD"/>
    <n v="1432694700"/>
    <n v="1429651266"/>
    <b v="0"/>
    <n v="31"/>
    <b v="1"/>
    <x v="1"/>
    <s v="plays"/>
    <n v="149"/>
    <n v="15.13"/>
    <x v="3562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US"/>
    <s v="USD"/>
    <n v="1438799760"/>
    <n v="1437236378"/>
    <b v="0"/>
    <n v="25"/>
    <b v="1"/>
    <x v="1"/>
    <s v="plays"/>
    <n v="105"/>
    <n v="21.1"/>
    <x v="3563"/>
    <x v="2"/>
  </r>
  <r>
    <s v="The Pillowman Aberdeen"/>
    <s v="Multi Award-Winng play THE PILLOWMAN coming to the Arts Centre Theatre, Aberdeen"/>
    <n v="1000"/>
    <n v="1005"/>
    <x v="0"/>
    <s v="GB"/>
    <s v="GBP"/>
    <n v="1457906400"/>
    <n v="1457115427"/>
    <b v="0"/>
    <n v="17"/>
    <b v="1"/>
    <x v="1"/>
    <s v="plays"/>
    <n v="101"/>
    <n v="59.12"/>
    <x v="3564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GB"/>
    <s v="GBP"/>
    <n v="1470078000"/>
    <n v="1467648456"/>
    <b v="0"/>
    <n v="12"/>
    <b v="1"/>
    <x v="1"/>
    <s v="plays"/>
    <n v="131"/>
    <n v="97.92"/>
    <x v="3565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44060800"/>
    <n v="1440082649"/>
    <b v="0"/>
    <n v="38"/>
    <b v="1"/>
    <x v="1"/>
    <s v="plays"/>
    <n v="105"/>
    <n v="55.13"/>
    <x v="3566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US"/>
    <s v="USD"/>
    <n v="1420048208"/>
    <n v="1417456208"/>
    <b v="0"/>
    <n v="41"/>
    <b v="1"/>
    <x v="1"/>
    <s v="plays"/>
    <n v="109"/>
    <n v="26.54"/>
    <x v="3567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GB"/>
    <s v="GBP"/>
    <n v="1422015083"/>
    <n v="1419423083"/>
    <b v="0"/>
    <n v="19"/>
    <b v="1"/>
    <x v="1"/>
    <s v="plays"/>
    <n v="111"/>
    <n v="58.42"/>
    <x v="3568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GB"/>
    <s v="GBP"/>
    <n v="1433964444"/>
    <n v="1431372444"/>
    <b v="0"/>
    <n v="41"/>
    <b v="1"/>
    <x v="1"/>
    <s v="plays"/>
    <n v="100"/>
    <n v="122.54"/>
    <x v="3569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10975994"/>
    <n v="1408383994"/>
    <b v="0"/>
    <n v="26"/>
    <b v="1"/>
    <x v="1"/>
    <s v="plays"/>
    <n v="114"/>
    <n v="87.96"/>
    <x v="3570"/>
    <x v="3"/>
  </r>
  <r>
    <s v="Cans at Theatre503"/>
    <s v="Support Kuleshovâ€™s first full length production; help to build the set and bring a fierce and important new play to life"/>
    <n v="1500"/>
    <n v="1831"/>
    <x v="0"/>
    <s v="US"/>
    <s v="USD"/>
    <n v="1420734696"/>
    <n v="1418142696"/>
    <b v="0"/>
    <n v="25"/>
    <b v="1"/>
    <x v="1"/>
    <s v="plays"/>
    <n v="122"/>
    <n v="73.239999999999995"/>
    <x v="3571"/>
    <x v="3"/>
  </r>
  <r>
    <s v="Monster"/>
    <s v="A darkly comic one woman show by Abram Rooney as part of The Camden Fringe 2015."/>
    <n v="500"/>
    <n v="500"/>
    <x v="0"/>
    <s v="US"/>
    <s v="USD"/>
    <n v="1420009200"/>
    <n v="1417593483"/>
    <b v="0"/>
    <n v="9"/>
    <b v="1"/>
    <x v="1"/>
    <s v="plays"/>
    <n v="100"/>
    <n v="55.56"/>
    <x v="3572"/>
    <x v="0"/>
  </r>
  <r>
    <s v="Licensed To Ill"/>
    <s v="London based theatre makers collaborating to create a new show about the history of HipHop."/>
    <n v="3000"/>
    <n v="3084"/>
    <x v="0"/>
    <s v="GB"/>
    <s v="GBP"/>
    <n v="1414701413"/>
    <n v="1412109413"/>
    <b v="0"/>
    <n v="78"/>
    <b v="1"/>
    <x v="1"/>
    <s v="plays"/>
    <n v="103"/>
    <n v="39.54"/>
    <x v="3573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GB"/>
    <s v="GBP"/>
    <n v="1434894082"/>
    <n v="1432302082"/>
    <b v="0"/>
    <n v="45"/>
    <b v="1"/>
    <x v="1"/>
    <s v="plays"/>
    <n v="106"/>
    <n v="136.78"/>
    <x v="3574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GB"/>
    <s v="GBP"/>
    <n v="1415440846"/>
    <n v="1412845246"/>
    <b v="0"/>
    <n v="102"/>
    <b v="1"/>
    <x v="1"/>
    <s v="plays"/>
    <n v="101"/>
    <n v="99.34"/>
    <x v="3575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15921848"/>
    <n v="1413326248"/>
    <b v="0"/>
    <n v="5"/>
    <b v="1"/>
    <x v="1"/>
    <s v="plays"/>
    <n v="100"/>
    <n v="20"/>
    <x v="3576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70887940"/>
    <n v="1468176527"/>
    <b v="0"/>
    <n v="27"/>
    <b v="1"/>
    <x v="1"/>
    <s v="plays"/>
    <n v="130"/>
    <n v="28.89"/>
    <x v="3577"/>
    <x v="0"/>
  </r>
  <r>
    <s v="Home"/>
    <s v="An unsparing, slightly surreal look at the effects of the private rented sector on two young women. Based on real events."/>
    <n v="1500"/>
    <n v="1500.2"/>
    <x v="0"/>
    <s v="US"/>
    <s v="USD"/>
    <n v="1480947054"/>
    <n v="1475759454"/>
    <b v="0"/>
    <n v="37"/>
    <b v="1"/>
    <x v="1"/>
    <s v="plays"/>
    <n v="100"/>
    <n v="40.549999999999997"/>
    <x v="3578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US"/>
    <s v="USD"/>
    <n v="1430029680"/>
    <n v="1427741583"/>
    <b v="0"/>
    <n v="14"/>
    <b v="1"/>
    <x v="1"/>
    <s v="plays"/>
    <n v="100"/>
    <n v="35.71"/>
    <x v="3579"/>
    <x v="2"/>
  </r>
  <r>
    <s v="Annabel Lost"/>
    <s v="Annabel Lost combines visual art and performance poetry to tell the story of two orphaned refugees, Quetzal and Rhime."/>
    <n v="900"/>
    <n v="1025"/>
    <x v="0"/>
    <s v="GB"/>
    <s v="GBP"/>
    <n v="1462037777"/>
    <n v="1459445777"/>
    <b v="0"/>
    <n v="27"/>
    <b v="1"/>
    <x v="1"/>
    <s v="plays"/>
    <n v="114"/>
    <n v="37.96"/>
    <x v="3580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59444656"/>
    <n v="1456856256"/>
    <b v="0"/>
    <n v="45"/>
    <b v="1"/>
    <x v="1"/>
    <s v="plays"/>
    <n v="100"/>
    <n v="33.33"/>
    <x v="3581"/>
    <x v="3"/>
  </r>
  <r>
    <s v="REALLY REALLY"/>
    <s v="A contemporary American play touching on the scorching realities of growing up in the Millennial generation."/>
    <n v="1000"/>
    <n v="2870"/>
    <x v="0"/>
    <s v="US"/>
    <s v="USD"/>
    <n v="1425185940"/>
    <n v="1421900022"/>
    <b v="0"/>
    <n v="49"/>
    <b v="1"/>
    <x v="1"/>
    <s v="plays"/>
    <n v="287"/>
    <n v="58.57"/>
    <x v="3582"/>
    <x v="2"/>
  </r>
  <r>
    <s v="The Tragedy of Mario and Juliet"/>
    <s v="Bumbling architect Romeo and handsome contractor Mario meet their match while building a balcony for Verona, NJ siren, Juliet."/>
    <n v="3000"/>
    <n v="3255"/>
    <x v="0"/>
    <s v="GB"/>
    <s v="GBP"/>
    <n v="1406719110"/>
    <n v="1405509510"/>
    <b v="0"/>
    <n v="24"/>
    <b v="1"/>
    <x v="1"/>
    <s v="plays"/>
    <n v="109"/>
    <n v="135.63"/>
    <x v="3583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US"/>
    <s v="USD"/>
    <n v="1459822682"/>
    <n v="1458613082"/>
    <b v="0"/>
    <n v="112"/>
    <b v="1"/>
    <x v="1"/>
    <s v="plays"/>
    <n v="116"/>
    <n v="30.94"/>
    <x v="3584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60970805"/>
    <n v="1455790405"/>
    <b v="0"/>
    <n v="23"/>
    <b v="1"/>
    <x v="1"/>
    <s v="plays"/>
    <n v="119"/>
    <n v="176.09"/>
    <x v="3585"/>
    <x v="3"/>
  </r>
  <r>
    <s v="Actors &amp; Musicians who are Blind or Autistic"/>
    <s v="See Theatre In A New Light"/>
    <n v="7500"/>
    <n v="8207"/>
    <x v="0"/>
    <s v="GB"/>
    <s v="GBP"/>
    <n v="1436772944"/>
    <n v="1434180944"/>
    <b v="0"/>
    <n v="54"/>
    <b v="1"/>
    <x v="1"/>
    <s v="plays"/>
    <n v="109"/>
    <n v="151.97999999999999"/>
    <x v="3586"/>
    <x v="2"/>
  </r>
  <r>
    <s v="Blue Stockings @ The Cockpit Theatre"/>
    <s v="The GSA BA (Hons) Acting class of 2016 are taking a transfer of their GSA Production to The Cockpit Theatre in London"/>
    <n v="500"/>
    <n v="633"/>
    <x v="0"/>
    <s v="US"/>
    <s v="USD"/>
    <n v="1419181890"/>
    <n v="1416589890"/>
    <b v="0"/>
    <n v="28"/>
    <b v="1"/>
    <x v="1"/>
    <s v="plays"/>
    <n v="127"/>
    <n v="22.61"/>
    <x v="3587"/>
    <x v="2"/>
  </r>
  <r>
    <s v="MENTAL Play short-tour 2015!"/>
    <s v="Touring the fast-paced, playful and poignant story of three twenty-somethings in a mental-health support group."/>
    <n v="200"/>
    <n v="201"/>
    <x v="0"/>
    <s v="US"/>
    <s v="USD"/>
    <n v="1474649070"/>
    <n v="1469465070"/>
    <b v="0"/>
    <n v="11"/>
    <b v="1"/>
    <x v="1"/>
    <s v="plays"/>
    <n v="101"/>
    <n v="18.27"/>
    <x v="3588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GB"/>
    <s v="GBP"/>
    <n v="1467054000"/>
    <n v="1463144254"/>
    <b v="0"/>
    <n v="62"/>
    <b v="1"/>
    <x v="1"/>
    <s v="plays"/>
    <n v="128"/>
    <n v="82.26"/>
    <x v="3589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30348400"/>
    <n v="1428436410"/>
    <b v="0"/>
    <n v="73"/>
    <b v="1"/>
    <x v="1"/>
    <s v="plays"/>
    <n v="100"/>
    <n v="68.53"/>
    <x v="3590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32654347"/>
    <n v="1430494347"/>
    <b v="0"/>
    <n v="18"/>
    <b v="1"/>
    <x v="1"/>
    <s v="plays"/>
    <n v="175"/>
    <n v="68.06"/>
    <x v="3591"/>
    <x v="3"/>
  </r>
  <r>
    <s v="boom- a play by Peter Sinn Nachtrieb"/>
    <s v="Sex. Fish. A COMET THAT DESTROYS THE WORLD. boom a play by Peter Sinn Nachtrieb- Feb 19-21 at The Bridge in NYC."/>
    <n v="2000"/>
    <n v="2545"/>
    <x v="0"/>
    <s v="GB"/>
    <s v="GBP"/>
    <n v="1413792034"/>
    <n v="1411200034"/>
    <b v="0"/>
    <n v="35"/>
    <b v="1"/>
    <x v="1"/>
    <s v="plays"/>
    <n v="127"/>
    <n v="72.709999999999994"/>
    <x v="3592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2075540"/>
    <n v="1419979544"/>
    <b v="0"/>
    <n v="43"/>
    <b v="1"/>
    <x v="1"/>
    <s v="plays"/>
    <n v="111"/>
    <n v="77.19"/>
    <x v="3593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23630740"/>
    <n v="1418673307"/>
    <b v="0"/>
    <n v="36"/>
    <b v="1"/>
    <x v="1"/>
    <s v="plays"/>
    <n v="126"/>
    <n v="55.97"/>
    <x v="3594"/>
    <x v="2"/>
  </r>
  <r>
    <s v="The Flu Season"/>
    <s v="A new theatre company staging Will Eno's The Flu Season in Seattle"/>
    <n v="2600"/>
    <n v="3081"/>
    <x v="0"/>
    <s v="US"/>
    <s v="USD"/>
    <n v="1420489560"/>
    <n v="1417469639"/>
    <b v="0"/>
    <n v="62"/>
    <b v="1"/>
    <x v="1"/>
    <s v="plays"/>
    <n v="119"/>
    <n v="49.69"/>
    <x v="3595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US"/>
    <s v="USD"/>
    <n v="1472952982"/>
    <n v="1470792982"/>
    <b v="0"/>
    <n v="15"/>
    <b v="1"/>
    <x v="1"/>
    <s v="plays"/>
    <n v="108"/>
    <n v="79"/>
    <x v="3596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26229940"/>
    <n v="1423959123"/>
    <b v="0"/>
    <n v="33"/>
    <b v="1"/>
    <x v="1"/>
    <s v="plays"/>
    <n v="103"/>
    <n v="77.73"/>
    <x v="3597"/>
    <x v="2"/>
  </r>
  <r>
    <s v="Cinderella"/>
    <s v="River City Theatre Company needs your support as we embark on our thirteenth production, CINDERELLA!"/>
    <n v="1000"/>
    <n v="1101"/>
    <x v="0"/>
    <s v="CA"/>
    <s v="CAD"/>
    <n v="1409072982"/>
    <n v="1407258582"/>
    <b v="0"/>
    <n v="27"/>
    <b v="1"/>
    <x v="1"/>
    <s v="plays"/>
    <n v="110"/>
    <n v="40.78"/>
    <x v="3598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56984740"/>
    <n v="1455717790"/>
    <b v="0"/>
    <n v="17"/>
    <b v="1"/>
    <x v="1"/>
    <s v="plays"/>
    <n v="202"/>
    <n v="59.41"/>
    <x v="3599"/>
    <x v="0"/>
  </r>
  <r>
    <s v="Pariah"/>
    <s v="The First Play From The Man Who Brought You The Black James Bond!"/>
    <n v="10"/>
    <n v="13"/>
    <x v="0"/>
    <s v="US"/>
    <s v="USD"/>
    <n v="1409720340"/>
    <n v="1408129822"/>
    <b v="0"/>
    <n v="4"/>
    <b v="1"/>
    <x v="1"/>
    <s v="plays"/>
    <n v="130"/>
    <n v="3.25"/>
    <x v="3600"/>
    <x v="2"/>
  </r>
  <r>
    <s v="Pink Confetti at The Courtyard Theatre, Hoxton"/>
    <s v="New play 'Pink Confetti' by Paul Roberts at The Courtyard Theatre produced by Etch and directed by Oliver Dawe."/>
    <n v="2000"/>
    <n v="2087"/>
    <x v="0"/>
    <s v="US"/>
    <s v="USD"/>
    <n v="1440892800"/>
    <n v="1438715077"/>
    <b v="0"/>
    <n v="53"/>
    <b v="1"/>
    <x v="1"/>
    <s v="plays"/>
    <n v="104"/>
    <n v="39.380000000000003"/>
    <x v="3601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76390164"/>
    <n v="1473970964"/>
    <b v="0"/>
    <n v="49"/>
    <b v="1"/>
    <x v="1"/>
    <s v="plays"/>
    <n v="100"/>
    <n v="81.67"/>
    <x v="3602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GB"/>
    <s v="GBP"/>
    <n v="1421452682"/>
    <n v="1418860682"/>
    <b v="0"/>
    <n v="57"/>
    <b v="1"/>
    <x v="1"/>
    <s v="plays"/>
    <n v="171"/>
    <n v="44.91"/>
    <x v="3603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3520479"/>
    <n v="1458336479"/>
    <b v="0"/>
    <n v="69"/>
    <b v="1"/>
    <x v="1"/>
    <s v="plays"/>
    <n v="113"/>
    <n v="49.06"/>
    <x v="3604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US"/>
    <s v="USD"/>
    <n v="1446759880"/>
    <n v="1444164280"/>
    <b v="0"/>
    <n v="15"/>
    <b v="1"/>
    <x v="1"/>
    <s v="plays"/>
    <n v="184"/>
    <n v="30.67"/>
    <x v="3605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US"/>
    <s v="USD"/>
    <n v="1461913140"/>
    <n v="1461370956"/>
    <b v="0"/>
    <n v="64"/>
    <b v="1"/>
    <x v="1"/>
    <s v="plays"/>
    <n v="130"/>
    <n v="61.06"/>
    <x v="3606"/>
    <x v="2"/>
  </r>
  <r>
    <s v="E15 at The Pleasance and CPT"/>
    <s v="'E15' is a verbatim project that looks at the story of the Focus E15 Campaign"/>
    <n v="550"/>
    <n v="580"/>
    <x v="0"/>
    <s v="GB"/>
    <s v="GBP"/>
    <n v="1455390126"/>
    <n v="1452798126"/>
    <b v="0"/>
    <n v="20"/>
    <b v="1"/>
    <x v="1"/>
    <s v="plays"/>
    <n v="105"/>
    <n v="29"/>
    <x v="3607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71185057"/>
    <n v="1468593057"/>
    <b v="0"/>
    <n v="27"/>
    <b v="1"/>
    <x v="1"/>
    <s v="plays"/>
    <n v="100"/>
    <n v="29.63"/>
    <x v="3608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0137600"/>
    <n v="1448924882"/>
    <b v="0"/>
    <n v="21"/>
    <b v="1"/>
    <x v="1"/>
    <s v="plays"/>
    <n v="153"/>
    <n v="143.1"/>
    <x v="3609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66172000"/>
    <n v="1463418090"/>
    <b v="0"/>
    <n v="31"/>
    <b v="1"/>
    <x v="1"/>
    <s v="plays"/>
    <n v="162"/>
    <n v="52.35"/>
    <x v="3610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59378085"/>
    <n v="1456789685"/>
    <b v="0"/>
    <n v="51"/>
    <b v="1"/>
    <x v="1"/>
    <s v="plays"/>
    <n v="136"/>
    <n v="66.67"/>
    <x v="361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GB"/>
    <s v="GBP"/>
    <n v="1439806936"/>
    <n v="1437214936"/>
    <b v="0"/>
    <n v="57"/>
    <b v="1"/>
    <x v="1"/>
    <s v="plays"/>
    <n v="144"/>
    <n v="126.67"/>
    <x v="3612"/>
    <x v="3"/>
  </r>
  <r>
    <s v="HIS NAME IS ARTHUR HOLMBERG"/>
    <s v="a woman walks into a bar except she looks like a man and no one's serving drinks. one night only"/>
    <n v="1250"/>
    <n v="1250"/>
    <x v="0"/>
    <s v="GB"/>
    <s v="GBP"/>
    <n v="1428483201"/>
    <n v="1425891201"/>
    <b v="0"/>
    <n v="20"/>
    <b v="1"/>
    <x v="1"/>
    <s v="plays"/>
    <n v="100"/>
    <n v="62.5"/>
    <x v="3613"/>
    <x v="3"/>
  </r>
  <r>
    <s v="Gruesome Playground Injuries"/>
    <s v="A production of &quot;Gruesome Playground Injuries&quot; by Rajiv Joseph July 24th-August 9th at The Bakery in Denver, CO."/>
    <n v="2500"/>
    <n v="2520"/>
    <x v="0"/>
    <s v="CA"/>
    <s v="CAD"/>
    <n v="1402334811"/>
    <n v="1401470811"/>
    <b v="0"/>
    <n v="71"/>
    <b v="1"/>
    <x v="1"/>
    <s v="plays"/>
    <n v="101"/>
    <n v="35.49"/>
    <x v="3614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US"/>
    <s v="USD"/>
    <n v="1403964574"/>
    <n v="1401372574"/>
    <b v="0"/>
    <n v="72"/>
    <b v="1"/>
    <x v="1"/>
    <s v="plays"/>
    <n v="107"/>
    <n v="37.08"/>
    <x v="3615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US"/>
    <s v="USD"/>
    <n v="1434675616"/>
    <n v="1432083616"/>
    <b v="0"/>
    <n v="45"/>
    <b v="1"/>
    <x v="1"/>
    <s v="plays"/>
    <n v="125"/>
    <n v="69.33"/>
    <x v="3616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49756896"/>
    <n v="1447164896"/>
    <b v="0"/>
    <n v="51"/>
    <b v="1"/>
    <x v="1"/>
    <s v="plays"/>
    <n v="119"/>
    <n v="17.25"/>
    <x v="3617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26801664"/>
    <n v="1424213264"/>
    <b v="0"/>
    <n v="56"/>
    <b v="1"/>
    <x v="1"/>
    <s v="plays"/>
    <n v="101"/>
    <n v="36.07"/>
    <x v="3618"/>
    <x v="0"/>
  </r>
  <r>
    <s v="VST presents Sincerity Forever"/>
    <s v="We are a fledgling theatre company based in Atlanta looking to fund our first show, Sincerity Forever by playwright Mac Wellman."/>
    <n v="1000"/>
    <n v="1130"/>
    <x v="0"/>
    <s v="GB"/>
    <s v="GBP"/>
    <n v="1488240000"/>
    <n v="1486996729"/>
    <b v="0"/>
    <n v="17"/>
    <b v="1"/>
    <x v="1"/>
    <s v="plays"/>
    <n v="113"/>
    <n v="66.47"/>
    <x v="3619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GB"/>
    <s v="GBP"/>
    <n v="1433343850"/>
    <n v="1430751850"/>
    <b v="0"/>
    <n v="197"/>
    <b v="1"/>
    <x v="1"/>
    <s v="plays"/>
    <n v="105"/>
    <n v="56.07"/>
    <x v="3620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9592800"/>
    <n v="1476760226"/>
    <b v="0"/>
    <n v="70"/>
    <b v="1"/>
    <x v="1"/>
    <s v="plays"/>
    <n v="110"/>
    <n v="47.03"/>
    <x v="3621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25528000"/>
    <n v="1422916261"/>
    <b v="0"/>
    <n v="21"/>
    <b v="1"/>
    <x v="1"/>
    <s v="plays"/>
    <n v="100"/>
    <n v="47.67"/>
    <x v="3622"/>
    <x v="3"/>
  </r>
  <r>
    <s v="Since I've Been Here"/>
    <s v="An original play exploring the complications of romantic relationships in all forms."/>
    <n v="2500"/>
    <n v="3000"/>
    <x v="0"/>
    <s v="US"/>
    <s v="USD"/>
    <n v="1475269200"/>
    <n v="1473200844"/>
    <b v="0"/>
    <n v="34"/>
    <b v="1"/>
    <x v="1"/>
    <s v="plays"/>
    <n v="120"/>
    <n v="88.24"/>
    <x v="3623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11874580"/>
    <n v="1409030371"/>
    <b v="0"/>
    <n v="39"/>
    <b v="1"/>
    <x v="1"/>
    <s v="plays"/>
    <n v="105"/>
    <n v="80.72"/>
    <x v="3624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US"/>
    <s v="USD"/>
    <n v="1406358000"/>
    <n v="1404841270"/>
    <b v="0"/>
    <n v="78"/>
    <b v="1"/>
    <x v="1"/>
    <s v="plays"/>
    <n v="103"/>
    <n v="39.49"/>
    <x v="3625"/>
    <x v="0"/>
  </r>
  <r>
    <s v="These are your lives."/>
    <s v="The first four-week performance run for our dance-theatre company, Geste Records, to be performed at The Yard Theatre in September."/>
    <n v="4000"/>
    <n v="4073"/>
    <x v="0"/>
    <s v="US"/>
    <s v="USD"/>
    <n v="1471977290"/>
    <n v="1466793290"/>
    <b v="0"/>
    <n v="48"/>
    <b v="1"/>
    <x v="1"/>
    <s v="plays"/>
    <n v="102"/>
    <n v="84.85"/>
    <x v="3626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GB"/>
    <s v="GBP"/>
    <n v="1435851577"/>
    <n v="1433259577"/>
    <b v="0"/>
    <n v="29"/>
    <b v="1"/>
    <x v="1"/>
    <s v="plays"/>
    <n v="100"/>
    <n v="68.97"/>
    <x v="3627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GB"/>
    <s v="GBP"/>
    <n v="1408204857"/>
    <n v="1406390457"/>
    <b v="0"/>
    <n v="0"/>
    <b v="0"/>
    <x v="1"/>
    <s v="musical"/>
    <n v="0"/>
    <n v="0"/>
    <x v="3628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3803140"/>
    <n v="1459446487"/>
    <b v="0"/>
    <n v="2"/>
    <b v="0"/>
    <x v="1"/>
    <s v="musical"/>
    <n v="0"/>
    <n v="1"/>
    <x v="3629"/>
    <x v="2"/>
  </r>
  <r>
    <s v="Jeremy Kyle- The Opera"/>
    <s v="The Jeremy Kyle Show offers so much subject matter to create an opera with.  Along with his brilliant put downs it could be excellent!"/>
    <n v="3000"/>
    <n v="1"/>
    <x v="2"/>
    <s v="US"/>
    <s v="USD"/>
    <n v="1450040396"/>
    <n v="1444852796"/>
    <b v="0"/>
    <n v="1"/>
    <b v="0"/>
    <x v="1"/>
    <s v="musical"/>
    <n v="0"/>
    <n v="1"/>
    <x v="3630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62467600"/>
    <n v="1457403364"/>
    <b v="0"/>
    <n v="59"/>
    <b v="0"/>
    <x v="1"/>
    <s v="musical"/>
    <n v="51"/>
    <n v="147.88"/>
    <x v="3631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7295990"/>
    <n v="1414700390"/>
    <b v="0"/>
    <n v="1"/>
    <b v="0"/>
    <x v="1"/>
    <s v="musical"/>
    <n v="20"/>
    <n v="100"/>
    <x v="3632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11444740"/>
    <n v="1409335497"/>
    <b v="0"/>
    <n v="31"/>
    <b v="0"/>
    <x v="1"/>
    <s v="musical"/>
    <n v="35"/>
    <n v="56.84"/>
    <x v="3633"/>
    <x v="2"/>
  </r>
  <r>
    <s v="Alice - A New Musical"/>
    <s v="Alice is an original musical for all ages with a unique new story based on Alice's Adventures in Wonderland, premiering in summer 2017."/>
    <n v="75000"/>
    <n v="3185"/>
    <x v="2"/>
    <s v="GB"/>
    <s v="GBP"/>
    <n v="1416781749"/>
    <n v="1415053749"/>
    <b v="0"/>
    <n v="18"/>
    <b v="0"/>
    <x v="1"/>
    <s v="musical"/>
    <n v="4"/>
    <n v="176.94"/>
    <x v="3634"/>
    <x v="2"/>
  </r>
  <r>
    <s v="Mary's Son"/>
    <s v="Mary's Son is a pop opera about Jesus and the hope he brings to all people."/>
    <n v="3500"/>
    <n v="1276"/>
    <x v="2"/>
    <s v="US"/>
    <s v="USD"/>
    <n v="1479517200"/>
    <n v="1475765867"/>
    <b v="0"/>
    <n v="10"/>
    <b v="0"/>
    <x v="1"/>
    <s v="musical"/>
    <n v="36"/>
    <n v="127.6"/>
    <x v="3635"/>
    <x v="2"/>
  </r>
  <r>
    <s v="The Brother's of B-Block"/>
    <s v="The Brotherâ€™s of B-block is a musical play. A new take on &quot;OZ&quot; _x000a_The Wizard of OZ meets HBO's OZ."/>
    <n v="150000"/>
    <n v="0"/>
    <x v="2"/>
    <s v="CA"/>
    <s v="CAD"/>
    <n v="1484366340"/>
    <n v="1480219174"/>
    <b v="0"/>
    <n v="0"/>
    <b v="0"/>
    <x v="1"/>
    <s v="musical"/>
    <n v="0"/>
    <n v="0"/>
    <x v="3636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61186676"/>
    <n v="1458594676"/>
    <b v="0"/>
    <n v="14"/>
    <b v="0"/>
    <x v="1"/>
    <s v="musical"/>
    <n v="31"/>
    <n v="66.14"/>
    <x v="3637"/>
    <x v="3"/>
  </r>
  <r>
    <s v="Project Hedwig and the Angry Inch"/>
    <s v="A rock and roll journey that explores love, loss, redemption, duality and ascension."/>
    <n v="3300"/>
    <n v="216"/>
    <x v="2"/>
    <s v="US"/>
    <s v="USD"/>
    <n v="1442248829"/>
    <n v="1439224829"/>
    <b v="0"/>
    <n v="2"/>
    <b v="0"/>
    <x v="1"/>
    <s v="musical"/>
    <n v="7"/>
    <n v="108"/>
    <x v="3638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20130935"/>
    <n v="1417538935"/>
    <b v="0"/>
    <n v="1"/>
    <b v="0"/>
    <x v="1"/>
    <s v="musical"/>
    <n v="0"/>
    <n v="1"/>
    <x v="3639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CA"/>
    <s v="CAD"/>
    <n v="1429456132"/>
    <n v="1424275732"/>
    <b v="0"/>
    <n v="3"/>
    <b v="0"/>
    <x v="1"/>
    <s v="musical"/>
    <n v="6"/>
    <n v="18.329999999999998"/>
    <x v="3640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75853060"/>
    <n v="1470672906"/>
    <b v="0"/>
    <n v="0"/>
    <b v="0"/>
    <x v="1"/>
    <s v="musical"/>
    <n v="0"/>
    <n v="0"/>
    <x v="3641"/>
    <x v="3"/>
  </r>
  <r>
    <s v="My own musical"/>
    <s v="All the world's a stage..._x000a_It is my biggest dream to perform my own, selfcreated musical with lots of kids as big as I am able to."/>
    <n v="700"/>
    <n v="15"/>
    <x v="2"/>
    <s v="US"/>
    <s v="USD"/>
    <n v="1431283530"/>
    <n v="1428691530"/>
    <b v="0"/>
    <n v="2"/>
    <b v="0"/>
    <x v="1"/>
    <s v="musical"/>
    <n v="2"/>
    <n v="7.5"/>
    <x v="3642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12485200"/>
    <n v="1410966179"/>
    <b v="0"/>
    <n v="0"/>
    <b v="0"/>
    <x v="1"/>
    <s v="musical"/>
    <n v="0"/>
    <n v="0"/>
    <x v="3643"/>
    <x v="0"/>
  </r>
  <r>
    <s v="SHS presents Rodgers and Hammerstein's Cinderella"/>
    <s v="We are the Saugerties High School drama club. Please help us create our musical to keep theater alive!"/>
    <n v="5000"/>
    <n v="821"/>
    <x v="2"/>
    <s v="DE"/>
    <s v="EUR"/>
    <n v="1448902800"/>
    <n v="1445369727"/>
    <b v="0"/>
    <n v="12"/>
    <b v="0"/>
    <x v="1"/>
    <s v="musical"/>
    <n v="16"/>
    <n v="68.42"/>
    <x v="3644"/>
    <x v="2"/>
  </r>
  <r>
    <s v="If the Shoe Fits"/>
    <s v="This new musical comedy empowers women and girls of all ages to be themselves in their shoes, whatever shoes they choose."/>
    <n v="1000"/>
    <n v="1"/>
    <x v="2"/>
    <s v="US"/>
    <s v="USD"/>
    <n v="1447734439"/>
    <n v="1444274839"/>
    <b v="0"/>
    <n v="1"/>
    <b v="0"/>
    <x v="1"/>
    <s v="musical"/>
    <n v="0"/>
    <n v="1"/>
    <x v="3645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57413140"/>
    <n v="1454996887"/>
    <b v="0"/>
    <n v="8"/>
    <b v="0"/>
    <x v="1"/>
    <s v="musical"/>
    <n v="5"/>
    <n v="60.13"/>
    <x v="3646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CA"/>
    <s v="CAD"/>
    <n v="1479773838"/>
    <n v="1477178238"/>
    <b v="0"/>
    <n v="2"/>
    <b v="0"/>
    <x v="1"/>
    <s v="musical"/>
    <n v="6"/>
    <n v="15"/>
    <x v="3647"/>
    <x v="2"/>
  </r>
  <r>
    <s v="Moth Theater Lives"/>
    <s v="Help Moth Live! Support Moth and its artist collective to achieve its 2014/15 season."/>
    <n v="40000"/>
    <n v="40153"/>
    <x v="0"/>
    <s v="US"/>
    <s v="USD"/>
    <n v="1434497400"/>
    <n v="1431770802"/>
    <b v="0"/>
    <n v="73"/>
    <b v="1"/>
    <x v="1"/>
    <s v="plays"/>
    <n v="100"/>
    <n v="550.04"/>
    <x v="3648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GB"/>
    <s v="GBP"/>
    <n v="1475258327"/>
    <n v="1471370327"/>
    <b v="0"/>
    <n v="8"/>
    <b v="1"/>
    <x v="1"/>
    <s v="plays"/>
    <n v="104"/>
    <n v="97.5"/>
    <x v="3649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US"/>
    <s v="USD"/>
    <n v="1412492445"/>
    <n v="1409900445"/>
    <b v="0"/>
    <n v="17"/>
    <b v="1"/>
    <x v="1"/>
    <s v="plays"/>
    <n v="100"/>
    <n v="29.41"/>
    <x v="3650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CA"/>
    <s v="CAD"/>
    <n v="1402938394"/>
    <n v="1400691994"/>
    <b v="0"/>
    <n v="9"/>
    <b v="1"/>
    <x v="1"/>
    <s v="plays"/>
    <n v="104"/>
    <n v="57.78"/>
    <x v="3651"/>
    <x v="3"/>
  </r>
  <r>
    <s v="A Midsummer Night's Dream"/>
    <s v="A new take on a classic. Under the direction of Rosanna Saracino, We are exploring the darker elements of A Midsummer Night's Dream."/>
    <n v="300"/>
    <n v="752"/>
    <x v="0"/>
    <s v="GB"/>
    <s v="GBP"/>
    <n v="1454412584"/>
    <n v="1452598184"/>
    <b v="0"/>
    <n v="17"/>
    <b v="1"/>
    <x v="1"/>
    <s v="plays"/>
    <n v="251"/>
    <n v="44.24"/>
    <x v="3652"/>
    <x v="2"/>
  </r>
  <r>
    <s v="ALLIE"/>
    <s v="ALLIE is a new dark comedy play which will premiere at the Edinburgh Festival Fringe 2015. Written and produced by Ruaraidh Murray."/>
    <n v="2000"/>
    <n v="2010"/>
    <x v="0"/>
    <s v="US"/>
    <s v="USD"/>
    <n v="1407686340"/>
    <n v="1404833442"/>
    <b v="0"/>
    <n v="33"/>
    <b v="1"/>
    <x v="1"/>
    <s v="plays"/>
    <n v="101"/>
    <n v="60.91"/>
    <x v="3653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CA"/>
    <s v="CAD"/>
    <n v="1472097540"/>
    <n v="1471188502"/>
    <b v="0"/>
    <n v="38"/>
    <b v="1"/>
    <x v="1"/>
    <s v="plays"/>
    <n v="174"/>
    <n v="68.84"/>
    <x v="3654"/>
    <x v="2"/>
  </r>
  <r>
    <s v="The Tumbleweed Zephyr"/>
    <s v="All aboard for the world premiere of a new steampunk-inspired train adventure play, written by Maggie Lee and directed by Amy Poisson!"/>
    <n v="5000"/>
    <n v="5813"/>
    <x v="0"/>
    <s v="GB"/>
    <s v="GBP"/>
    <n v="1438764207"/>
    <n v="1436172207"/>
    <b v="0"/>
    <n v="79"/>
    <b v="1"/>
    <x v="1"/>
    <s v="plays"/>
    <n v="116"/>
    <n v="73.58"/>
    <x v="3655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GB"/>
    <s v="GBP"/>
    <n v="1459702800"/>
    <n v="1457690386"/>
    <b v="0"/>
    <n v="46"/>
    <b v="1"/>
    <x v="1"/>
    <s v="plays"/>
    <n v="106"/>
    <n v="115.02"/>
    <x v="3656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US"/>
    <s v="USD"/>
    <n v="1437202740"/>
    <n v="1434654998"/>
    <b v="0"/>
    <n v="20"/>
    <b v="1"/>
    <x v="1"/>
    <s v="plays"/>
    <n v="111"/>
    <n v="110.75"/>
    <x v="3657"/>
    <x v="2"/>
  </r>
  <r>
    <s v="Mr. Marmalade"/>
    <s v="Life is hard when your own imaginary friend can't make time for you."/>
    <n v="1500"/>
    <n v="1510"/>
    <x v="0"/>
    <s v="CH"/>
    <s v="CHF"/>
    <n v="1485989940"/>
    <n v="1483393836"/>
    <b v="0"/>
    <n v="20"/>
    <b v="1"/>
    <x v="1"/>
    <s v="plays"/>
    <n v="101"/>
    <n v="75.5"/>
    <x v="3658"/>
    <x v="3"/>
  </r>
  <r>
    <s v="Reality of Love Remix (Love in Disguise)"/>
    <s v="We want you to analyze while we dramatize if people who romanticize can recognize true love in a disguise."/>
    <n v="3000"/>
    <n v="3061"/>
    <x v="0"/>
    <s v="DK"/>
    <s v="DKK"/>
    <n v="1464817320"/>
    <n v="1462806419"/>
    <b v="0"/>
    <n v="13"/>
    <b v="1"/>
    <x v="1"/>
    <s v="plays"/>
    <n v="102"/>
    <n v="235.46"/>
    <x v="3659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US"/>
    <s v="USD"/>
    <n v="1404273540"/>
    <n v="1400272580"/>
    <b v="0"/>
    <n v="22"/>
    <b v="1"/>
    <x v="1"/>
    <s v="plays"/>
    <n v="100"/>
    <n v="11.36"/>
    <x v="3660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26775940"/>
    <n v="1424414350"/>
    <b v="0"/>
    <n v="36"/>
    <b v="1"/>
    <x v="1"/>
    <s v="plays"/>
    <n v="111"/>
    <n v="92.5"/>
    <x v="3661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GB"/>
    <s v="GBP"/>
    <n v="1419368925"/>
    <n v="1417208925"/>
    <b v="0"/>
    <n v="40"/>
    <b v="1"/>
    <x v="1"/>
    <s v="plays"/>
    <n v="101"/>
    <n v="202.85"/>
    <x v="3662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US"/>
    <s v="USD"/>
    <n v="1460260800"/>
    <n v="1458336672"/>
    <b v="0"/>
    <n v="9"/>
    <b v="1"/>
    <x v="1"/>
    <s v="plays"/>
    <n v="104"/>
    <n v="26"/>
    <x v="3663"/>
    <x v="2"/>
  </r>
  <r>
    <s v="Cubs: an Original Work"/>
    <s v="An Original Short Play: two young women search for answers about sexuality, the history they are taught, and their animal instincts."/>
    <n v="800"/>
    <n v="875"/>
    <x v="0"/>
    <s v="CA"/>
    <s v="CAD"/>
    <n v="1427775414"/>
    <n v="1425187014"/>
    <b v="0"/>
    <n v="19"/>
    <b v="1"/>
    <x v="1"/>
    <s v="plays"/>
    <n v="109"/>
    <n v="46.05"/>
    <x v="3664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GB"/>
    <s v="GBP"/>
    <n v="1482321030"/>
    <n v="1477133430"/>
    <b v="0"/>
    <n v="14"/>
    <b v="1"/>
    <x v="1"/>
    <s v="plays"/>
    <n v="115"/>
    <n v="51"/>
    <x v="3665"/>
    <x v="0"/>
  </r>
  <r>
    <s v="Israel LÃ³pez @ Ojai Playwrights Conference"/>
    <s v="Artistic Internship @ Ojai Playwrights Conference"/>
    <n v="1200"/>
    <n v="1200"/>
    <x v="0"/>
    <s v="US"/>
    <s v="USD"/>
    <n v="1466056689"/>
    <n v="1464847089"/>
    <b v="0"/>
    <n v="38"/>
    <b v="1"/>
    <x v="1"/>
    <s v="plays"/>
    <n v="100"/>
    <n v="31.58"/>
    <x v="3666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FR"/>
    <s v="EUR"/>
    <n v="1446062040"/>
    <n v="1445109822"/>
    <b v="0"/>
    <n v="58"/>
    <b v="1"/>
    <x v="1"/>
    <s v="plays"/>
    <n v="103"/>
    <n v="53.36"/>
    <x v="3667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06185200"/>
    <n v="1404337382"/>
    <b v="0"/>
    <n v="28"/>
    <b v="1"/>
    <x v="1"/>
    <s v="plays"/>
    <n v="104"/>
    <n v="36.96"/>
    <x v="3668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7261419"/>
    <n v="1434669419"/>
    <b v="0"/>
    <n v="17"/>
    <b v="1"/>
    <x v="1"/>
    <s v="plays"/>
    <n v="138"/>
    <n v="81.290000000000006"/>
    <x v="3669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US"/>
    <s v="USD"/>
    <n v="1437676380"/>
    <n v="1435670452"/>
    <b v="0"/>
    <n v="12"/>
    <b v="1"/>
    <x v="1"/>
    <s v="plays"/>
    <n v="110"/>
    <n v="20.079999999999998"/>
    <x v="3670"/>
    <x v="0"/>
  </r>
  <r>
    <s v="Kylie for President"/>
    <s v="Bring a touring character education play about making wise choices to elementary students in Kentuckiana. Vote Kylie for President!"/>
    <n v="3500"/>
    <n v="3530"/>
    <x v="0"/>
    <s v="GB"/>
    <s v="GBP"/>
    <n v="1434039137"/>
    <n v="1431447137"/>
    <b v="0"/>
    <n v="40"/>
    <b v="1"/>
    <x v="1"/>
    <s v="plays"/>
    <n v="101"/>
    <n v="88.25"/>
    <x v="3671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33113200"/>
    <n v="1431951611"/>
    <b v="0"/>
    <n v="57"/>
    <b v="1"/>
    <x v="1"/>
    <s v="plays"/>
    <n v="102"/>
    <n v="53.44"/>
    <x v="3672"/>
    <x v="3"/>
  </r>
  <r>
    <s v="CHILD Z"/>
    <s v="Zoe is a teenage girl growing up in a deeply disturbing society. If those paid to protect her aren't listening, then who is?"/>
    <n v="4000"/>
    <n v="4545"/>
    <x v="0"/>
    <s v="US"/>
    <s v="USD"/>
    <n v="1405915140"/>
    <n v="1404140667"/>
    <b v="0"/>
    <n v="114"/>
    <b v="1"/>
    <x v="1"/>
    <s v="plays"/>
    <n v="114"/>
    <n v="39.869999999999997"/>
    <x v="3673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GB"/>
    <s v="GBP"/>
    <n v="1411771384"/>
    <n v="1409179384"/>
    <b v="0"/>
    <n v="31"/>
    <b v="1"/>
    <x v="1"/>
    <s v="plays"/>
    <n v="100"/>
    <n v="145.16"/>
    <x v="3674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15191920"/>
    <n v="1412233497"/>
    <b v="0"/>
    <n v="3"/>
    <b v="1"/>
    <x v="1"/>
    <s v="plays"/>
    <n v="140"/>
    <n v="23.33"/>
    <x v="3675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DE"/>
    <s v="EUR"/>
    <n v="1472936229"/>
    <n v="1467752229"/>
    <b v="0"/>
    <n v="16"/>
    <b v="1"/>
    <x v="1"/>
    <s v="plays"/>
    <n v="129"/>
    <n v="64.38"/>
    <x v="3676"/>
    <x v="3"/>
  </r>
  <r>
    <s v="Goldfish Memory Productions"/>
    <s v="Goldfish Memory Productions seeks at least $12,000 to begin their first 3 professional projects."/>
    <n v="12000"/>
    <n v="12348.5"/>
    <x v="0"/>
    <s v="GB"/>
    <s v="GBP"/>
    <n v="1463353200"/>
    <n v="1462285182"/>
    <b v="0"/>
    <n v="199"/>
    <b v="1"/>
    <x v="1"/>
    <s v="plays"/>
    <n v="103"/>
    <n v="62.05"/>
    <x v="3677"/>
    <x v="3"/>
  </r>
  <r>
    <s v="Some big Some bang"/>
    <s v="The Ugly Collective takes Some big Some bang to the Underbelly Venues at the Edinburgh Fringe!"/>
    <n v="2000"/>
    <n v="2050"/>
    <x v="0"/>
    <s v="US"/>
    <s v="USD"/>
    <n v="1410550484"/>
    <n v="1408995284"/>
    <b v="0"/>
    <n v="31"/>
    <b v="1"/>
    <x v="1"/>
    <s v="plays"/>
    <n v="103"/>
    <n v="66.13"/>
    <x v="3678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359940"/>
    <n v="1402580818"/>
    <b v="0"/>
    <n v="30"/>
    <b v="1"/>
    <x v="1"/>
    <s v="plays"/>
    <n v="110"/>
    <n v="73.400000000000006"/>
    <x v="3679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GB"/>
    <s v="GBP"/>
    <n v="1433076298"/>
    <n v="1430052298"/>
    <b v="0"/>
    <n v="34"/>
    <b v="1"/>
    <x v="1"/>
    <s v="plays"/>
    <n v="113"/>
    <n v="99.5"/>
    <x v="3680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04190740"/>
    <n v="1401214581"/>
    <b v="0"/>
    <n v="18"/>
    <b v="1"/>
    <x v="1"/>
    <s v="plays"/>
    <n v="112"/>
    <n v="62.17"/>
    <x v="3681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75664834"/>
    <n v="1473850434"/>
    <b v="0"/>
    <n v="67"/>
    <b v="1"/>
    <x v="1"/>
    <s v="plays"/>
    <n v="139"/>
    <n v="62.33"/>
    <x v="3682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52872290"/>
    <n v="1452008290"/>
    <b v="0"/>
    <n v="66"/>
    <b v="1"/>
    <x v="1"/>
    <s v="plays"/>
    <n v="111"/>
    <n v="58.79"/>
    <x v="3683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02901940"/>
    <n v="1399998418"/>
    <b v="0"/>
    <n v="23"/>
    <b v="1"/>
    <x v="1"/>
    <s v="plays"/>
    <n v="139"/>
    <n v="45.35"/>
    <x v="3684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76931696"/>
    <n v="1474339696"/>
    <b v="0"/>
    <n v="126"/>
    <b v="1"/>
    <x v="1"/>
    <s v="plays"/>
    <n v="106"/>
    <n v="41.94"/>
    <x v="3685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1167586"/>
    <n v="1438575586"/>
    <b v="0"/>
    <n v="6"/>
    <b v="1"/>
    <x v="1"/>
    <s v="plays"/>
    <n v="101"/>
    <n v="59.17"/>
    <x v="3686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0533200"/>
    <n v="1398348859"/>
    <b v="0"/>
    <n v="25"/>
    <b v="1"/>
    <x v="1"/>
    <s v="plays"/>
    <n v="100"/>
    <n v="200.49"/>
    <x v="3687"/>
    <x v="3"/>
  </r>
  <r>
    <s v="The Tulip Tree 2014"/>
    <s v="The Tulip Tree is a project I have been passionate about for 5 years. It is an unforgettable story that has never been told."/>
    <n v="3000"/>
    <n v="3275"/>
    <x v="0"/>
    <s v="US"/>
    <s v="USD"/>
    <n v="1440820740"/>
    <n v="1439567660"/>
    <b v="0"/>
    <n v="39"/>
    <b v="1"/>
    <x v="1"/>
    <s v="plays"/>
    <n v="109"/>
    <n v="83.97"/>
    <x v="3688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03846055"/>
    <n v="1401254055"/>
    <b v="0"/>
    <n v="62"/>
    <b v="1"/>
    <x v="1"/>
    <s v="plays"/>
    <n v="118"/>
    <n v="57.26"/>
    <x v="3689"/>
    <x v="0"/>
  </r>
  <r>
    <s v="We Rise"/>
    <s v="A play honoring the lives and legacies of the activists and those remembered at the 1992 ACT UP Ashes Action at The White House"/>
    <n v="1500"/>
    <n v="1800"/>
    <x v="0"/>
    <s v="GB"/>
    <s v="GBP"/>
    <n v="1407524004"/>
    <n v="1404932004"/>
    <b v="0"/>
    <n v="31"/>
    <b v="1"/>
    <x v="1"/>
    <s v="plays"/>
    <n v="120"/>
    <n v="58.06"/>
    <x v="3690"/>
    <x v="3"/>
  </r>
  <r>
    <s v="Most Dangerous Man in America (WEB DuBois) by Amiri  Baraka"/>
    <s v="World Premiere of last play written by Amiri Baraka"/>
    <n v="40000"/>
    <n v="51184"/>
    <x v="0"/>
    <s v="US"/>
    <s v="USD"/>
    <n v="1434925500"/>
    <n v="1432410639"/>
    <b v="0"/>
    <n v="274"/>
    <b v="1"/>
    <x v="1"/>
    <s v="plays"/>
    <n v="128"/>
    <n v="186.8"/>
    <x v="3691"/>
    <x v="0"/>
  </r>
  <r>
    <s v="An Evening With Durang"/>
    <s v="Help us independently produce two great comedies by Christopher Durang."/>
    <n v="1000"/>
    <n v="1260"/>
    <x v="0"/>
    <s v="US"/>
    <s v="USD"/>
    <n v="1417101683"/>
    <n v="1414506083"/>
    <b v="0"/>
    <n v="17"/>
    <b v="1"/>
    <x v="1"/>
    <s v="plays"/>
    <n v="126"/>
    <n v="74.12"/>
    <x v="3692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US"/>
    <s v="USD"/>
    <n v="1425272340"/>
    <n v="1421426929"/>
    <b v="0"/>
    <n v="14"/>
    <b v="1"/>
    <x v="1"/>
    <s v="plays"/>
    <n v="129"/>
    <n v="30.71"/>
    <x v="3693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11084800"/>
    <n v="1410304179"/>
    <b v="0"/>
    <n v="60"/>
    <b v="1"/>
    <x v="1"/>
    <s v="plays"/>
    <n v="107"/>
    <n v="62.67"/>
    <x v="3694"/>
    <x v="2"/>
  </r>
  <r>
    <s v="The History Boys at USC"/>
    <s v="Tony-Award Winning Play, The History Boys brought to you by the Independent Student Production Company Narrative Series: Page to Stage!"/>
    <n v="4000"/>
    <n v="4005"/>
    <x v="0"/>
    <s v="GB"/>
    <s v="GBP"/>
    <n v="1448922600"/>
    <n v="1446352529"/>
    <b v="0"/>
    <n v="33"/>
    <b v="1"/>
    <x v="1"/>
    <s v="plays"/>
    <n v="100"/>
    <n v="121.36"/>
    <x v="3695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US"/>
    <s v="USD"/>
    <n v="1465178400"/>
    <n v="1461985967"/>
    <b v="0"/>
    <n v="78"/>
    <b v="1"/>
    <x v="1"/>
    <s v="plays"/>
    <n v="155"/>
    <n v="39.74"/>
    <x v="3696"/>
    <x v="3"/>
  </r>
  <r>
    <s v="Sid the tour 2016"/>
    <s v="With your support this one-man show will tour various theatres in the UK - it's a story of hero worship and love beyond the grave."/>
    <n v="2000"/>
    <n v="2160"/>
    <x v="0"/>
    <s v="US"/>
    <s v="USD"/>
    <n v="1421009610"/>
    <n v="1419281610"/>
    <b v="0"/>
    <n v="30"/>
    <b v="1"/>
    <x v="1"/>
    <s v="plays"/>
    <n v="108"/>
    <n v="72"/>
    <x v="3697"/>
    <x v="2"/>
  </r>
  <r>
    <s v="CORIOLANUS | THE NORMAL HEART @ The Lab Theater"/>
    <s v="Two great political plays, separated in authorship by four hundred years but united in their urgency."/>
    <n v="5000"/>
    <n v="5526"/>
    <x v="0"/>
    <s v="GB"/>
    <s v="GBP"/>
    <n v="1423838916"/>
    <n v="1418654916"/>
    <b v="0"/>
    <n v="136"/>
    <b v="1"/>
    <x v="1"/>
    <s v="plays"/>
    <n v="111"/>
    <n v="40.630000000000003"/>
    <x v="3698"/>
    <x v="2"/>
  </r>
  <r>
    <s v="Tell Me That You Love Me"/>
    <s v="Tell Me That You Love Me, a new play about the love affair between Actress and Writer, with the novel Arch of Triumph as the backdrop"/>
    <n v="2500"/>
    <n v="2520"/>
    <x v="0"/>
    <s v="GB"/>
    <s v="GBP"/>
    <n v="1462878648"/>
    <n v="1461064248"/>
    <b v="0"/>
    <n v="40"/>
    <b v="1"/>
    <x v="1"/>
    <s v="plays"/>
    <n v="101"/>
    <n v="63"/>
    <x v="3699"/>
    <x v="3"/>
  </r>
  <r>
    <s v="Generations (Senior Project)"/>
    <s v="Help me produce the play I have written for my senior project!"/>
    <n v="500"/>
    <n v="606"/>
    <x v="0"/>
    <s v="US"/>
    <s v="USD"/>
    <n v="1456946487"/>
    <n v="1454354487"/>
    <b v="0"/>
    <n v="18"/>
    <b v="1"/>
    <x v="1"/>
    <s v="plays"/>
    <n v="121"/>
    <n v="33.67"/>
    <x v="3700"/>
    <x v="3"/>
  </r>
  <r>
    <s v="Dog Show"/>
    <s v="Part-silent film, part-thriller, Dog Show sees four actors play a community of dogs and their owners. One autumn, a killer strikes."/>
    <n v="1500"/>
    <n v="1505"/>
    <x v="0"/>
    <s v="US"/>
    <s v="USD"/>
    <n v="1413383216"/>
    <n v="1410791216"/>
    <b v="0"/>
    <n v="39"/>
    <b v="1"/>
    <x v="1"/>
    <s v="plays"/>
    <n v="100"/>
    <n v="38.590000000000003"/>
    <x v="3701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US"/>
    <s v="USD"/>
    <n v="1412092800"/>
    <n v="1409493800"/>
    <b v="0"/>
    <n v="21"/>
    <b v="1"/>
    <x v="1"/>
    <s v="plays"/>
    <n v="109"/>
    <n v="155.94999999999999"/>
    <x v="3702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GB"/>
    <s v="GBP"/>
    <n v="1433422793"/>
    <n v="1430830793"/>
    <b v="0"/>
    <n v="30"/>
    <b v="1"/>
    <x v="1"/>
    <s v="plays"/>
    <n v="123"/>
    <n v="43.2"/>
    <x v="3703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8191540"/>
    <n v="1464958484"/>
    <b v="0"/>
    <n v="27"/>
    <b v="1"/>
    <x v="1"/>
    <s v="plays"/>
    <n v="136"/>
    <n v="15.15"/>
    <x v="3704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71071540"/>
    <n v="1467720388"/>
    <b v="0"/>
    <n v="35"/>
    <b v="1"/>
    <x v="1"/>
    <s v="plays"/>
    <n v="103"/>
    <n v="83.57"/>
    <x v="3705"/>
    <x v="3"/>
  </r>
  <r>
    <s v="The Drama Factory presents : The Magic Flute"/>
    <s v="Our original dramatic adaption of this Mozart opera is staged to create visually stunning fun with live music."/>
    <n v="1500"/>
    <n v="1820"/>
    <x v="0"/>
    <s v="GB"/>
    <s v="GBP"/>
    <n v="1464712394"/>
    <n v="1459528394"/>
    <b v="0"/>
    <n v="13"/>
    <b v="1"/>
    <x v="1"/>
    <s v="plays"/>
    <n v="121"/>
    <n v="140"/>
    <x v="3706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03546400"/>
    <n v="1401714114"/>
    <b v="0"/>
    <n v="23"/>
    <b v="1"/>
    <x v="1"/>
    <s v="plays"/>
    <n v="186"/>
    <n v="80.87"/>
    <x v="3707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10558949"/>
    <n v="1409262949"/>
    <b v="0"/>
    <n v="39"/>
    <b v="1"/>
    <x v="1"/>
    <s v="plays"/>
    <n v="300"/>
    <n v="53.85"/>
    <x v="3708"/>
    <x v="3"/>
  </r>
  <r>
    <s v="The Ruby Darlings Show"/>
    <s v="The filthily talented Ruby and Darling, take you on a raunch-tastic musical discovery of life with a vagina. #sayno"/>
    <n v="1000"/>
    <n v="1082.5"/>
    <x v="0"/>
    <s v="US"/>
    <s v="USD"/>
    <n v="1469165160"/>
    <n v="1467335378"/>
    <b v="0"/>
    <n v="35"/>
    <b v="1"/>
    <x v="1"/>
    <s v="plays"/>
    <n v="108"/>
    <n v="30.93"/>
    <x v="3709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04444286"/>
    <n v="1403234686"/>
    <b v="0"/>
    <n v="27"/>
    <b v="1"/>
    <x v="1"/>
    <s v="plays"/>
    <n v="141"/>
    <n v="67.959999999999994"/>
    <x v="3710"/>
    <x v="0"/>
  </r>
  <r>
    <s v="The Youth Shakespeare Project 2014"/>
    <s v="Two teachers and twenty kids bring one of Shakespeare's plays to life!"/>
    <n v="500"/>
    <n v="570"/>
    <x v="0"/>
    <s v="GB"/>
    <s v="GBP"/>
    <n v="1403715546"/>
    <n v="1401123546"/>
    <b v="0"/>
    <n v="21"/>
    <b v="1"/>
    <x v="1"/>
    <s v="plays"/>
    <n v="114"/>
    <n v="27.14"/>
    <x v="3711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28068988"/>
    <n v="1425908988"/>
    <b v="0"/>
    <n v="104"/>
    <b v="1"/>
    <x v="1"/>
    <s v="plays"/>
    <n v="154"/>
    <n v="110.87"/>
    <x v="3712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02848000"/>
    <n v="1400606573"/>
    <b v="0"/>
    <n v="19"/>
    <b v="1"/>
    <x v="1"/>
    <s v="plays"/>
    <n v="102"/>
    <n v="106.84"/>
    <x v="3713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3055540"/>
    <n v="1431230867"/>
    <b v="0"/>
    <n v="97"/>
    <b v="1"/>
    <x v="1"/>
    <s v="plays"/>
    <n v="102"/>
    <n v="105.52"/>
    <x v="3714"/>
    <x v="0"/>
  </r>
  <r>
    <s v="The Inspectors Call"/>
    <s v="Vibrant contemporary political theatre, exploring the professional and human impact of the growing corporate culture in education."/>
    <n v="3500"/>
    <n v="3590"/>
    <x v="0"/>
    <s v="US"/>
    <s v="USD"/>
    <n v="1465062166"/>
    <n v="1463334166"/>
    <b v="0"/>
    <n v="27"/>
    <b v="1"/>
    <x v="1"/>
    <s v="plays"/>
    <n v="103"/>
    <n v="132.96"/>
    <x v="3715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32612740"/>
    <n v="1429881667"/>
    <b v="0"/>
    <n v="24"/>
    <b v="1"/>
    <x v="1"/>
    <s v="plays"/>
    <n v="156"/>
    <n v="51.92"/>
    <x v="3716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27806320"/>
    <n v="1422834819"/>
    <b v="0"/>
    <n v="13"/>
    <b v="1"/>
    <x v="1"/>
    <s v="plays"/>
    <n v="101"/>
    <n v="310"/>
    <x v="3717"/>
    <x v="0"/>
  </r>
  <r>
    <s v="PUNK ROCK"/>
    <s v="William Carlisle has the world at his feet but its weight on his shoulders. He is intelligent, articulate and fucked."/>
    <n v="500"/>
    <n v="1197"/>
    <x v="0"/>
    <s v="US"/>
    <s v="USD"/>
    <n v="1453411109"/>
    <n v="1450819109"/>
    <b v="0"/>
    <n v="46"/>
    <b v="1"/>
    <x v="1"/>
    <s v="plays"/>
    <n v="239"/>
    <n v="26.02"/>
    <x v="3718"/>
    <x v="0"/>
  </r>
  <r>
    <s v="Corium"/>
    <s v="A new piece of physical theatre about love, regret and longing."/>
    <n v="200"/>
    <n v="420"/>
    <x v="0"/>
    <s v="GB"/>
    <s v="GBP"/>
    <n v="1431204449"/>
    <n v="1428526049"/>
    <b v="0"/>
    <n v="4"/>
    <b v="1"/>
    <x v="1"/>
    <s v="plays"/>
    <n v="210"/>
    <n v="105"/>
    <x v="3719"/>
    <x v="0"/>
  </r>
  <r>
    <s v="Lakotas and the American Theatre"/>
    <s v="Breaking the American Indian stereotype in the American Theatre."/>
    <n v="3300"/>
    <n v="3449"/>
    <x v="0"/>
    <s v="GB"/>
    <s v="GBP"/>
    <n v="1425057075"/>
    <n v="1422465075"/>
    <b v="0"/>
    <n v="40"/>
    <b v="1"/>
    <x v="1"/>
    <s v="plays"/>
    <n v="105"/>
    <n v="86.23"/>
    <x v="3720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GB"/>
    <s v="GBP"/>
    <n v="1434994266"/>
    <n v="1432402266"/>
    <b v="0"/>
    <n v="44"/>
    <b v="1"/>
    <x v="1"/>
    <s v="plays"/>
    <n v="101"/>
    <n v="114.55"/>
    <x v="3721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US"/>
    <s v="USD"/>
    <n v="1435881006"/>
    <n v="1433980206"/>
    <b v="0"/>
    <n v="35"/>
    <b v="1"/>
    <x v="1"/>
    <s v="plays"/>
    <n v="111"/>
    <n v="47.66"/>
    <x v="3722"/>
    <x v="2"/>
  </r>
  <r>
    <s v="Beauty and the Beast"/>
    <s v="Saltmine Theatre Company present Beauty and the Beast:"/>
    <n v="4500"/>
    <n v="4592"/>
    <x v="0"/>
    <s v="US"/>
    <s v="USD"/>
    <n v="1415230084"/>
    <n v="1413412084"/>
    <b v="0"/>
    <n v="63"/>
    <b v="1"/>
    <x v="1"/>
    <s v="plays"/>
    <n v="102"/>
    <n v="72.89"/>
    <x v="3723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CA"/>
    <s v="CAD"/>
    <n v="1455231540"/>
    <n v="1452614847"/>
    <b v="0"/>
    <n v="89"/>
    <b v="1"/>
    <x v="1"/>
    <s v="plays"/>
    <n v="103"/>
    <n v="49.55"/>
    <x v="3724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17374262"/>
    <n v="1414778662"/>
    <b v="0"/>
    <n v="15"/>
    <b v="1"/>
    <x v="1"/>
    <s v="plays"/>
    <n v="127"/>
    <n v="25.4"/>
    <x v="3725"/>
    <x v="2"/>
  </r>
  <r>
    <s v="Howard's End 3.0"/>
    <s v="A week of rehearsal culminating in a staged reading of our three-actor adaptation of &quot;Howards End,&quot; for potential producers."/>
    <n v="850"/>
    <n v="2879"/>
    <x v="0"/>
    <s v="GB"/>
    <s v="GBP"/>
    <n v="1462402800"/>
    <n v="1459856860"/>
    <b v="0"/>
    <n v="46"/>
    <b v="1"/>
    <x v="1"/>
    <s v="plays"/>
    <n v="339"/>
    <n v="62.59"/>
    <x v="3726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GB"/>
    <s v="GBP"/>
    <n v="1455831000"/>
    <n v="1454366467"/>
    <b v="0"/>
    <n v="33"/>
    <b v="1"/>
    <x v="1"/>
    <s v="plays"/>
    <n v="101"/>
    <n v="61.06"/>
    <x v="3727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61963600"/>
    <n v="1459567371"/>
    <b v="0"/>
    <n v="31"/>
    <b v="0"/>
    <x v="1"/>
    <s v="plays"/>
    <n v="9"/>
    <n v="60.06"/>
    <x v="3728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76939300"/>
    <n v="1474273294"/>
    <b v="0"/>
    <n v="5"/>
    <b v="0"/>
    <x v="1"/>
    <s v="plays"/>
    <n v="7"/>
    <n v="72.400000000000006"/>
    <x v="3729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957176"/>
    <n v="1437365176"/>
    <b v="0"/>
    <n v="1"/>
    <b v="0"/>
    <x v="1"/>
    <s v="plays"/>
    <n v="10"/>
    <n v="100"/>
    <x v="3730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7082912"/>
    <n v="1423198512"/>
    <b v="0"/>
    <n v="12"/>
    <b v="0"/>
    <x v="1"/>
    <s v="plays"/>
    <n v="11"/>
    <n v="51.67"/>
    <x v="3731"/>
    <x v="3"/>
  </r>
  <r>
    <s v="Elektra Bekent - Afstudeervoorstelling"/>
    <s v="Mijn solo voorstelling gaat over Elektra (Sophokles) en hoe zij als jongere alles beleeft en meemaakt!"/>
    <n v="850"/>
    <n v="131"/>
    <x v="2"/>
    <s v="US"/>
    <s v="USD"/>
    <n v="1439828159"/>
    <n v="1437236159"/>
    <b v="0"/>
    <n v="4"/>
    <b v="0"/>
    <x v="1"/>
    <s v="plays"/>
    <n v="15"/>
    <n v="32.75"/>
    <x v="3732"/>
    <x v="3"/>
  </r>
  <r>
    <s v="laughter in the hood"/>
    <s v="want to donate tickets to residents who live in the community that cant afford the 35.00 price of ticket"/>
    <n v="1500"/>
    <n v="0"/>
    <x v="2"/>
    <s v="US"/>
    <s v="USD"/>
    <n v="1420860180"/>
    <n v="1418234646"/>
    <b v="0"/>
    <n v="0"/>
    <b v="0"/>
    <x v="1"/>
    <s v="plays"/>
    <n v="0"/>
    <n v="0"/>
    <x v="3733"/>
    <x v="0"/>
  </r>
  <r>
    <s v="Shakespeare in Sarajevo"/>
    <s v="Shakespeare's plays have an important message for the world. Bosnia needs to hear. Bring Shakespeare to Sarajevo! Fund performances!"/>
    <n v="1500"/>
    <n v="427"/>
    <x v="2"/>
    <s v="NL"/>
    <s v="EUR"/>
    <n v="1422100800"/>
    <n v="1416932133"/>
    <b v="0"/>
    <n v="7"/>
    <b v="0"/>
    <x v="1"/>
    <s v="plays"/>
    <n v="28"/>
    <n v="61"/>
    <x v="3734"/>
    <x v="0"/>
  </r>
  <r>
    <s v="Women Beware Women"/>
    <s v="Young Actor's taking on a Jacobean tragedy. Family, betrayal, love, lust, sex and death."/>
    <n v="150"/>
    <n v="20"/>
    <x v="2"/>
    <s v="US"/>
    <s v="USD"/>
    <n v="1429396200"/>
    <n v="1428539708"/>
    <b v="0"/>
    <n v="2"/>
    <b v="0"/>
    <x v="1"/>
    <s v="plays"/>
    <n v="13"/>
    <n v="10"/>
    <x v="3735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US"/>
    <s v="USD"/>
    <n v="1432589896"/>
    <n v="1427405896"/>
    <b v="0"/>
    <n v="1"/>
    <b v="0"/>
    <x v="1"/>
    <s v="plays"/>
    <n v="1"/>
    <n v="10"/>
    <x v="3736"/>
    <x v="0"/>
  </r>
  <r>
    <s v="Measure For Measure"/>
    <s v="The ASU Theatre and Shakespeare Club presents Measure For Measure directed by Jordyn Ochser."/>
    <n v="700"/>
    <n v="150"/>
    <x v="2"/>
    <s v="GB"/>
    <s v="GBP"/>
    <n v="1432831089"/>
    <n v="1430239089"/>
    <b v="0"/>
    <n v="4"/>
    <b v="0"/>
    <x v="1"/>
    <s v="plays"/>
    <n v="21"/>
    <n v="37.5"/>
    <x v="3737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27133600"/>
    <n v="1423847093"/>
    <b v="0"/>
    <n v="6"/>
    <b v="0"/>
    <x v="1"/>
    <s v="plays"/>
    <n v="18"/>
    <n v="45"/>
    <x v="3738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US"/>
    <s v="USD"/>
    <n v="1447311540"/>
    <n v="1445358903"/>
    <b v="0"/>
    <n v="8"/>
    <b v="0"/>
    <x v="1"/>
    <s v="plays"/>
    <n v="20"/>
    <n v="100.63"/>
    <x v="3739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GB"/>
    <s v="GBP"/>
    <n v="1405461600"/>
    <n v="1403562705"/>
    <b v="0"/>
    <n v="14"/>
    <b v="0"/>
    <x v="1"/>
    <s v="plays"/>
    <n v="18"/>
    <n v="25.57"/>
    <x v="3740"/>
    <x v="3"/>
  </r>
  <r>
    <s v="Open House Theater"/>
    <s v="A small community with a love for theater would like to continue. Help the children of this community continue."/>
    <n v="20000"/>
    <n v="0"/>
    <x v="2"/>
    <s v="GB"/>
    <s v="GBP"/>
    <n v="1468752468"/>
    <n v="1467024468"/>
    <b v="0"/>
    <n v="0"/>
    <b v="0"/>
    <x v="1"/>
    <s v="plays"/>
    <n v="0"/>
    <n v="0"/>
    <x v="3741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7808438"/>
    <n v="1405217355"/>
    <b v="0"/>
    <n v="4"/>
    <b v="0"/>
    <x v="1"/>
    <s v="plays"/>
    <n v="2"/>
    <n v="25"/>
    <x v="3742"/>
    <x v="3"/>
  </r>
  <r>
    <s v="Down the Mississippi"/>
    <s v="I'm taking the Adventures of Huckleberry Finn puppet show down the Mississippi River!"/>
    <n v="2200"/>
    <n v="0"/>
    <x v="2"/>
    <s v="US"/>
    <s v="USD"/>
    <n v="1450389950"/>
    <n v="1447797950"/>
    <b v="0"/>
    <n v="0"/>
    <b v="0"/>
    <x v="1"/>
    <s v="plays"/>
    <n v="0"/>
    <n v="0"/>
    <x v="3743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9980144"/>
    <n v="1407388144"/>
    <b v="0"/>
    <n v="0"/>
    <b v="0"/>
    <x v="1"/>
    <s v="plays"/>
    <n v="0"/>
    <n v="0"/>
    <x v="3744"/>
    <x v="3"/>
  </r>
  <r>
    <s v="Tyke Theatre Web Show"/>
    <s v="Tyke wants to expand her puppet theater show to weekly online web shows and is looking for backers."/>
    <n v="100"/>
    <n v="10"/>
    <x v="2"/>
    <s v="US"/>
    <s v="USD"/>
    <n v="1404406964"/>
    <n v="1401814964"/>
    <b v="0"/>
    <n v="1"/>
    <b v="0"/>
    <x v="1"/>
    <s v="plays"/>
    <n v="10"/>
    <n v="10"/>
    <x v="3745"/>
    <x v="3"/>
  </r>
  <r>
    <s v="Stage Play Production - &quot;I Love You to Death&quot;"/>
    <s v="Generational curses CAN be broken...right?"/>
    <n v="8500"/>
    <n v="202"/>
    <x v="2"/>
    <s v="US"/>
    <s v="USD"/>
    <n v="1404532740"/>
    <n v="1401823952"/>
    <b v="0"/>
    <n v="1"/>
    <b v="0"/>
    <x v="1"/>
    <s v="plays"/>
    <n v="2"/>
    <n v="202"/>
    <x v="3746"/>
    <x v="2"/>
  </r>
  <r>
    <s v="Counting Stars"/>
    <s v="The world premiere of an astonishing new play by acclaimed writer Atiha Sen Gupta."/>
    <n v="2500"/>
    <n v="25"/>
    <x v="2"/>
    <s v="US"/>
    <s v="USD"/>
    <n v="1407689102"/>
    <n v="1405097102"/>
    <b v="0"/>
    <n v="1"/>
    <b v="0"/>
    <x v="1"/>
    <s v="plays"/>
    <n v="1"/>
    <n v="25"/>
    <x v="3747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75918439"/>
    <n v="1473326439"/>
    <b v="0"/>
    <n v="52"/>
    <b v="1"/>
    <x v="1"/>
    <s v="musical"/>
    <n v="104"/>
    <n v="99.54"/>
    <x v="3748"/>
    <x v="2"/>
  </r>
  <r>
    <s v="Dante's Capstone Project: Who am I?"/>
    <s v="A night of music, fellowship, and a reflection of my experiences over the past 4 years at Ball State University."/>
    <n v="500"/>
    <n v="525"/>
    <x v="0"/>
    <s v="GB"/>
    <s v="GBP"/>
    <n v="1436137140"/>
    <n v="1433833896"/>
    <b v="0"/>
    <n v="7"/>
    <b v="1"/>
    <x v="1"/>
    <s v="musical"/>
    <n v="105"/>
    <n v="75"/>
    <x v="3749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55602340"/>
    <n v="1453827436"/>
    <b v="0"/>
    <n v="28"/>
    <b v="1"/>
    <x v="1"/>
    <s v="musical"/>
    <n v="100"/>
    <n v="215.25"/>
    <x v="3750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61902340"/>
    <n v="1459220588"/>
    <b v="0"/>
    <n v="11"/>
    <b v="1"/>
    <x v="1"/>
    <s v="musical"/>
    <n v="133"/>
    <n v="120.55"/>
    <x v="3751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US"/>
    <s v="USD"/>
    <n v="1423555140"/>
    <n v="1421105608"/>
    <b v="0"/>
    <n v="15"/>
    <b v="1"/>
    <x v="1"/>
    <s v="musical"/>
    <n v="113"/>
    <n v="37.67"/>
    <x v="3752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59641073"/>
    <n v="1454460673"/>
    <b v="0"/>
    <n v="30"/>
    <b v="1"/>
    <x v="1"/>
    <s v="musical"/>
    <n v="103"/>
    <n v="172.23"/>
    <x v="3753"/>
    <x v="0"/>
  </r>
  <r>
    <s v="Little Shop of Horrors"/>
    <s v="CitÃ© des Arts needs your help in funding their fall production of the hit musical comedy &quot;Little Shop of Horrors.&quot;"/>
    <n v="2500"/>
    <n v="3000"/>
    <x v="0"/>
    <s v="GB"/>
    <s v="GBP"/>
    <n v="1476651600"/>
    <n v="1473189335"/>
    <b v="0"/>
    <n v="27"/>
    <b v="1"/>
    <x v="1"/>
    <s v="musical"/>
    <n v="120"/>
    <n v="111.11"/>
    <x v="3754"/>
    <x v="3"/>
  </r>
  <r>
    <s v="Retro Rhapsody"/>
    <s v="We have formed an innovative company that aims to create musical comedic performances suitable for a range of venues."/>
    <n v="550"/>
    <n v="713"/>
    <x v="0"/>
    <s v="US"/>
    <s v="USD"/>
    <n v="1433289600"/>
    <n v="1430768800"/>
    <b v="0"/>
    <n v="28"/>
    <b v="1"/>
    <x v="1"/>
    <s v="musical"/>
    <n v="130"/>
    <n v="25.46"/>
    <x v="3755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6350740"/>
    <n v="1403125737"/>
    <b v="0"/>
    <n v="17"/>
    <b v="1"/>
    <x v="1"/>
    <s v="musical"/>
    <n v="101"/>
    <n v="267.64999999999998"/>
    <x v="3756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GB"/>
    <s v="GBP"/>
    <n v="1460753307"/>
    <n v="1458161307"/>
    <b v="0"/>
    <n v="50"/>
    <b v="1"/>
    <x v="1"/>
    <s v="musical"/>
    <n v="109"/>
    <n v="75.959999999999994"/>
    <x v="3757"/>
    <x v="3"/>
  </r>
  <r>
    <s v="Luigi's Ladies"/>
    <s v="LUIGI'S LADIES: an original one-woman musical comedy"/>
    <n v="1500"/>
    <n v="1535"/>
    <x v="0"/>
    <s v="US"/>
    <s v="USD"/>
    <n v="1402515198"/>
    <n v="1399923198"/>
    <b v="0"/>
    <n v="26"/>
    <b v="1"/>
    <x v="1"/>
    <s v="musical"/>
    <n v="102"/>
    <n v="59.04"/>
    <x v="3758"/>
    <x v="3"/>
  </r>
  <r>
    <s v="Pared Down Productions"/>
    <s v="A production company specializing in small-scale musicals"/>
    <n v="4000"/>
    <n v="4409.7700000000004"/>
    <x v="0"/>
    <s v="US"/>
    <s v="USD"/>
    <n v="1417465515"/>
    <n v="1415737515"/>
    <b v="0"/>
    <n v="88"/>
    <b v="1"/>
    <x v="1"/>
    <s v="musical"/>
    <n v="110"/>
    <n v="50.11"/>
    <x v="3759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400475600"/>
    <n v="1397819938"/>
    <b v="0"/>
    <n v="91"/>
    <b v="1"/>
    <x v="1"/>
    <s v="musical"/>
    <n v="101"/>
    <n v="55.5"/>
    <x v="3760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US"/>
    <s v="USD"/>
    <n v="1440556553"/>
    <n v="1435372553"/>
    <b v="0"/>
    <n v="3"/>
    <b v="1"/>
    <x v="1"/>
    <s v="musical"/>
    <n v="100"/>
    <n v="166.67"/>
    <x v="3761"/>
    <x v="0"/>
  </r>
  <r>
    <s v="iolite the musical"/>
    <s v="We are trying to raise money to perform a musical we have written, called &quot;Iolite&quot;, at the Edinburgh Fringe in 2015."/>
    <n v="1250"/>
    <n v="1328"/>
    <x v="0"/>
    <s v="US"/>
    <s v="USD"/>
    <n v="1399293386"/>
    <n v="1397133386"/>
    <b v="0"/>
    <n v="28"/>
    <b v="1"/>
    <x v="1"/>
    <s v="musical"/>
    <n v="106"/>
    <n v="47.43"/>
    <x v="3762"/>
    <x v="0"/>
  </r>
  <r>
    <s v="[title of show] â€” The Chicago Storefront Premiere"/>
    <s v="A musical about two guys writing a musical about...two guys writing a musical."/>
    <n v="5000"/>
    <n v="5000"/>
    <x v="0"/>
    <s v="GB"/>
    <s v="GBP"/>
    <n v="1439247600"/>
    <n v="1434625937"/>
    <b v="0"/>
    <n v="77"/>
    <b v="1"/>
    <x v="1"/>
    <s v="musical"/>
    <n v="100"/>
    <n v="64.94"/>
    <x v="3763"/>
    <x v="0"/>
  </r>
  <r>
    <s v="Agape Performing Arts Company, a Ministry of OLG"/>
    <s v="Talented, hard-working performers for Into the Woods JR need your help in renting microphones for our show!"/>
    <n v="1500"/>
    <n v="1500"/>
    <x v="0"/>
    <s v="GB"/>
    <s v="GBP"/>
    <n v="1438543889"/>
    <n v="1436383889"/>
    <b v="0"/>
    <n v="27"/>
    <b v="1"/>
    <x v="1"/>
    <s v="musical"/>
    <n v="100"/>
    <n v="55.56"/>
    <x v="3764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27907626"/>
    <n v="1425319226"/>
    <b v="0"/>
    <n v="107"/>
    <b v="1"/>
    <x v="1"/>
    <s v="musical"/>
    <n v="113"/>
    <n v="74.22"/>
    <x v="3765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64482160"/>
    <n v="1462824832"/>
    <b v="0"/>
    <n v="96"/>
    <b v="1"/>
    <x v="1"/>
    <s v="musical"/>
    <n v="103"/>
    <n v="106.93"/>
    <x v="3766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06745482"/>
    <n v="1404153482"/>
    <b v="0"/>
    <n v="56"/>
    <b v="1"/>
    <x v="1"/>
    <s v="musical"/>
    <n v="117"/>
    <n v="41.7"/>
    <x v="3767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4360045"/>
    <n v="1401336045"/>
    <b v="0"/>
    <n v="58"/>
    <b v="1"/>
    <x v="1"/>
    <s v="musical"/>
    <n v="108"/>
    <n v="74.239999999999995"/>
    <x v="3768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25185940"/>
    <n v="1423960097"/>
    <b v="0"/>
    <n v="15"/>
    <b v="1"/>
    <x v="1"/>
    <s v="musical"/>
    <n v="100"/>
    <n v="73.33"/>
    <x v="3769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US"/>
    <s v="USD"/>
    <n v="1402594090"/>
    <n v="1400002090"/>
    <b v="0"/>
    <n v="20"/>
    <b v="1"/>
    <x v="1"/>
    <s v="musical"/>
    <n v="100"/>
    <n v="100"/>
    <x v="3770"/>
    <x v="0"/>
  </r>
  <r>
    <s v="COME OUT SWINGIN'!"/>
    <s v="I would like to make a demo recording of six songs from COME OUT SWINGIN'!"/>
    <n v="1000"/>
    <n v="1460"/>
    <x v="0"/>
    <s v="US"/>
    <s v="USD"/>
    <n v="1460730079"/>
    <n v="1458138079"/>
    <b v="0"/>
    <n v="38"/>
    <b v="1"/>
    <x v="1"/>
    <s v="musical"/>
    <n v="146"/>
    <n v="38.42"/>
    <x v="3771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GB"/>
    <s v="GBP"/>
    <n v="1434234010"/>
    <n v="1431642010"/>
    <b v="0"/>
    <n v="33"/>
    <b v="1"/>
    <x v="1"/>
    <s v="musical"/>
    <n v="110"/>
    <n v="166.97"/>
    <x v="3772"/>
    <x v="2"/>
  </r>
  <r>
    <s v="Dundee: A Hip-Hopera"/>
    <s v="A dramatic hip-hopera, inspired from monologues written by the performers."/>
    <n v="5000"/>
    <n v="5410"/>
    <x v="0"/>
    <s v="US"/>
    <s v="USD"/>
    <n v="1463529600"/>
    <n v="1462307652"/>
    <b v="0"/>
    <n v="57"/>
    <b v="1"/>
    <x v="1"/>
    <s v="musical"/>
    <n v="108"/>
    <n v="94.91"/>
    <x v="3773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US"/>
    <s v="USD"/>
    <n v="1480399200"/>
    <n v="1478616506"/>
    <b v="0"/>
    <n v="25"/>
    <b v="1"/>
    <x v="1"/>
    <s v="musical"/>
    <n v="100"/>
    <n v="100"/>
    <x v="3774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79175680"/>
    <n v="1476317247"/>
    <b v="0"/>
    <n v="14"/>
    <b v="1"/>
    <x v="1"/>
    <s v="musical"/>
    <n v="100"/>
    <n v="143.21"/>
    <x v="3775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CA"/>
    <s v="CAD"/>
    <n v="1428606055"/>
    <n v="1427223655"/>
    <b v="0"/>
    <n v="94"/>
    <b v="1"/>
    <x v="1"/>
    <s v="musical"/>
    <n v="107"/>
    <n v="90.82"/>
    <x v="3776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28552000"/>
    <n v="1426199843"/>
    <b v="0"/>
    <n v="59"/>
    <b v="1"/>
    <x v="1"/>
    <s v="musical"/>
    <n v="143"/>
    <n v="48.54"/>
    <x v="3777"/>
    <x v="3"/>
  </r>
  <r>
    <s v="Give a Puppet a Hand"/>
    <s v="Sponsor an AVENUE Q puppet for The Barn Players April 2015 production."/>
    <n v="2400"/>
    <n v="2521"/>
    <x v="0"/>
    <s v="US"/>
    <s v="USD"/>
    <n v="1406854800"/>
    <n v="1403599778"/>
    <b v="0"/>
    <n v="36"/>
    <b v="1"/>
    <x v="1"/>
    <s v="musical"/>
    <n v="105"/>
    <n v="70.03"/>
    <x v="3778"/>
    <x v="3"/>
  </r>
  <r>
    <s v="&quot;The Last Adam&quot; A New Musical, NYC reading"/>
    <s v="A fresh, re-telling of the Jesus story for a new generation."/>
    <n v="15000"/>
    <n v="15597"/>
    <x v="0"/>
    <s v="US"/>
    <s v="USD"/>
    <n v="1411790400"/>
    <n v="1409884821"/>
    <b v="0"/>
    <n v="115"/>
    <b v="1"/>
    <x v="1"/>
    <s v="musical"/>
    <n v="104"/>
    <n v="135.63"/>
    <x v="3779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23942780"/>
    <n v="1418758780"/>
    <b v="0"/>
    <n v="30"/>
    <b v="1"/>
    <x v="1"/>
    <s v="musical"/>
    <n v="120"/>
    <n v="100"/>
    <x v="378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59010340"/>
    <n v="1456421940"/>
    <b v="0"/>
    <n v="52"/>
    <b v="1"/>
    <x v="1"/>
    <s v="musical"/>
    <n v="110"/>
    <n v="94.9"/>
    <x v="3781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US"/>
    <s v="USD"/>
    <n v="1436817960"/>
    <n v="1433999785"/>
    <b v="0"/>
    <n v="27"/>
    <b v="1"/>
    <x v="1"/>
    <s v="musical"/>
    <n v="102"/>
    <n v="75.37"/>
    <x v="3782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10210685"/>
    <n v="1408050685"/>
    <b v="0"/>
    <n v="24"/>
    <b v="1"/>
    <x v="1"/>
    <s v="musical"/>
    <n v="129"/>
    <n v="64.459999999999994"/>
    <x v="3783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GB"/>
    <s v="GBP"/>
    <n v="1469401200"/>
    <n v="1466887297"/>
    <b v="0"/>
    <n v="10"/>
    <b v="1"/>
    <x v="1"/>
    <s v="musical"/>
    <n v="115"/>
    <n v="115"/>
    <x v="3784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US"/>
    <s v="USD"/>
    <n v="1458057600"/>
    <n v="1455938520"/>
    <b v="0"/>
    <n v="30"/>
    <b v="1"/>
    <x v="1"/>
    <s v="musical"/>
    <n v="151"/>
    <n v="100.5"/>
    <x v="3785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CA"/>
    <s v="CAD"/>
    <n v="1468193532"/>
    <n v="1465601532"/>
    <b v="0"/>
    <n v="71"/>
    <b v="1"/>
    <x v="1"/>
    <s v="musical"/>
    <n v="111"/>
    <n v="93.77"/>
    <x v="3786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GB"/>
    <s v="GBP"/>
    <n v="1470132180"/>
    <n v="1467040769"/>
    <b v="0"/>
    <n v="10"/>
    <b v="1"/>
    <x v="1"/>
    <s v="musical"/>
    <n v="100"/>
    <n v="35.1"/>
    <x v="3787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64310475"/>
    <n v="1461718475"/>
    <b v="0"/>
    <n v="1"/>
    <b v="0"/>
    <x v="1"/>
    <s v="musical"/>
    <n v="1"/>
    <n v="500"/>
    <x v="3788"/>
    <x v="0"/>
  </r>
  <r>
    <s v="Austen a New Musical Play"/>
    <s v="This fabulous new play explores the little known love life of England's most famous romantic novelist, Jane Austen."/>
    <n v="3550"/>
    <n v="116"/>
    <x v="2"/>
    <s v="US"/>
    <s v="USD"/>
    <n v="1436587140"/>
    <n v="1434113406"/>
    <b v="0"/>
    <n v="4"/>
    <b v="0"/>
    <x v="1"/>
    <s v="musical"/>
    <n v="3"/>
    <n v="29"/>
    <x v="3789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50887480"/>
    <n v="1448469719"/>
    <b v="0"/>
    <n v="0"/>
    <b v="0"/>
    <x v="1"/>
    <s v="musical"/>
    <n v="0"/>
    <n v="0"/>
    <x v="3790"/>
    <x v="2"/>
  </r>
  <r>
    <s v="Spin! at The Cumming Playhouse"/>
    <s v="Spin! is an original musical comedy-drama presented by Blue Palm Productions."/>
    <n v="1500"/>
    <n v="0"/>
    <x v="2"/>
    <s v="GB"/>
    <s v="GBP"/>
    <n v="1434395418"/>
    <n v="1431630618"/>
    <b v="0"/>
    <n v="0"/>
    <b v="0"/>
    <x v="1"/>
    <s v="musical"/>
    <n v="0"/>
    <n v="0"/>
    <x v="3791"/>
    <x v="3"/>
  </r>
  <r>
    <s v="BorikÃ©n: The Show"/>
    <s v="A cultural and historic journey through Puerto Rico's music and dance!"/>
    <n v="12500"/>
    <n v="35"/>
    <x v="2"/>
    <s v="US"/>
    <s v="USD"/>
    <n v="1479834023"/>
    <n v="1477238423"/>
    <b v="0"/>
    <n v="2"/>
    <b v="0"/>
    <x v="1"/>
    <s v="musical"/>
    <n v="0"/>
    <n v="17.5"/>
    <x v="3792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04664592"/>
    <n v="1399480592"/>
    <b v="0"/>
    <n v="24"/>
    <b v="0"/>
    <x v="1"/>
    <s v="musical"/>
    <n v="60"/>
    <n v="174"/>
    <x v="3793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US"/>
    <s v="USD"/>
    <n v="1436957022"/>
    <n v="1434365022"/>
    <b v="0"/>
    <n v="1"/>
    <b v="0"/>
    <x v="1"/>
    <s v="musical"/>
    <n v="1"/>
    <n v="50"/>
    <x v="3794"/>
    <x v="0"/>
  </r>
  <r>
    <s v="Duodeca"/>
    <s v="Poppin Productions are currently entering the development stage of their very first production -  &quot;Duodeca&quot;."/>
    <n v="600"/>
    <n v="10"/>
    <x v="2"/>
    <s v="US"/>
    <s v="USD"/>
    <n v="1418769129"/>
    <n v="1416954729"/>
    <b v="0"/>
    <n v="2"/>
    <b v="0"/>
    <x v="1"/>
    <s v="musical"/>
    <n v="2"/>
    <n v="5"/>
    <x v="3795"/>
    <x v="0"/>
  </r>
  <r>
    <s v="A Staged Reading of &quot;CALL ME TANIA&quot;"/>
    <s v="Part Psychological Thriller - Part Heartbreaking Drama - Part Spectacular Farce - 100% New American Musical Theatre"/>
    <n v="22500"/>
    <n v="1"/>
    <x v="2"/>
    <s v="GB"/>
    <s v="GBP"/>
    <n v="1433685354"/>
    <n v="1431093354"/>
    <b v="0"/>
    <n v="1"/>
    <b v="0"/>
    <x v="1"/>
    <s v="musical"/>
    <n v="0"/>
    <n v="1"/>
    <x v="3796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GB"/>
    <s v="GBP"/>
    <n v="1440801000"/>
    <n v="1437042490"/>
    <b v="0"/>
    <n v="37"/>
    <b v="0"/>
    <x v="1"/>
    <s v="musical"/>
    <n v="90"/>
    <n v="145.41"/>
    <x v="3797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84354556"/>
    <n v="1479170556"/>
    <b v="0"/>
    <n v="5"/>
    <b v="0"/>
    <x v="1"/>
    <s v="musical"/>
    <n v="1"/>
    <n v="205"/>
    <x v="3798"/>
    <x v="3"/>
  </r>
  <r>
    <s v="A Story Once Told"/>
    <s v="An original musical on it's way to the stage in Minneapolis, MN. Feel free to ask any questions."/>
    <n v="10000"/>
    <n v="402"/>
    <x v="2"/>
    <s v="US"/>
    <s v="USD"/>
    <n v="1429564165"/>
    <n v="1426972165"/>
    <b v="0"/>
    <n v="4"/>
    <b v="0"/>
    <x v="1"/>
    <s v="musical"/>
    <n v="4"/>
    <n v="100.5"/>
    <x v="3799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07691248"/>
    <n v="1405099248"/>
    <b v="0"/>
    <n v="16"/>
    <b v="0"/>
    <x v="1"/>
    <s v="musical"/>
    <n v="4"/>
    <n v="55.06"/>
    <x v="3800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57734843"/>
    <n v="1455142843"/>
    <b v="0"/>
    <n v="9"/>
    <b v="0"/>
    <x v="1"/>
    <s v="musical"/>
    <n v="9"/>
    <n v="47.33"/>
    <x v="3801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20952340"/>
    <n v="1418146883"/>
    <b v="0"/>
    <n v="0"/>
    <b v="0"/>
    <x v="1"/>
    <s v="musical"/>
    <n v="0"/>
    <n v="0"/>
    <x v="3802"/>
    <x v="0"/>
  </r>
  <r>
    <s v="Benjamin Button the Musical Concept Album"/>
    <s v="A fully orchestrated concept album of Benjamin Button the Musical!"/>
    <n v="12000"/>
    <n v="2358"/>
    <x v="2"/>
    <s v="US"/>
    <s v="USD"/>
    <n v="1420215216"/>
    <n v="1417536816"/>
    <b v="0"/>
    <n v="40"/>
    <b v="0"/>
    <x v="1"/>
    <s v="musical"/>
    <n v="20"/>
    <n v="58.95"/>
    <x v="3803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45482906"/>
    <n v="1442890906"/>
    <b v="0"/>
    <n v="0"/>
    <b v="0"/>
    <x v="1"/>
    <s v="musical"/>
    <n v="0"/>
    <n v="0"/>
    <x v="3804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57133568"/>
    <n v="1454541568"/>
    <b v="0"/>
    <n v="2"/>
    <b v="0"/>
    <x v="1"/>
    <s v="musical"/>
    <n v="0"/>
    <n v="1.5"/>
    <x v="3805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US"/>
    <s v="USD"/>
    <n v="1469948400"/>
    <n v="1465172024"/>
    <b v="0"/>
    <n v="1"/>
    <b v="0"/>
    <x v="1"/>
    <s v="musical"/>
    <n v="0"/>
    <n v="5"/>
    <x v="3806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11852640"/>
    <n v="1406668640"/>
    <b v="0"/>
    <n v="9"/>
    <b v="0"/>
    <x v="1"/>
    <s v="musical"/>
    <n v="30"/>
    <n v="50.56"/>
    <x v="3807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AU"/>
    <s v="AUD"/>
    <n v="1404022381"/>
    <n v="1402294381"/>
    <b v="0"/>
    <n v="24"/>
    <b v="1"/>
    <x v="1"/>
    <s v="plays"/>
    <n v="100"/>
    <n v="41.67"/>
    <x v="3808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US"/>
    <s v="USD"/>
    <n v="1428097739"/>
    <n v="1427492939"/>
    <b v="0"/>
    <n v="38"/>
    <b v="1"/>
    <x v="1"/>
    <s v="plays"/>
    <n v="101"/>
    <n v="53.29"/>
    <x v="3809"/>
    <x v="3"/>
  </r>
  <r>
    <s v="Romeo &amp; Juliet"/>
    <s v="Theater students of UMass present a large-scale theater collaboration that will revolutionize the way you see Shakespeare."/>
    <n v="1500"/>
    <n v="1826"/>
    <x v="0"/>
    <s v="GB"/>
    <s v="GBP"/>
    <n v="1429955619"/>
    <n v="1424775219"/>
    <b v="0"/>
    <n v="26"/>
    <b v="1"/>
    <x v="1"/>
    <s v="plays"/>
    <n v="122"/>
    <n v="70.23"/>
    <x v="3810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06761200"/>
    <n v="1402403907"/>
    <b v="0"/>
    <n v="19"/>
    <b v="1"/>
    <x v="1"/>
    <s v="plays"/>
    <n v="330"/>
    <n v="43.42"/>
    <x v="3811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US"/>
    <s v="USD"/>
    <n v="1426965758"/>
    <n v="1424377358"/>
    <b v="0"/>
    <n v="11"/>
    <b v="1"/>
    <x v="1"/>
    <s v="plays"/>
    <n v="110"/>
    <n v="199.18"/>
    <x v="3812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GB"/>
    <s v="GBP"/>
    <n v="1464692400"/>
    <n v="1461769373"/>
    <b v="0"/>
    <n v="27"/>
    <b v="1"/>
    <x v="1"/>
    <s v="plays"/>
    <n v="101"/>
    <n v="78.52"/>
    <x v="3813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CA"/>
    <s v="CAD"/>
    <n v="1433131140"/>
    <n v="1429120908"/>
    <b v="0"/>
    <n v="34"/>
    <b v="1"/>
    <x v="1"/>
    <s v="plays"/>
    <n v="140"/>
    <n v="61.82"/>
    <x v="3814"/>
    <x v="0"/>
  </r>
  <r>
    <s v="The Canterbury Shakespeare Festival - first season"/>
    <s v="Come and help us make the Canterbury Shakespeare Festival a reality"/>
    <n v="1000"/>
    <n v="1000.01"/>
    <x v="0"/>
    <s v="US"/>
    <s v="USD"/>
    <n v="1465940580"/>
    <n v="1462603021"/>
    <b v="0"/>
    <n v="20"/>
    <b v="1"/>
    <x v="1"/>
    <s v="plays"/>
    <n v="100"/>
    <n v="50"/>
    <x v="3815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27860740"/>
    <n v="1424727712"/>
    <b v="0"/>
    <n v="37"/>
    <b v="1"/>
    <x v="1"/>
    <s v="plays"/>
    <n v="119"/>
    <n v="48.34"/>
    <x v="3816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GB"/>
    <s v="GBP"/>
    <n v="1440111600"/>
    <n v="1437545657"/>
    <b v="0"/>
    <n v="20"/>
    <b v="1"/>
    <x v="1"/>
    <s v="plays"/>
    <n v="107"/>
    <n v="107.25"/>
    <x v="3817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05614823"/>
    <n v="1403022823"/>
    <b v="0"/>
    <n v="10"/>
    <b v="1"/>
    <x v="1"/>
    <s v="plays"/>
    <n v="228"/>
    <n v="57"/>
    <x v="3818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45659140"/>
    <n v="1444236216"/>
    <b v="0"/>
    <n v="26"/>
    <b v="1"/>
    <x v="1"/>
    <s v="plays"/>
    <n v="106"/>
    <n v="40.92"/>
    <x v="3819"/>
    <x v="0"/>
  </r>
  <r>
    <s v="TUSENTACK THEATRE"/>
    <s v="Tusentack Theatre is a professional theatre company providing opportunities to adults who access Mental Health Services."/>
    <n v="300"/>
    <n v="430"/>
    <x v="0"/>
    <s v="US"/>
    <s v="USD"/>
    <n v="1426187582"/>
    <n v="1423599182"/>
    <b v="0"/>
    <n v="20"/>
    <b v="1"/>
    <x v="1"/>
    <s v="plays"/>
    <n v="143"/>
    <n v="21.5"/>
    <x v="3820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37166920"/>
    <n v="1435554104"/>
    <b v="0"/>
    <n v="46"/>
    <b v="1"/>
    <x v="1"/>
    <s v="plays"/>
    <n v="105"/>
    <n v="79.540000000000006"/>
    <x v="3821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GB"/>
    <s v="GBP"/>
    <n v="1436110717"/>
    <n v="1433518717"/>
    <b v="0"/>
    <n v="76"/>
    <b v="1"/>
    <x v="1"/>
    <s v="plays"/>
    <n v="110"/>
    <n v="72.38"/>
    <x v="3822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51881207"/>
    <n v="1449116407"/>
    <b v="0"/>
    <n v="41"/>
    <b v="1"/>
    <x v="1"/>
    <s v="plays"/>
    <n v="106"/>
    <n v="64.63"/>
    <x v="3823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DE"/>
    <s v="EUR"/>
    <n v="1453244340"/>
    <n v="1448136417"/>
    <b v="0"/>
    <n v="7"/>
    <b v="1"/>
    <x v="1"/>
    <s v="plays"/>
    <n v="108"/>
    <n v="38.57"/>
    <x v="3824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7364740"/>
    <n v="1434405044"/>
    <b v="0"/>
    <n v="49"/>
    <b v="1"/>
    <x v="1"/>
    <s v="plays"/>
    <n v="105"/>
    <n v="107.57"/>
    <x v="3825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70058860"/>
    <n v="1469026903"/>
    <b v="0"/>
    <n v="26"/>
    <b v="1"/>
    <x v="1"/>
    <s v="plays"/>
    <n v="119"/>
    <n v="27.5"/>
    <x v="3826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US"/>
    <s v="USD"/>
    <n v="1434505214"/>
    <n v="1432690814"/>
    <b v="0"/>
    <n v="65"/>
    <b v="1"/>
    <x v="1"/>
    <s v="plays"/>
    <n v="153"/>
    <n v="70.459999999999994"/>
    <x v="3827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GB"/>
    <s v="GBP"/>
    <n v="1430993394"/>
    <n v="1428401394"/>
    <b v="0"/>
    <n v="28"/>
    <b v="1"/>
    <x v="1"/>
    <s v="plays"/>
    <n v="100"/>
    <n v="178.57"/>
    <x v="3828"/>
    <x v="3"/>
  </r>
  <r>
    <s v="Returning Home."/>
    <s v="A play that illustrates the symptoms of PTSD, shows its effect on families, and demonstrates some of the difficulties of treating it."/>
    <n v="500"/>
    <n v="501"/>
    <x v="0"/>
    <s v="GB"/>
    <s v="GBP"/>
    <n v="1427414400"/>
    <n v="1422656201"/>
    <b v="0"/>
    <n v="8"/>
    <b v="1"/>
    <x v="1"/>
    <s v="plays"/>
    <n v="100"/>
    <n v="62.63"/>
    <x v="3829"/>
    <x v="2"/>
  </r>
  <r>
    <s v="Run Away"/>
    <s v="The Aeon Theatre company is producing another original play by Parker Hale at the Manhattan Reportory Theatre"/>
    <n v="100"/>
    <n v="225"/>
    <x v="0"/>
    <s v="US"/>
    <s v="USD"/>
    <n v="1420033187"/>
    <n v="1414845587"/>
    <b v="0"/>
    <n v="3"/>
    <b v="1"/>
    <x v="1"/>
    <s v="plays"/>
    <n v="225"/>
    <n v="75"/>
    <x v="3830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72676371"/>
    <n v="1470948371"/>
    <b v="0"/>
    <n v="9"/>
    <b v="1"/>
    <x v="1"/>
    <s v="plays"/>
    <n v="106"/>
    <n v="58.9"/>
    <x v="3831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64371211"/>
    <n v="1463161611"/>
    <b v="0"/>
    <n v="9"/>
    <b v="1"/>
    <x v="1"/>
    <s v="plays"/>
    <n v="105"/>
    <n v="139.56"/>
    <x v="3832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US"/>
    <s v="USD"/>
    <n v="1415222545"/>
    <n v="1413404545"/>
    <b v="0"/>
    <n v="20"/>
    <b v="1"/>
    <x v="1"/>
    <s v="plays"/>
    <n v="117"/>
    <n v="70"/>
    <x v="3833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US"/>
    <s v="USD"/>
    <n v="1455936335"/>
    <n v="1452048335"/>
    <b v="0"/>
    <n v="57"/>
    <b v="1"/>
    <x v="1"/>
    <s v="plays"/>
    <n v="109"/>
    <n v="57.39"/>
    <x v="3834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CA"/>
    <s v="CAD"/>
    <n v="1417460940"/>
    <n v="1416516972"/>
    <b v="0"/>
    <n v="8"/>
    <b v="1"/>
    <x v="1"/>
    <s v="plays"/>
    <n v="160"/>
    <n v="40"/>
    <x v="3835"/>
    <x v="2"/>
  </r>
  <r>
    <s v="Home (The Place Where My Stuff Resides)"/>
    <s v="&quot;The surveyor said the foundation was shaky&quot;. A woman finds what it means to rebuild her marriage."/>
    <n v="800"/>
    <n v="900"/>
    <x v="0"/>
    <s v="GB"/>
    <s v="GBP"/>
    <n v="1434624067"/>
    <n v="1432032067"/>
    <b v="0"/>
    <n v="14"/>
    <b v="1"/>
    <x v="1"/>
    <s v="plays"/>
    <n v="113"/>
    <n v="64.290000000000006"/>
    <x v="3836"/>
    <x v="2"/>
  </r>
  <r>
    <s v="Farcical Elements Presents Boeing-Boeing"/>
    <s v="A high-flying French farce with the thrust of a well-tuned jet engine"/>
    <n v="2000"/>
    <n v="2042"/>
    <x v="0"/>
    <s v="GB"/>
    <s v="GBP"/>
    <n v="1461278208"/>
    <n v="1459463808"/>
    <b v="0"/>
    <n v="17"/>
    <b v="1"/>
    <x v="1"/>
    <s v="plays"/>
    <n v="102"/>
    <n v="120.12"/>
    <x v="3837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US"/>
    <s v="USD"/>
    <n v="1470197340"/>
    <n v="1467497652"/>
    <b v="0"/>
    <n v="100"/>
    <b v="1"/>
    <x v="1"/>
    <s v="plays"/>
    <n v="101"/>
    <n v="1008.24"/>
    <x v="3838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GB"/>
    <s v="GBP"/>
    <n v="1435947758"/>
    <n v="1432837358"/>
    <b v="0"/>
    <n v="32"/>
    <b v="1"/>
    <x v="1"/>
    <s v="plays"/>
    <n v="101"/>
    <n v="63.28"/>
    <x v="3839"/>
    <x v="0"/>
  </r>
  <r>
    <s v="Tonight I'll be April"/>
    <s v="A gritty play looking at a modern day relationship, highlighting issues of mental health and abuse suffered by men."/>
    <n v="1"/>
    <n v="65"/>
    <x v="0"/>
    <s v="SE"/>
    <s v="SEK"/>
    <n v="1432314209"/>
    <n v="1429722209"/>
    <b v="0"/>
    <n v="3"/>
    <b v="1"/>
    <x v="1"/>
    <s v="plays"/>
    <n v="6500"/>
    <n v="21.67"/>
    <x v="3840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38226724"/>
    <n v="1433042724"/>
    <b v="0"/>
    <n v="34"/>
    <b v="0"/>
    <x v="1"/>
    <s v="plays"/>
    <n v="9"/>
    <n v="25.65"/>
    <x v="3841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459180229"/>
    <n v="1457023829"/>
    <b v="0"/>
    <n v="23"/>
    <b v="0"/>
    <x v="1"/>
    <s v="plays"/>
    <n v="22"/>
    <n v="47.7"/>
    <x v="3842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5882287"/>
    <n v="1400698287"/>
    <b v="1"/>
    <n v="19"/>
    <b v="0"/>
    <x v="1"/>
    <s v="plays"/>
    <n v="21"/>
    <n v="56.05"/>
    <x v="3843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GB"/>
    <s v="GBP"/>
    <n v="1399809052"/>
    <n v="1397217052"/>
    <b v="1"/>
    <n v="50"/>
    <b v="0"/>
    <x v="1"/>
    <s v="plays"/>
    <n v="41"/>
    <n v="81.319999999999993"/>
    <x v="3844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01587064"/>
    <n v="1399427064"/>
    <b v="1"/>
    <n v="12"/>
    <b v="0"/>
    <x v="1"/>
    <s v="plays"/>
    <n v="2"/>
    <n v="70.17"/>
    <x v="3845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01778740"/>
    <n v="1399474134"/>
    <b v="1"/>
    <n v="8"/>
    <b v="0"/>
    <x v="1"/>
    <s v="plays"/>
    <n v="3"/>
    <n v="23.63"/>
    <x v="3846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43711774"/>
    <n v="1441119774"/>
    <b v="1"/>
    <n v="9"/>
    <b v="0"/>
    <x v="1"/>
    <s v="plays"/>
    <n v="16"/>
    <n v="188.56"/>
    <x v="3847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12405940"/>
    <n v="1409721542"/>
    <b v="1"/>
    <n v="43"/>
    <b v="0"/>
    <x v="1"/>
    <s v="plays"/>
    <n v="16"/>
    <n v="49.51"/>
    <x v="3848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US"/>
    <s v="USD"/>
    <n v="1437283391"/>
    <n v="1433395391"/>
    <b v="1"/>
    <n v="28"/>
    <b v="0"/>
    <x v="1"/>
    <s v="plays"/>
    <n v="7"/>
    <n v="75.459999999999994"/>
    <x v="3849"/>
    <x v="0"/>
  </r>
  <r>
    <s v="The Vagina Monologues 2015"/>
    <s v="V-Day is a global activist movement to end violence against women and girls."/>
    <n v="1000"/>
    <n v="38"/>
    <x v="2"/>
    <s v="US"/>
    <s v="USD"/>
    <n v="1445196989"/>
    <n v="1442604989"/>
    <b v="1"/>
    <n v="4"/>
    <b v="0"/>
    <x v="1"/>
    <s v="plays"/>
    <n v="4"/>
    <n v="9.5"/>
    <x v="3850"/>
    <x v="3"/>
  </r>
  <r>
    <s v="Waving Goodbye"/>
    <s v="A play about the horrible choices we have to make every day. Should we take a risk, or take the road most travelled?"/>
    <n v="2500"/>
    <n v="852"/>
    <x v="2"/>
    <s v="DE"/>
    <s v="EUR"/>
    <n v="1434047084"/>
    <n v="1431455084"/>
    <b v="1"/>
    <n v="24"/>
    <b v="0"/>
    <x v="1"/>
    <s v="plays"/>
    <n v="34"/>
    <n v="35.5"/>
    <x v="3851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0081143"/>
    <n v="1417489143"/>
    <b v="1"/>
    <n v="2"/>
    <b v="0"/>
    <x v="1"/>
    <s v="plays"/>
    <n v="0"/>
    <n v="10"/>
    <x v="3852"/>
    <x v="0"/>
  </r>
  <r>
    <s v="The Original Laughter Therapist"/>
    <s v="A dose of One-woman &quot;Dramedy&quot; to cure those daily blues is just what the doctor ordered!"/>
    <n v="100000"/>
    <n v="26"/>
    <x v="2"/>
    <s v="GB"/>
    <s v="GBP"/>
    <n v="1437129179"/>
    <n v="1434537179"/>
    <b v="1"/>
    <n v="2"/>
    <b v="0"/>
    <x v="1"/>
    <s v="plays"/>
    <n v="0"/>
    <n v="13"/>
    <x v="3853"/>
    <x v="3"/>
  </r>
  <r>
    <s v="The Case Of Soghomon Tehlirian"/>
    <s v="A play dedicated to the 100th anniversary of the Armenian Genocide."/>
    <n v="11000"/>
    <n v="1788"/>
    <x v="2"/>
    <s v="US"/>
    <s v="USD"/>
    <n v="1427427276"/>
    <n v="1425270876"/>
    <b v="0"/>
    <n v="20"/>
    <b v="0"/>
    <x v="1"/>
    <s v="plays"/>
    <n v="16"/>
    <n v="89.4"/>
    <x v="3854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09602178"/>
    <n v="1406578178"/>
    <b v="0"/>
    <n v="1"/>
    <b v="0"/>
    <x v="1"/>
    <s v="plays"/>
    <n v="3"/>
    <n v="25"/>
    <x v="3855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31206058"/>
    <n v="1428614058"/>
    <b v="0"/>
    <n v="1"/>
    <b v="0"/>
    <x v="1"/>
    <s v="plays"/>
    <n v="0"/>
    <n v="1"/>
    <x v="3856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27408271"/>
    <n v="1424819871"/>
    <b v="0"/>
    <n v="4"/>
    <b v="0"/>
    <x v="1"/>
    <s v="plays"/>
    <n v="5"/>
    <n v="65"/>
    <x v="3857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US"/>
    <s v="USD"/>
    <n v="1425833403"/>
    <n v="1423245003"/>
    <b v="0"/>
    <n v="1"/>
    <b v="0"/>
    <x v="1"/>
    <s v="plays"/>
    <n v="2"/>
    <n v="10"/>
    <x v="3858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6913120"/>
    <n v="1404927690"/>
    <b v="0"/>
    <n v="1"/>
    <b v="0"/>
    <x v="1"/>
    <s v="plays"/>
    <n v="0"/>
    <n v="1"/>
    <x v="3859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GB"/>
    <s v="GBP"/>
    <n v="1432328400"/>
    <n v="1430734844"/>
    <b v="0"/>
    <n v="13"/>
    <b v="0"/>
    <x v="1"/>
    <s v="plays"/>
    <n v="18"/>
    <n v="81.540000000000006"/>
    <x v="3860"/>
    <x v="3"/>
  </r>
  <r>
    <s v="READY OR NOT HERE I COME"/>
    <s v="THE COMING OF THE LORD!"/>
    <n v="2000"/>
    <n v="100"/>
    <x v="2"/>
    <s v="US"/>
    <s v="USD"/>
    <n v="1403730000"/>
    <n v="1401485207"/>
    <b v="0"/>
    <n v="1"/>
    <b v="0"/>
    <x v="1"/>
    <s v="plays"/>
    <n v="5"/>
    <n v="100"/>
    <x v="3861"/>
    <x v="3"/>
  </r>
  <r>
    <s v="The Container Play"/>
    <s v="The hit immersive theatre experience of England comes to Corpus Christi!"/>
    <n v="7500"/>
    <n v="1"/>
    <x v="2"/>
    <s v="US"/>
    <s v="USD"/>
    <n v="1407858710"/>
    <n v="1405266710"/>
    <b v="0"/>
    <n v="1"/>
    <b v="0"/>
    <x v="1"/>
    <s v="plays"/>
    <n v="0"/>
    <n v="1"/>
    <x v="3862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15828820"/>
    <n v="1412258977"/>
    <b v="0"/>
    <n v="0"/>
    <b v="0"/>
    <x v="1"/>
    <s v="plays"/>
    <n v="0"/>
    <n v="0"/>
    <x v="3863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73699540"/>
    <n v="1472451356"/>
    <b v="0"/>
    <n v="3"/>
    <b v="0"/>
    <x v="1"/>
    <s v="plays"/>
    <n v="1"/>
    <n v="20"/>
    <x v="3864"/>
    <x v="0"/>
  </r>
  <r>
    <s v="Fellatia's-Fantastic-Fun-Time-Show"/>
    <s v="Sissy Entertainment delivers a delicious cabaret that blends comedic monologue, song, and traditional sketch comedy."/>
    <n v="2413"/>
    <n v="650"/>
    <x v="2"/>
    <s v="US"/>
    <s v="USD"/>
    <n v="1446739905"/>
    <n v="1441552305"/>
    <b v="0"/>
    <n v="14"/>
    <b v="0"/>
    <x v="1"/>
    <s v="plays"/>
    <n v="27"/>
    <n v="46.43"/>
    <x v="3865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47799054"/>
    <n v="1445203454"/>
    <b v="0"/>
    <n v="2"/>
    <b v="0"/>
    <x v="1"/>
    <s v="plays"/>
    <n v="1"/>
    <n v="5.5"/>
    <x v="3866"/>
    <x v="2"/>
  </r>
  <r>
    <s v="RUSSIAN PLAY &quot;HOW TO BE BRAVE&quot;"/>
    <s v="What do you know about Russian Culture? Our project helps the American children to find out about Russian literature."/>
    <n v="2000"/>
    <n v="251"/>
    <x v="2"/>
    <s v="CA"/>
    <s v="CAD"/>
    <n v="1409376600"/>
    <n v="1405957098"/>
    <b v="0"/>
    <n v="5"/>
    <b v="0"/>
    <x v="1"/>
    <s v="plays"/>
    <n v="13"/>
    <n v="50.2"/>
    <x v="3867"/>
    <x v="2"/>
  </r>
  <r>
    <s v="1000 words (Canceled)"/>
    <s v="New collection of music by Scott Evan Davis!"/>
    <n v="5000"/>
    <n v="10"/>
    <x v="1"/>
    <s v="US"/>
    <s v="USD"/>
    <n v="1458703740"/>
    <n v="1454453021"/>
    <b v="0"/>
    <n v="1"/>
    <b v="0"/>
    <x v="1"/>
    <s v="musical"/>
    <n v="0"/>
    <n v="10"/>
    <x v="3868"/>
    <x v="3"/>
  </r>
  <r>
    <s v="The Masturbation Musical (Canceled)"/>
    <s v="A Musical about 3 women who pursue their Pleasure and end up finding themselves."/>
    <n v="13111"/>
    <n v="452"/>
    <x v="1"/>
    <s v="US"/>
    <s v="USD"/>
    <n v="1466278339"/>
    <n v="1463686339"/>
    <b v="0"/>
    <n v="15"/>
    <b v="0"/>
    <x v="1"/>
    <s v="musical"/>
    <n v="3"/>
    <n v="30.13"/>
    <x v="3869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GB"/>
    <s v="GBP"/>
    <n v="1410191405"/>
    <n v="1408031405"/>
    <b v="0"/>
    <n v="10"/>
    <b v="0"/>
    <x v="1"/>
    <s v="musical"/>
    <n v="15"/>
    <n v="150"/>
    <x v="3870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26302660"/>
    <n v="1423761792"/>
    <b v="0"/>
    <n v="3"/>
    <b v="0"/>
    <x v="1"/>
    <s v="musical"/>
    <n v="3"/>
    <n v="13.33"/>
    <x v="3871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04360478"/>
    <n v="1401768478"/>
    <b v="0"/>
    <n v="0"/>
    <b v="0"/>
    <x v="1"/>
    <s v="musical"/>
    <n v="0"/>
    <n v="0"/>
    <x v="3872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90809450"/>
    <n v="1485629050"/>
    <b v="0"/>
    <n v="0"/>
    <b v="0"/>
    <x v="1"/>
    <s v="musical"/>
    <n v="0"/>
    <n v="0"/>
    <x v="3873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US"/>
    <s v="USD"/>
    <n v="1439522996"/>
    <n v="1435202996"/>
    <b v="0"/>
    <n v="0"/>
    <b v="0"/>
    <x v="1"/>
    <s v="musical"/>
    <n v="0"/>
    <n v="0"/>
    <x v="3874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US"/>
    <s v="USD"/>
    <n v="1444322535"/>
    <n v="1441730535"/>
    <b v="0"/>
    <n v="0"/>
    <b v="0"/>
    <x v="1"/>
    <s v="musical"/>
    <n v="0"/>
    <n v="0"/>
    <x v="3875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NZ"/>
    <s v="NZD"/>
    <n v="1422061200"/>
    <n v="1420244622"/>
    <b v="0"/>
    <n v="46"/>
    <b v="0"/>
    <x v="1"/>
    <s v="musical"/>
    <n v="53"/>
    <n v="44.76"/>
    <x v="3876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DK"/>
    <s v="DKK"/>
    <n v="1472896800"/>
    <n v="1472804365"/>
    <b v="0"/>
    <n v="14"/>
    <b v="0"/>
    <x v="1"/>
    <s v="musical"/>
    <n v="5"/>
    <n v="88.64"/>
    <x v="3877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GB"/>
    <s v="GBP"/>
    <n v="1454425128"/>
    <n v="1451833128"/>
    <b v="0"/>
    <n v="1"/>
    <b v="0"/>
    <x v="1"/>
    <s v="musical"/>
    <n v="0"/>
    <n v="10"/>
    <x v="3878"/>
    <x v="0"/>
  </r>
  <r>
    <s v="Theatre 'Portable' Royal (Canceled)"/>
    <s v="Theatre â€˜Portableâ€™ Royal is a portable, fully working, 40 seater theatre which will tour the UK and beyond!"/>
    <n v="15000"/>
    <n v="0"/>
    <x v="1"/>
    <s v="US"/>
    <s v="USD"/>
    <n v="1481213752"/>
    <n v="1478621752"/>
    <b v="0"/>
    <n v="0"/>
    <b v="0"/>
    <x v="1"/>
    <s v="musical"/>
    <n v="0"/>
    <n v="0"/>
    <x v="3879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US"/>
    <s v="USD"/>
    <n v="1435636740"/>
    <n v="1433014746"/>
    <b v="0"/>
    <n v="17"/>
    <b v="0"/>
    <x v="1"/>
    <s v="musical"/>
    <n v="13"/>
    <n v="57.65"/>
    <x v="3880"/>
    <x v="3"/>
  </r>
  <r>
    <s v="My Real Mother's Name is... (Canceled)"/>
    <s v="A musical journey coming to the Blue Venue at the 2017 Orlando Fringe Festival!"/>
    <n v="500"/>
    <n v="25"/>
    <x v="1"/>
    <s v="GB"/>
    <s v="GBP"/>
    <n v="1422218396"/>
    <n v="1419626396"/>
    <b v="0"/>
    <n v="1"/>
    <b v="0"/>
    <x v="1"/>
    <s v="musical"/>
    <n v="5"/>
    <n v="25"/>
    <x v="3881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GB"/>
    <s v="GBP"/>
    <n v="1406761200"/>
    <n v="1403724820"/>
    <b v="0"/>
    <n v="0"/>
    <b v="0"/>
    <x v="1"/>
    <s v="musical"/>
    <n v="0"/>
    <n v="0"/>
    <x v="3882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US"/>
    <s v="USD"/>
    <n v="1487550399"/>
    <n v="1484958399"/>
    <b v="0"/>
    <n v="0"/>
    <b v="0"/>
    <x v="1"/>
    <s v="musical"/>
    <n v="0"/>
    <n v="0"/>
    <x v="3883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AU"/>
    <s v="AUD"/>
    <n v="1454281380"/>
    <n v="1451950570"/>
    <b v="0"/>
    <n v="0"/>
    <b v="0"/>
    <x v="1"/>
    <s v="musical"/>
    <n v="0"/>
    <n v="0"/>
    <x v="3884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GB"/>
    <s v="GBP"/>
    <n v="1409668069"/>
    <n v="1407076069"/>
    <b v="0"/>
    <n v="0"/>
    <b v="0"/>
    <x v="1"/>
    <s v="musical"/>
    <n v="0"/>
    <n v="0"/>
    <x v="3885"/>
    <x v="2"/>
  </r>
  <r>
    <s v="a (Canceled)"/>
    <n v="1"/>
    <n v="10000"/>
    <n v="0"/>
    <x v="1"/>
    <s v="US"/>
    <s v="USD"/>
    <n v="1427479192"/>
    <n v="1425322792"/>
    <b v="0"/>
    <n v="0"/>
    <b v="0"/>
    <x v="1"/>
    <s v="musical"/>
    <n v="0"/>
    <n v="0"/>
    <x v="3886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62834191"/>
    <n v="1460242191"/>
    <b v="0"/>
    <n v="2"/>
    <b v="0"/>
    <x v="1"/>
    <s v="musical"/>
    <n v="2"/>
    <n v="17.5"/>
    <x v="3887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AU"/>
    <s v="AUD"/>
    <n v="1418275702"/>
    <n v="1415683702"/>
    <b v="0"/>
    <n v="14"/>
    <b v="0"/>
    <x v="1"/>
    <s v="plays"/>
    <n v="27"/>
    <n v="38.71"/>
    <x v="388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30517600"/>
    <n v="1426538129"/>
    <b v="0"/>
    <n v="9"/>
    <b v="0"/>
    <x v="1"/>
    <s v="plays"/>
    <n v="1"/>
    <n v="13.11"/>
    <x v="3889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GB"/>
    <s v="GBP"/>
    <n v="1488114358"/>
    <n v="1485522358"/>
    <b v="0"/>
    <n v="8"/>
    <b v="0"/>
    <x v="1"/>
    <s v="plays"/>
    <n v="17"/>
    <n v="315.5"/>
    <x v="3890"/>
    <x v="0"/>
  </r>
  <r>
    <s v="Out of the Box: A Mime Story"/>
    <s v="A comedy about a mime who dreams of becoming a stand up comedian."/>
    <n v="800"/>
    <n v="260"/>
    <x v="2"/>
    <s v="US"/>
    <s v="USD"/>
    <n v="1420413960"/>
    <n v="1417651630"/>
    <b v="0"/>
    <n v="7"/>
    <b v="0"/>
    <x v="1"/>
    <s v="plays"/>
    <n v="33"/>
    <n v="37.14"/>
    <x v="3891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39662344"/>
    <n v="1434478344"/>
    <b v="0"/>
    <n v="0"/>
    <b v="0"/>
    <x v="1"/>
    <s v="plays"/>
    <n v="0"/>
    <n v="0"/>
    <x v="3892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27086740"/>
    <n v="1424488244"/>
    <b v="0"/>
    <n v="84"/>
    <b v="0"/>
    <x v="1"/>
    <s v="plays"/>
    <n v="22"/>
    <n v="128.27000000000001"/>
    <x v="3893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08863600"/>
    <n v="1408203557"/>
    <b v="0"/>
    <n v="11"/>
    <b v="0"/>
    <x v="1"/>
    <s v="plays"/>
    <n v="3"/>
    <n v="47.27"/>
    <x v="3894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04194400"/>
    <n v="1400600840"/>
    <b v="0"/>
    <n v="1"/>
    <b v="0"/>
    <x v="1"/>
    <s v="plays"/>
    <n v="5"/>
    <n v="50"/>
    <x v="3895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81000340"/>
    <n v="1478386812"/>
    <b v="0"/>
    <n v="4"/>
    <b v="0"/>
    <x v="1"/>
    <s v="plays"/>
    <n v="11"/>
    <n v="42.5"/>
    <x v="3896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US"/>
    <s v="USD"/>
    <n v="1425103218"/>
    <n v="1422424818"/>
    <b v="0"/>
    <n v="10"/>
    <b v="0"/>
    <x v="1"/>
    <s v="plays"/>
    <n v="18"/>
    <n v="44"/>
    <x v="3897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US"/>
    <s v="USD"/>
    <n v="1402979778"/>
    <n v="1401770178"/>
    <b v="0"/>
    <n v="16"/>
    <b v="0"/>
    <x v="1"/>
    <s v="plays"/>
    <n v="33"/>
    <n v="50.88"/>
    <x v="3898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NZ"/>
    <s v="NZD"/>
    <n v="1420750683"/>
    <n v="1418158683"/>
    <b v="0"/>
    <n v="2"/>
    <b v="0"/>
    <x v="1"/>
    <s v="plays"/>
    <n v="1"/>
    <n v="62.5"/>
    <x v="3899"/>
    <x v="3"/>
  </r>
  <r>
    <s v="HUB Theatre Group presents John Logan's RED"/>
    <s v="HUB Theatre Group collaborates with local artists to present John Logan's RED to the community."/>
    <n v="2500"/>
    <n v="135"/>
    <x v="2"/>
    <s v="GB"/>
    <s v="GBP"/>
    <n v="1439827200"/>
    <n v="1436355270"/>
    <b v="0"/>
    <n v="5"/>
    <b v="0"/>
    <x v="1"/>
    <s v="plays"/>
    <n v="5"/>
    <n v="27"/>
    <x v="3900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07868561"/>
    <n v="1406140561"/>
    <b v="0"/>
    <n v="1"/>
    <b v="0"/>
    <x v="1"/>
    <s v="plays"/>
    <n v="1"/>
    <n v="25"/>
    <x v="3901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US"/>
    <s v="USD"/>
    <n v="1433988791"/>
    <n v="1431396791"/>
    <b v="0"/>
    <n v="31"/>
    <b v="0"/>
    <x v="1"/>
    <s v="plays"/>
    <n v="49"/>
    <n v="47.26"/>
    <x v="390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50554599"/>
    <n v="1447098599"/>
    <b v="0"/>
    <n v="0"/>
    <b v="0"/>
    <x v="1"/>
    <s v="plays"/>
    <n v="0"/>
    <n v="0"/>
    <x v="3903"/>
    <x v="0"/>
  </r>
  <r>
    <s v="Black America from Prophets to Pimps"/>
    <s v="A play that will cover 4000 years of black history."/>
    <n v="10000"/>
    <n v="3"/>
    <x v="2"/>
    <s v="GB"/>
    <s v="GBP"/>
    <n v="1479125642"/>
    <n v="1476962042"/>
    <b v="0"/>
    <n v="2"/>
    <b v="0"/>
    <x v="1"/>
    <s v="plays"/>
    <n v="0"/>
    <n v="1.5"/>
    <x v="3904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US"/>
    <s v="USD"/>
    <n v="1439581080"/>
    <n v="1435709765"/>
    <b v="0"/>
    <n v="7"/>
    <b v="0"/>
    <x v="1"/>
    <s v="plays"/>
    <n v="12"/>
    <n v="24.71"/>
    <x v="3905"/>
    <x v="0"/>
  </r>
  <r>
    <s v="First Draft Theatre"/>
    <s v="We will workshop, stage and develop new writing, devised work and adaptations. A joyful leap into the possibilities of an idea!"/>
    <n v="1500"/>
    <n v="1010"/>
    <x v="2"/>
    <s v="US"/>
    <s v="USD"/>
    <n v="1429074240"/>
    <n v="1427866200"/>
    <b v="0"/>
    <n v="16"/>
    <b v="0"/>
    <x v="1"/>
    <s v="plays"/>
    <n v="67"/>
    <n v="63.13"/>
    <x v="3906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GB"/>
    <s v="GBP"/>
    <n v="1434063600"/>
    <n v="1430405903"/>
    <b v="0"/>
    <n v="4"/>
    <b v="0"/>
    <x v="1"/>
    <s v="plays"/>
    <n v="15"/>
    <n v="38.25"/>
    <x v="3907"/>
    <x v="3"/>
  </r>
  <r>
    <s v="Unconscious Subconscious"/>
    <s v="Death splits apart twin brothers in a questionable car accident. They shared dreams, and now they must share trials in the unknown."/>
    <n v="750"/>
    <n v="65"/>
    <x v="2"/>
    <s v="GB"/>
    <s v="GBP"/>
    <n v="1435325100"/>
    <n v="1432072893"/>
    <b v="0"/>
    <n v="4"/>
    <b v="0"/>
    <x v="1"/>
    <s v="plays"/>
    <n v="9"/>
    <n v="16.25"/>
    <x v="3908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4354080"/>
    <n v="1411587606"/>
    <b v="0"/>
    <n v="4"/>
    <b v="0"/>
    <x v="1"/>
    <s v="plays"/>
    <n v="0"/>
    <n v="33.75"/>
    <x v="3909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06603696"/>
    <n v="1405307696"/>
    <b v="0"/>
    <n v="3"/>
    <b v="0"/>
    <x v="1"/>
    <s v="plays"/>
    <n v="3"/>
    <n v="61.67"/>
    <x v="3910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0424642"/>
    <n v="1407832642"/>
    <b v="0"/>
    <n v="36"/>
    <b v="0"/>
    <x v="1"/>
    <s v="plays"/>
    <n v="37"/>
    <n v="83.14"/>
    <x v="3911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41649397"/>
    <n v="1439057397"/>
    <b v="0"/>
    <n v="1"/>
    <b v="0"/>
    <x v="1"/>
    <s v="plays"/>
    <n v="0"/>
    <n v="1"/>
    <x v="3912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17033777"/>
    <n v="1414438177"/>
    <b v="0"/>
    <n v="7"/>
    <b v="0"/>
    <x v="1"/>
    <s v="plays"/>
    <n v="10"/>
    <n v="142.86000000000001"/>
    <x v="3913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US"/>
    <s v="USD"/>
    <n v="1429936500"/>
    <n v="1424759330"/>
    <b v="0"/>
    <n v="27"/>
    <b v="0"/>
    <x v="1"/>
    <s v="plays"/>
    <n v="36"/>
    <n v="33.67"/>
    <x v="3914"/>
    <x v="0"/>
  </r>
  <r>
    <s v="Hardcross"/>
    <s v="Following the enormous success of Hardcross, we are looking for new ways to bring this wonderful play to a wider audience."/>
    <n v="1500"/>
    <n v="5"/>
    <x v="2"/>
    <s v="US"/>
    <s v="USD"/>
    <n v="1448863449"/>
    <n v="1446267849"/>
    <b v="0"/>
    <n v="1"/>
    <b v="0"/>
    <x v="1"/>
    <s v="plays"/>
    <n v="0"/>
    <n v="5"/>
    <x v="3915"/>
    <x v="2"/>
  </r>
  <r>
    <s v="Final exam"/>
    <s v="We're a small group of University students who need a little help making our final exam production the best product possible."/>
    <n v="2000"/>
    <n v="0"/>
    <x v="2"/>
    <s v="GB"/>
    <s v="GBP"/>
    <n v="1431298740"/>
    <n v="1429558756"/>
    <b v="0"/>
    <n v="0"/>
    <b v="0"/>
    <x v="1"/>
    <s v="plays"/>
    <n v="0"/>
    <n v="0"/>
    <x v="3916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64824309"/>
    <n v="1462232309"/>
    <b v="0"/>
    <n v="1"/>
    <b v="0"/>
    <x v="1"/>
    <s v="plays"/>
    <n v="0"/>
    <n v="10"/>
    <x v="3917"/>
    <x v="3"/>
  </r>
  <r>
    <s v="The Singing Teacher"/>
    <s v="A fantastic new comedy coming to the West End 2014.  An Alan Ayckbourn meets Richard Curtis style comedy. Who knew singing was therapy!"/>
    <n v="60000"/>
    <n v="120"/>
    <x v="2"/>
    <s v="DK"/>
    <s v="DKK"/>
    <n v="1464952752"/>
    <n v="1462360752"/>
    <b v="0"/>
    <n v="3"/>
    <b v="0"/>
    <x v="1"/>
    <s v="plays"/>
    <n v="0"/>
    <n v="40"/>
    <x v="3918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10439161"/>
    <n v="1407847161"/>
    <b v="0"/>
    <n v="3"/>
    <b v="0"/>
    <x v="1"/>
    <s v="plays"/>
    <n v="2"/>
    <n v="30"/>
    <x v="3919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07168000"/>
    <n v="1406131023"/>
    <b v="0"/>
    <n v="3"/>
    <b v="0"/>
    <x v="1"/>
    <s v="plays"/>
    <n v="5"/>
    <n v="45"/>
    <x v="392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53075200"/>
    <n v="1450628773"/>
    <b v="0"/>
    <n v="0"/>
    <b v="0"/>
    <x v="1"/>
    <s v="plays"/>
    <n v="0"/>
    <n v="0"/>
    <x v="3921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GB"/>
    <s v="GBP"/>
    <n v="1479032260"/>
    <n v="1476436660"/>
    <b v="0"/>
    <n v="6"/>
    <b v="0"/>
    <x v="1"/>
    <s v="plays"/>
    <n v="8"/>
    <n v="10.17"/>
    <x v="3922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14346400"/>
    <n v="1413291655"/>
    <b v="0"/>
    <n v="17"/>
    <b v="0"/>
    <x v="1"/>
    <s v="plays"/>
    <n v="12"/>
    <n v="81.41"/>
    <x v="3923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25337200"/>
    <n v="1421432810"/>
    <b v="0"/>
    <n v="40"/>
    <b v="0"/>
    <x v="1"/>
    <s v="plays"/>
    <n v="15"/>
    <n v="57.25"/>
    <x v="3924"/>
    <x v="3"/>
  </r>
  <r>
    <s v="Help Save High School Theater"/>
    <s v="Help Save High School Theater Program_x000a_Your donations will be used to purchase props, build sets, and costumes."/>
    <n v="150"/>
    <n v="15"/>
    <x v="2"/>
    <s v="GB"/>
    <s v="GBP"/>
    <n v="1428622271"/>
    <n v="1426203071"/>
    <b v="0"/>
    <n v="3"/>
    <b v="0"/>
    <x v="1"/>
    <s v="plays"/>
    <n v="10"/>
    <n v="5"/>
    <x v="3925"/>
    <x v="3"/>
  </r>
  <r>
    <s v="Caryl Churchill's 'Top Girls' - NSW HSC Text"/>
    <s v="Producing syllabus-relevant theatre targeted to HSC students on the NSW Central Coast"/>
    <n v="5000"/>
    <n v="15"/>
    <x v="2"/>
    <s v="US"/>
    <s v="USD"/>
    <n v="1403823722"/>
    <n v="1401231722"/>
    <b v="0"/>
    <n v="1"/>
    <b v="0"/>
    <x v="1"/>
    <s v="plays"/>
    <n v="0"/>
    <n v="15"/>
    <x v="3926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US"/>
    <s v="USD"/>
    <n v="1406753639"/>
    <n v="1404161639"/>
    <b v="0"/>
    <n v="2"/>
    <b v="0"/>
    <x v="1"/>
    <s v="plays"/>
    <n v="1"/>
    <n v="12.5"/>
    <x v="3927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AU"/>
    <s v="AUD"/>
    <n v="1419645748"/>
    <n v="1417053748"/>
    <b v="0"/>
    <n v="7"/>
    <b v="0"/>
    <x v="1"/>
    <s v="plays"/>
    <n v="13"/>
    <n v="93"/>
    <x v="3928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GB"/>
    <s v="GBP"/>
    <n v="1407565504"/>
    <n v="1404973504"/>
    <b v="0"/>
    <n v="14"/>
    <b v="0"/>
    <x v="1"/>
    <s v="plays"/>
    <n v="2"/>
    <n v="32.36"/>
    <x v="3929"/>
    <x v="2"/>
  </r>
  <r>
    <s v="Foundry Theatre Brisbane"/>
    <s v="We are a new and exciting semi-pro  theatre company who will support &amp; hire local actors &amp; writers in Brisbane &amp; Queensland."/>
    <n v="10000"/>
    <n v="0"/>
    <x v="2"/>
    <s v="US"/>
    <s v="USD"/>
    <n v="1444971540"/>
    <n v="1442593427"/>
    <b v="0"/>
    <n v="0"/>
    <b v="0"/>
    <x v="1"/>
    <s v="plays"/>
    <n v="0"/>
    <n v="0"/>
    <x v="393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74228265"/>
    <n v="1471636265"/>
    <b v="0"/>
    <n v="0"/>
    <b v="0"/>
    <x v="1"/>
    <s v="plays"/>
    <n v="0"/>
    <n v="0"/>
    <x v="3931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AU"/>
    <s v="AUD"/>
    <n v="1459490400"/>
    <n v="1457078868"/>
    <b v="0"/>
    <n v="1"/>
    <b v="0"/>
    <x v="1"/>
    <s v="plays"/>
    <n v="0"/>
    <n v="1"/>
    <x v="3932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41510707"/>
    <n v="1439350707"/>
    <b v="0"/>
    <n v="12"/>
    <b v="0"/>
    <x v="1"/>
    <s v="plays"/>
    <n v="16"/>
    <n v="91.83"/>
    <x v="3933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58097364"/>
    <n v="1455508964"/>
    <b v="0"/>
    <n v="12"/>
    <b v="0"/>
    <x v="1"/>
    <s v="plays"/>
    <n v="11"/>
    <n v="45.83"/>
    <x v="3934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US"/>
    <s v="USD"/>
    <n v="1468716180"/>
    <n v="1466205262"/>
    <b v="0"/>
    <n v="23"/>
    <b v="0"/>
    <x v="1"/>
    <s v="plays"/>
    <n v="44"/>
    <n v="57.17"/>
    <x v="3935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43704400"/>
    <n v="1439827639"/>
    <b v="0"/>
    <n v="0"/>
    <b v="0"/>
    <x v="1"/>
    <s v="plays"/>
    <n v="0"/>
    <n v="0"/>
    <x v="3936"/>
    <x v="2"/>
  </r>
  <r>
    <s v="Fever - a workshop production"/>
    <s v="Support the artists of the new play FEVER: a story of love, friendship and sonnets. Donate to help us develop this production!"/>
    <n v="2885"/>
    <n v="2485"/>
    <x v="2"/>
    <s v="GB"/>
    <s v="GBP"/>
    <n v="1443973546"/>
    <n v="1438789546"/>
    <b v="0"/>
    <n v="10"/>
    <b v="0"/>
    <x v="1"/>
    <s v="plays"/>
    <n v="86"/>
    <n v="248.5"/>
    <x v="3937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80576720"/>
    <n v="1477981120"/>
    <b v="0"/>
    <n v="5"/>
    <b v="0"/>
    <x v="1"/>
    <s v="plays"/>
    <n v="12"/>
    <n v="79.400000000000006"/>
    <x v="3938"/>
    <x v="0"/>
  </r>
  <r>
    <s v="'Potter.' Funding 2015"/>
    <s v="'Potter.' is a parody of the popular Harry Potter series allowing aspiring actors a chance to work in a professional production."/>
    <n v="5000"/>
    <n v="5"/>
    <x v="2"/>
    <s v="US"/>
    <s v="USD"/>
    <n v="1468249760"/>
    <n v="1465830560"/>
    <b v="0"/>
    <n v="1"/>
    <b v="0"/>
    <x v="1"/>
    <s v="plays"/>
    <n v="0"/>
    <n v="5"/>
    <x v="3939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35441454"/>
    <n v="1432763054"/>
    <b v="0"/>
    <n v="2"/>
    <b v="0"/>
    <x v="1"/>
    <s v="plays"/>
    <n v="0"/>
    <n v="5.5"/>
    <x v="3940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AU"/>
    <s v="AUD"/>
    <n v="1412656200"/>
    <n v="1412328979"/>
    <b v="0"/>
    <n v="2"/>
    <b v="0"/>
    <x v="1"/>
    <s v="plays"/>
    <n v="1"/>
    <n v="25"/>
    <x v="3941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20199351"/>
    <n v="1416311351"/>
    <b v="0"/>
    <n v="0"/>
    <b v="0"/>
    <x v="1"/>
    <s v="plays"/>
    <n v="0"/>
    <n v="0"/>
    <x v="3942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16877200"/>
    <n v="1414505137"/>
    <b v="0"/>
    <n v="13"/>
    <b v="0"/>
    <x v="1"/>
    <s v="plays"/>
    <n v="36"/>
    <n v="137.08000000000001"/>
    <x v="3943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4490914"/>
    <n v="1429306914"/>
    <b v="0"/>
    <n v="0"/>
    <b v="0"/>
    <x v="1"/>
    <s v="plays"/>
    <n v="0"/>
    <n v="0"/>
    <x v="3944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46483000"/>
    <n v="1443811268"/>
    <b v="0"/>
    <n v="1"/>
    <b v="0"/>
    <x v="1"/>
    <s v="plays"/>
    <n v="0"/>
    <n v="5"/>
    <x v="3945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40690875"/>
    <n v="1438098875"/>
    <b v="0"/>
    <n v="5"/>
    <b v="0"/>
    <x v="1"/>
    <s v="plays"/>
    <n v="3"/>
    <n v="39"/>
    <x v="3946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31717268"/>
    <n v="1429125268"/>
    <b v="0"/>
    <n v="2"/>
    <b v="0"/>
    <x v="1"/>
    <s v="plays"/>
    <n v="3"/>
    <n v="50.5"/>
    <x v="3947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US"/>
    <s v="USD"/>
    <n v="1425110400"/>
    <n v="1422388822"/>
    <b v="0"/>
    <n v="0"/>
    <b v="0"/>
    <x v="1"/>
    <s v="plays"/>
    <n v="0"/>
    <n v="0"/>
    <x v="3948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US"/>
    <s v="USD"/>
    <n v="1475378744"/>
    <n v="1472786744"/>
    <b v="0"/>
    <n v="32"/>
    <b v="0"/>
    <x v="1"/>
    <s v="plays"/>
    <n v="16"/>
    <n v="49.28"/>
    <x v="3949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AU"/>
    <s v="AUD"/>
    <n v="1410076123"/>
    <n v="1404892123"/>
    <b v="0"/>
    <n v="1"/>
    <b v="0"/>
    <x v="1"/>
    <s v="plays"/>
    <n v="1"/>
    <n v="25"/>
    <x v="395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AU"/>
    <s v="AUD"/>
    <n v="1423623221"/>
    <n v="1421031221"/>
    <b v="0"/>
    <n v="1"/>
    <b v="0"/>
    <x v="1"/>
    <s v="plays"/>
    <n v="0"/>
    <n v="1"/>
    <x v="3951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60140500"/>
    <n v="1457628680"/>
    <b v="0"/>
    <n v="1"/>
    <b v="0"/>
    <x v="1"/>
    <s v="plays"/>
    <n v="0"/>
    <n v="25"/>
    <x v="3952"/>
    <x v="0"/>
  </r>
  <r>
    <s v="A Time Pirate's Love"/>
    <s v="Actors and actresses are needed to help me create a stage play. A stage play needs to be adapted from the book I wrote."/>
    <n v="17600"/>
    <n v="0"/>
    <x v="2"/>
    <s v="IE"/>
    <s v="EUR"/>
    <n v="1462301342"/>
    <n v="1457120942"/>
    <b v="0"/>
    <n v="0"/>
    <b v="0"/>
    <x v="1"/>
    <s v="plays"/>
    <n v="0"/>
    <n v="0"/>
    <x v="3953"/>
    <x v="2"/>
  </r>
  <r>
    <s v="City of Joy"/>
    <s v="Despite hunger and conditions of a Calcutta slum, the people there know that life is precious. They have named it â€˜City of Joy.â€™"/>
    <n v="25000"/>
    <n v="0"/>
    <x v="2"/>
    <s v="US"/>
    <s v="USD"/>
    <n v="1445885890"/>
    <n v="1440701890"/>
    <b v="0"/>
    <n v="0"/>
    <b v="0"/>
    <x v="1"/>
    <s v="plays"/>
    <n v="0"/>
    <n v="0"/>
    <x v="395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69834940"/>
    <n v="1467162586"/>
    <b v="0"/>
    <n v="8"/>
    <b v="0"/>
    <x v="1"/>
    <s v="plays"/>
    <n v="24"/>
    <n v="53.13"/>
    <x v="3955"/>
    <x v="0"/>
  </r>
  <r>
    <s v="The Woman in Me"/>
    <s v="This saucy stage play chronicles the highs and lows of my life involving gangs, drugs and prison. The story is a transforming ministry."/>
    <n v="5500"/>
    <n v="0"/>
    <x v="2"/>
    <s v="CA"/>
    <s v="CAD"/>
    <n v="1405352264"/>
    <n v="1400168264"/>
    <b v="0"/>
    <n v="0"/>
    <b v="0"/>
    <x v="1"/>
    <s v="plays"/>
    <n v="0"/>
    <n v="0"/>
    <x v="3956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48745741"/>
    <n v="1446150141"/>
    <b v="0"/>
    <n v="1"/>
    <b v="0"/>
    <x v="1"/>
    <s v="plays"/>
    <n v="0"/>
    <n v="7"/>
    <x v="3957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61543600"/>
    <n v="1459203727"/>
    <b v="0"/>
    <n v="16"/>
    <b v="0"/>
    <x v="1"/>
    <s v="plays"/>
    <n v="32"/>
    <n v="40.06"/>
    <x v="3958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68020354"/>
    <n v="1464045954"/>
    <b v="0"/>
    <n v="12"/>
    <b v="0"/>
    <x v="1"/>
    <s v="plays"/>
    <n v="24"/>
    <n v="24.33"/>
    <x v="3959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06988000"/>
    <n v="1403822912"/>
    <b v="0"/>
    <n v="4"/>
    <b v="0"/>
    <x v="1"/>
    <s v="plays"/>
    <n v="2"/>
    <n v="11.25"/>
    <x v="3960"/>
    <x v="0"/>
  </r>
  <r>
    <s v="New Edinburgh play"/>
    <s v="I've written a fun new play exploring the reality of gay stereotypes in 2014 - with accommodation and venue hire it needs some dough :)"/>
    <n v="5000"/>
    <n v="21"/>
    <x v="2"/>
    <s v="US"/>
    <s v="USD"/>
    <n v="1411930556"/>
    <n v="1409338556"/>
    <b v="0"/>
    <n v="2"/>
    <b v="0"/>
    <x v="1"/>
    <s v="plays"/>
    <n v="0"/>
    <n v="10.5"/>
    <x v="3961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US"/>
    <s v="USD"/>
    <n v="1451852256"/>
    <n v="1449260256"/>
    <b v="0"/>
    <n v="3"/>
    <b v="0"/>
    <x v="1"/>
    <s v="plays"/>
    <n v="3"/>
    <n v="15"/>
    <x v="3962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GB"/>
    <s v="GBP"/>
    <n v="1399584210"/>
    <n v="1397683410"/>
    <b v="0"/>
    <n v="0"/>
    <b v="0"/>
    <x v="1"/>
    <s v="plays"/>
    <n v="0"/>
    <n v="0"/>
    <x v="3963"/>
    <x v="0"/>
  </r>
  <r>
    <s v="MAMA'Z BA-B: The StagePlay"/>
    <s v="&quot;MAMA'Z BA-B&quot; is the story of Marcus Williams who struggles to find a place for himself as a young black male."/>
    <n v="2000"/>
    <n v="126"/>
    <x v="2"/>
    <s v="GB"/>
    <s v="GBP"/>
    <n v="1448722494"/>
    <n v="1446562494"/>
    <b v="0"/>
    <n v="3"/>
    <b v="0"/>
    <x v="1"/>
    <s v="plays"/>
    <n v="6"/>
    <n v="42"/>
    <x v="3964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CA"/>
    <s v="CAD"/>
    <n v="1447821717"/>
    <n v="1445226117"/>
    <b v="0"/>
    <n v="4"/>
    <b v="0"/>
    <x v="1"/>
    <s v="plays"/>
    <n v="14"/>
    <n v="71.25"/>
    <x v="3965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29460386"/>
    <n v="1424279986"/>
    <b v="0"/>
    <n v="2"/>
    <b v="0"/>
    <x v="1"/>
    <s v="plays"/>
    <n v="1"/>
    <n v="22.5"/>
    <x v="3966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60608780"/>
    <n v="1455428380"/>
    <b v="0"/>
    <n v="10"/>
    <b v="0"/>
    <x v="1"/>
    <s v="plays"/>
    <n v="24"/>
    <n v="41"/>
    <x v="396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06170740"/>
    <n v="1402506278"/>
    <b v="0"/>
    <n v="11"/>
    <b v="0"/>
    <x v="1"/>
    <s v="plays"/>
    <n v="11"/>
    <n v="47.91"/>
    <x v="3968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88783507"/>
    <n v="1486191507"/>
    <b v="0"/>
    <n v="6"/>
    <b v="0"/>
    <x v="1"/>
    <s v="plays"/>
    <n v="7"/>
    <n v="35.17"/>
    <x v="3969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3945673"/>
    <n v="1458761673"/>
    <b v="0"/>
    <n v="2"/>
    <b v="0"/>
    <x v="1"/>
    <s v="plays"/>
    <n v="0"/>
    <n v="5.5"/>
    <x v="3970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72442900"/>
    <n v="1471638646"/>
    <b v="0"/>
    <n v="6"/>
    <b v="0"/>
    <x v="1"/>
    <s v="plays"/>
    <n v="1"/>
    <n v="22.67"/>
    <x v="3971"/>
    <x v="3"/>
  </r>
  <r>
    <s v="Valkyrie Theatre Company"/>
    <s v="We're a horror based theatre company in Oklahoma City beginning our first season of shows."/>
    <n v="1000"/>
    <n v="211"/>
    <x v="2"/>
    <s v="US"/>
    <s v="USD"/>
    <n v="1460925811"/>
    <n v="1458333811"/>
    <b v="0"/>
    <n v="8"/>
    <b v="0"/>
    <x v="1"/>
    <s v="plays"/>
    <n v="21"/>
    <n v="26.38"/>
    <x v="3972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05947126"/>
    <n v="1403355126"/>
    <b v="0"/>
    <n v="37"/>
    <b v="0"/>
    <x v="1"/>
    <s v="plays"/>
    <n v="78"/>
    <n v="105.54"/>
    <x v="3973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US"/>
    <s v="USD"/>
    <n v="1423186634"/>
    <n v="1418002634"/>
    <b v="0"/>
    <n v="11"/>
    <b v="0"/>
    <x v="1"/>
    <s v="plays"/>
    <n v="32"/>
    <n v="29.09"/>
    <x v="3974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2766400"/>
    <n v="1460219110"/>
    <b v="0"/>
    <n v="0"/>
    <b v="0"/>
    <x v="1"/>
    <s v="plays"/>
    <n v="0"/>
    <n v="0"/>
    <x v="3975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GB"/>
    <s v="GBP"/>
    <n v="1464872848"/>
    <n v="1462280848"/>
    <b v="0"/>
    <n v="10"/>
    <b v="0"/>
    <x v="1"/>
    <s v="plays"/>
    <n v="48"/>
    <n v="62"/>
    <x v="3976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8442898"/>
    <n v="1465850898"/>
    <b v="0"/>
    <n v="6"/>
    <b v="0"/>
    <x v="1"/>
    <s v="plays"/>
    <n v="1"/>
    <n v="217.5"/>
    <x v="3977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06876400"/>
    <n v="1405024561"/>
    <b v="0"/>
    <n v="8"/>
    <b v="0"/>
    <x v="1"/>
    <s v="plays"/>
    <n v="11"/>
    <n v="26.75"/>
    <x v="3978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US"/>
    <s v="USD"/>
    <n v="1469213732"/>
    <n v="1466621732"/>
    <b v="0"/>
    <n v="6"/>
    <b v="0"/>
    <x v="1"/>
    <s v="plays"/>
    <n v="2"/>
    <n v="18.329999999999998"/>
    <x v="3979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22717953"/>
    <n v="1417533953"/>
    <b v="0"/>
    <n v="7"/>
    <b v="0"/>
    <x v="1"/>
    <s v="plays"/>
    <n v="18"/>
    <n v="64.290000000000006"/>
    <x v="3980"/>
    <x v="3"/>
  </r>
  <r>
    <s v="BEIRUT, LADY OF LEBANON"/>
    <s v="A Theatrical Production Celebrating the Lebanese Culture and the Human Spirit in Time of War."/>
    <n v="30000"/>
    <n v="1225"/>
    <x v="2"/>
    <s v="GB"/>
    <s v="GBP"/>
    <n v="1427659200"/>
    <n v="1425678057"/>
    <b v="0"/>
    <n v="7"/>
    <b v="0"/>
    <x v="1"/>
    <s v="plays"/>
    <n v="4"/>
    <n v="175"/>
    <x v="3981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US"/>
    <s v="USD"/>
    <n v="1404570147"/>
    <n v="1401978147"/>
    <b v="0"/>
    <n v="5"/>
    <b v="0"/>
    <x v="1"/>
    <s v="plays"/>
    <n v="20"/>
    <n v="34"/>
    <x v="3982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68729149"/>
    <n v="1463545149"/>
    <b v="0"/>
    <n v="46"/>
    <b v="0"/>
    <x v="1"/>
    <s v="plays"/>
    <n v="35"/>
    <n v="84.28"/>
    <x v="3983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36297180"/>
    <n v="1431113180"/>
    <b v="0"/>
    <n v="10"/>
    <b v="0"/>
    <x v="1"/>
    <s v="plays"/>
    <n v="6"/>
    <n v="9.5"/>
    <x v="3984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00569140"/>
    <n v="1397854356"/>
    <b v="0"/>
    <n v="19"/>
    <b v="0"/>
    <x v="1"/>
    <s v="plays"/>
    <n v="32"/>
    <n v="33.74"/>
    <x v="3985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15404800"/>
    <n v="1412809644"/>
    <b v="0"/>
    <n v="13"/>
    <b v="0"/>
    <x v="1"/>
    <s v="plays"/>
    <n v="10"/>
    <n v="37.54"/>
    <x v="3986"/>
    <x v="2"/>
  </r>
  <r>
    <s v="Write Now 5"/>
    <s v="Write Now 5 is a new writing festival in south east London promoting new work from emerging playwrights."/>
    <n v="400"/>
    <n v="151"/>
    <x v="2"/>
    <s v="US"/>
    <s v="USD"/>
    <n v="1456002300"/>
    <n v="1454173120"/>
    <b v="0"/>
    <n v="13"/>
    <b v="0"/>
    <x v="1"/>
    <s v="plays"/>
    <n v="38"/>
    <n v="11.62"/>
    <x v="3987"/>
    <x v="3"/>
  </r>
  <r>
    <s v="Folk-Tales: What Stories Do Your Folks Tell?"/>
    <s v="An evening of of stories based both in myth and truth."/>
    <n v="1500"/>
    <n v="32"/>
    <x v="2"/>
    <s v="GB"/>
    <s v="GBP"/>
    <n v="1462539840"/>
    <n v="1460034594"/>
    <b v="0"/>
    <n v="4"/>
    <b v="0"/>
    <x v="1"/>
    <s v="plays"/>
    <n v="2"/>
    <n v="8"/>
    <x v="3988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GB"/>
    <s v="GBP"/>
    <n v="1400278290"/>
    <n v="1399414290"/>
    <b v="0"/>
    <n v="0"/>
    <b v="0"/>
    <x v="1"/>
    <s v="plays"/>
    <n v="0"/>
    <n v="0"/>
    <x v="3989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US"/>
    <s v="USD"/>
    <n v="1440813413"/>
    <n v="1439517413"/>
    <b v="0"/>
    <n v="3"/>
    <b v="0"/>
    <x v="1"/>
    <s v="plays"/>
    <n v="4"/>
    <n v="23"/>
    <x v="3990"/>
    <x v="2"/>
  </r>
  <r>
    <s v="NTACTheatre - North Texas Actor's Collaborative Theatre"/>
    <s v="North Texas first actor-driven theatre company needs your help"/>
    <n v="500"/>
    <n v="100"/>
    <x v="2"/>
    <s v="US"/>
    <s v="USD"/>
    <n v="1447009181"/>
    <n v="1444413581"/>
    <b v="0"/>
    <n v="1"/>
    <b v="0"/>
    <x v="1"/>
    <s v="plays"/>
    <n v="20"/>
    <n v="100"/>
    <x v="3991"/>
    <x v="0"/>
  </r>
  <r>
    <s v="Tearing Down Cabrini-Green, a dynamic social commentary."/>
    <s v="A richly textured and intellectually powerful social commentary about family, community and America."/>
    <n v="10000"/>
    <n v="541"/>
    <x v="2"/>
    <s v="GB"/>
    <s v="GBP"/>
    <n v="1456934893"/>
    <n v="1454342893"/>
    <b v="0"/>
    <n v="9"/>
    <b v="0"/>
    <x v="1"/>
    <s v="plays"/>
    <n v="5"/>
    <n v="60.11"/>
    <x v="3992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3086082"/>
    <n v="1430494082"/>
    <b v="0"/>
    <n v="1"/>
    <b v="0"/>
    <x v="1"/>
    <s v="plays"/>
    <n v="0"/>
    <n v="3"/>
    <x v="3993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49876859"/>
    <n v="1444689259"/>
    <b v="0"/>
    <n v="1"/>
    <b v="0"/>
    <x v="1"/>
    <s v="plays"/>
    <n v="0"/>
    <n v="5"/>
    <x v="3994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US"/>
    <s v="USD"/>
    <n v="1431549912"/>
    <n v="1428957912"/>
    <b v="0"/>
    <n v="4"/>
    <b v="0"/>
    <x v="1"/>
    <s v="plays"/>
    <n v="35"/>
    <n v="17.5"/>
    <x v="3995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05761690"/>
    <n v="1403169690"/>
    <b v="0"/>
    <n v="17"/>
    <b v="0"/>
    <x v="1"/>
    <s v="plays"/>
    <n v="17"/>
    <n v="29.24"/>
    <x v="3996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3913220"/>
    <n v="1421339077"/>
    <b v="0"/>
    <n v="0"/>
    <b v="0"/>
    <x v="1"/>
    <s v="plays"/>
    <n v="0"/>
    <n v="0"/>
    <x v="3997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16499440"/>
    <n v="1415341464"/>
    <b v="0"/>
    <n v="12"/>
    <b v="0"/>
    <x v="1"/>
    <s v="plays"/>
    <n v="57"/>
    <n v="59.58"/>
    <x v="3998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GB"/>
    <s v="GBP"/>
    <n v="1428222221"/>
    <n v="1425633821"/>
    <b v="0"/>
    <n v="14"/>
    <b v="0"/>
    <x v="1"/>
    <s v="plays"/>
    <n v="17"/>
    <n v="82.57"/>
    <x v="3999"/>
    <x v="3"/>
  </r>
  <r>
    <s v="The Escorts"/>
    <s v="An Enticing Trip into the World of Assisted Dying"/>
    <n v="8000"/>
    <n v="10"/>
    <x v="2"/>
    <s v="US"/>
    <s v="USD"/>
    <n v="1427580426"/>
    <n v="1424992026"/>
    <b v="0"/>
    <n v="1"/>
    <b v="0"/>
    <x v="1"/>
    <s v="plays"/>
    <n v="0"/>
    <n v="10"/>
    <x v="4000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US"/>
    <s v="USD"/>
    <n v="1409514709"/>
    <n v="1406058798"/>
    <b v="0"/>
    <n v="14"/>
    <b v="0"/>
    <x v="1"/>
    <s v="plays"/>
    <n v="38"/>
    <n v="32.36"/>
    <x v="4001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62631358"/>
    <n v="1457450958"/>
    <b v="0"/>
    <n v="4"/>
    <b v="0"/>
    <x v="1"/>
    <s v="plays"/>
    <n v="2"/>
    <n v="5.75"/>
    <x v="4002"/>
    <x v="3"/>
  </r>
  <r>
    <s v="MAMA BA-B: The Stage Play"/>
    <s v="&quot;MAMA'Z BA-B&quot; is the story of Marcus Williams who struggles to find a place for himself as a young black male."/>
    <n v="2000"/>
    <n v="201"/>
    <x v="2"/>
    <s v="GB"/>
    <s v="GBP"/>
    <n v="1488394800"/>
    <n v="1486681708"/>
    <b v="0"/>
    <n v="2"/>
    <b v="0"/>
    <x v="1"/>
    <s v="plays"/>
    <n v="10"/>
    <n v="100.5"/>
    <x v="4003"/>
    <x v="0"/>
  </r>
  <r>
    <s v="South Florida Tours"/>
    <s v="Help Launch The Queen Into South Florida!"/>
    <n v="500"/>
    <n v="1"/>
    <x v="2"/>
    <s v="US"/>
    <s v="USD"/>
    <n v="1411779761"/>
    <n v="1409187761"/>
    <b v="0"/>
    <n v="1"/>
    <b v="0"/>
    <x v="1"/>
    <s v="plays"/>
    <n v="0"/>
    <n v="1"/>
    <x v="4004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24009147"/>
    <n v="1421417147"/>
    <b v="0"/>
    <n v="2"/>
    <b v="0"/>
    <x v="1"/>
    <s v="plays"/>
    <n v="1"/>
    <n v="20"/>
    <x v="4005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12740457"/>
    <n v="1410148457"/>
    <b v="0"/>
    <n v="1"/>
    <b v="0"/>
    <x v="1"/>
    <s v="plays"/>
    <n v="0"/>
    <n v="2"/>
    <x v="4006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13832985"/>
    <n v="1408648985"/>
    <b v="0"/>
    <n v="1"/>
    <b v="0"/>
    <x v="1"/>
    <s v="plays"/>
    <n v="0"/>
    <n v="5"/>
    <x v="4007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US"/>
    <s v="USD"/>
    <n v="1455647587"/>
    <n v="1453487587"/>
    <b v="0"/>
    <n v="4"/>
    <b v="0"/>
    <x v="1"/>
    <s v="plays"/>
    <n v="6"/>
    <n v="15"/>
    <x v="4008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US"/>
    <s v="USD"/>
    <n v="1409070480"/>
    <n v="1406572381"/>
    <b v="0"/>
    <n v="3"/>
    <b v="0"/>
    <x v="1"/>
    <s v="plays"/>
    <n v="4"/>
    <n v="25"/>
    <x v="4009"/>
    <x v="3"/>
  </r>
  <r>
    <s v="The Connection Play 2014"/>
    <s v="JUNTO Productions is proud to present our first production, the premiere of The Connection, a play by Jeffrey Paul."/>
    <n v="7200"/>
    <n v="1742"/>
    <x v="2"/>
    <s v="GB"/>
    <s v="GBP"/>
    <n v="1437606507"/>
    <n v="1435014507"/>
    <b v="0"/>
    <n v="38"/>
    <b v="0"/>
    <x v="1"/>
    <s v="plays"/>
    <n v="24"/>
    <n v="45.84"/>
    <x v="4010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10281360"/>
    <n v="1406825360"/>
    <b v="0"/>
    <n v="4"/>
    <b v="0"/>
    <x v="1"/>
    <s v="plays"/>
    <n v="8"/>
    <n v="4.75"/>
    <x v="4011"/>
    <x v="3"/>
  </r>
  <r>
    <s v="The Butterfly Catcher"/>
    <s v="LEELA IS A 14 YEAR OLD GIRL. JONAH IS A 56 YEAR OLD MAN. IT'S BEEN GOING ON FOR 3 YEARS. HERE COMES THE NIGHT OF VIOLENT RECKONING."/>
    <n v="575"/>
    <n v="0"/>
    <x v="2"/>
    <s v="US"/>
    <s v="USD"/>
    <n v="1414348166"/>
    <n v="1412879366"/>
    <b v="0"/>
    <n v="0"/>
    <b v="0"/>
    <x v="1"/>
    <s v="plays"/>
    <n v="0"/>
    <n v="0"/>
    <x v="4012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GB"/>
    <s v="GBP"/>
    <n v="1422450278"/>
    <n v="1419858278"/>
    <b v="0"/>
    <n v="2"/>
    <b v="0"/>
    <x v="1"/>
    <s v="plays"/>
    <n v="1"/>
    <n v="13"/>
    <x v="4013"/>
    <x v="0"/>
  </r>
  <r>
    <s v="Ministry theater"/>
    <s v="I am trying to put together a ministry theater company for junior / high schoolers that which puts on free shows in the SoCal area."/>
    <n v="9000"/>
    <n v="0"/>
    <x v="2"/>
    <s v="GB"/>
    <s v="GBP"/>
    <n v="1430571849"/>
    <n v="1427979849"/>
    <b v="0"/>
    <n v="0"/>
    <b v="0"/>
    <x v="1"/>
    <s v="plays"/>
    <n v="0"/>
    <n v="0"/>
    <x v="4014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24070823"/>
    <n v="1421478823"/>
    <b v="0"/>
    <n v="1"/>
    <b v="0"/>
    <x v="1"/>
    <s v="plays"/>
    <n v="0"/>
    <n v="1"/>
    <x v="4015"/>
    <x v="0"/>
  </r>
  <r>
    <s v="MENTAL Play"/>
    <s v="A new play and project exploring challenges faced by young adults struggling with mental health issues in contemporary Britain."/>
    <n v="500"/>
    <n v="70"/>
    <x v="2"/>
    <s v="US"/>
    <s v="USD"/>
    <n v="1457157269"/>
    <n v="1455861269"/>
    <b v="0"/>
    <n v="7"/>
    <b v="0"/>
    <x v="1"/>
    <s v="plays"/>
    <n v="14"/>
    <n v="10"/>
    <x v="4016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37331463"/>
    <n v="1434739463"/>
    <b v="0"/>
    <n v="2"/>
    <b v="0"/>
    <x v="1"/>
    <s v="plays"/>
    <n v="1"/>
    <n v="52.5"/>
    <x v="4017"/>
    <x v="3"/>
  </r>
  <r>
    <s v="Time Please Fringe"/>
    <s v="Funding for a production of Time Please at the Brighton Fringe 2017... and beyond."/>
    <n v="1500"/>
    <n v="130"/>
    <x v="2"/>
    <s v="GB"/>
    <s v="GBP"/>
    <n v="1410987400"/>
    <n v="1408395400"/>
    <b v="0"/>
    <n v="4"/>
    <b v="0"/>
    <x v="1"/>
    <s v="plays"/>
    <n v="9"/>
    <n v="32.5"/>
    <x v="4018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09846874"/>
    <n v="1407254874"/>
    <b v="0"/>
    <n v="4"/>
    <b v="0"/>
    <x v="1"/>
    <s v="plays"/>
    <n v="1"/>
    <n v="7.25"/>
    <x v="4019"/>
    <x v="2"/>
  </r>
  <r>
    <s v="Those That Fly"/>
    <s v="Having lived her whole life in the midst of a civil war, 11 year old Leyla dreams of being a pilot so she may fly her family to safety."/>
    <n v="600"/>
    <n v="100"/>
    <x v="2"/>
    <s v="GB"/>
    <s v="GBP"/>
    <n v="1475877108"/>
    <n v="1473285108"/>
    <b v="0"/>
    <n v="3"/>
    <b v="0"/>
    <x v="1"/>
    <s v="plays"/>
    <n v="17"/>
    <n v="33.33"/>
    <x v="4020"/>
    <x v="0"/>
  </r>
  <r>
    <s v="Angels in Houston"/>
    <s v="Help a group of actors end bigotry in Houston, TX by supporting a  full production of Angels in America."/>
    <n v="15000"/>
    <n v="125"/>
    <x v="2"/>
    <s v="US"/>
    <s v="USD"/>
    <n v="1460737680"/>
    <n v="1455725596"/>
    <b v="0"/>
    <n v="2"/>
    <b v="0"/>
    <x v="1"/>
    <s v="plays"/>
    <n v="1"/>
    <n v="62.5"/>
    <x v="4021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7168099"/>
    <n v="1424579699"/>
    <b v="0"/>
    <n v="197"/>
    <b v="0"/>
    <x v="1"/>
    <s v="plays"/>
    <n v="70"/>
    <n v="63.56"/>
    <x v="4022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14360358"/>
    <n v="1409176358"/>
    <b v="0"/>
    <n v="0"/>
    <b v="0"/>
    <x v="1"/>
    <s v="plays"/>
    <n v="0"/>
    <n v="0"/>
    <x v="4023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22759240"/>
    <n v="1418824867"/>
    <b v="0"/>
    <n v="1"/>
    <b v="0"/>
    <x v="1"/>
    <s v="plays"/>
    <n v="1"/>
    <n v="10"/>
    <x v="4024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US"/>
    <s v="USD"/>
    <n v="1458860363"/>
    <n v="1454975963"/>
    <b v="0"/>
    <n v="4"/>
    <b v="0"/>
    <x v="1"/>
    <s v="plays"/>
    <n v="5"/>
    <n v="62.5"/>
    <x v="4025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1037097"/>
    <n v="1438445097"/>
    <b v="0"/>
    <n v="0"/>
    <b v="0"/>
    <x v="1"/>
    <s v="plays"/>
    <n v="0"/>
    <n v="0"/>
    <x v="4026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FR"/>
    <s v="EUR"/>
    <n v="1437889336"/>
    <n v="1432705336"/>
    <b v="0"/>
    <n v="7"/>
    <b v="0"/>
    <x v="1"/>
    <s v="plays"/>
    <n v="7"/>
    <n v="30.71"/>
    <x v="4027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49247439"/>
    <n v="1444059839"/>
    <b v="0"/>
    <n v="11"/>
    <b v="0"/>
    <x v="1"/>
    <s v="plays"/>
    <n v="28"/>
    <n v="51"/>
    <x v="4028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87811600"/>
    <n v="1486077481"/>
    <b v="0"/>
    <n v="0"/>
    <b v="0"/>
    <x v="1"/>
    <s v="plays"/>
    <n v="0"/>
    <n v="0"/>
    <x v="4029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02007500"/>
    <n v="1399415500"/>
    <b v="0"/>
    <n v="6"/>
    <b v="0"/>
    <x v="1"/>
    <s v="plays"/>
    <n v="16"/>
    <n v="66.67"/>
    <x v="4030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50053370"/>
    <n v="1447461370"/>
    <b v="0"/>
    <n v="0"/>
    <b v="0"/>
    <x v="1"/>
    <s v="plays"/>
    <n v="0"/>
    <n v="0"/>
    <x v="4031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4525340"/>
    <n v="1452008599"/>
    <b v="0"/>
    <n v="7"/>
    <b v="0"/>
    <x v="1"/>
    <s v="plays"/>
    <n v="7"/>
    <n v="59"/>
    <x v="4032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US"/>
    <s v="USD"/>
    <n v="1418914964"/>
    <n v="1414591364"/>
    <b v="0"/>
    <n v="94"/>
    <b v="0"/>
    <x v="1"/>
    <s v="plays"/>
    <n v="26"/>
    <n v="65.34"/>
    <x v="4033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50211116"/>
    <n v="1445023516"/>
    <b v="0"/>
    <n v="2"/>
    <b v="0"/>
    <x v="1"/>
    <s v="plays"/>
    <n v="1"/>
    <n v="100"/>
    <x v="4034"/>
    <x v="0"/>
  </r>
  <r>
    <s v="The Lost Boy"/>
    <s v="&quot;Stories are where you go to look for the truth of your own life.&quot; (Frank Delaney)"/>
    <n v="10000"/>
    <n v="3685"/>
    <x v="2"/>
    <s v="GB"/>
    <s v="GBP"/>
    <n v="1475398800"/>
    <n v="1472711224"/>
    <b v="0"/>
    <n v="25"/>
    <b v="0"/>
    <x v="1"/>
    <s v="plays"/>
    <n v="37"/>
    <n v="147.4"/>
    <x v="4035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28097450"/>
    <n v="1425509050"/>
    <b v="0"/>
    <n v="17"/>
    <b v="0"/>
    <x v="1"/>
    <s v="plays"/>
    <n v="47"/>
    <n v="166.06"/>
    <x v="4036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13925887"/>
    <n v="1411333887"/>
    <b v="0"/>
    <n v="2"/>
    <b v="0"/>
    <x v="1"/>
    <s v="plays"/>
    <n v="11"/>
    <n v="40"/>
    <x v="4037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04253800"/>
    <n v="1402784964"/>
    <b v="0"/>
    <n v="4"/>
    <b v="0"/>
    <x v="1"/>
    <s v="plays"/>
    <n v="12"/>
    <n v="75.25"/>
    <x v="4038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64099900"/>
    <n v="1462585315"/>
    <b v="0"/>
    <n v="5"/>
    <b v="0"/>
    <x v="1"/>
    <s v="plays"/>
    <n v="60"/>
    <n v="60"/>
    <x v="4039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13573010"/>
    <n v="1408389010"/>
    <b v="0"/>
    <n v="2"/>
    <b v="0"/>
    <x v="1"/>
    <s v="plays"/>
    <n v="31"/>
    <n v="1250"/>
    <x v="4040"/>
    <x v="0"/>
  </r>
  <r>
    <s v="In the Land of Gold"/>
    <s v="A bold, colouful, vibrant play centred around the last remaining monarchy of Africa."/>
    <n v="5000"/>
    <n v="21"/>
    <x v="2"/>
    <s v="US"/>
    <s v="USD"/>
    <n v="1448949540"/>
    <n v="1446048367"/>
    <b v="0"/>
    <n v="2"/>
    <b v="0"/>
    <x v="1"/>
    <s v="plays"/>
    <n v="0"/>
    <n v="10.5"/>
    <x v="4041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37188400"/>
    <n v="1432100004"/>
    <b v="0"/>
    <n v="3"/>
    <b v="0"/>
    <x v="1"/>
    <s v="plays"/>
    <n v="0"/>
    <n v="7"/>
    <x v="4042"/>
    <x v="3"/>
  </r>
  <r>
    <s v="Not making potato salad here!"/>
    <s v="This could be my last play, need to bring my son out to see it before it's over.  Need to fly him here from BC"/>
    <n v="300"/>
    <n v="0"/>
    <x v="2"/>
    <s v="GB"/>
    <s v="GBP"/>
    <n v="1473160954"/>
    <n v="1467976954"/>
    <b v="0"/>
    <n v="0"/>
    <b v="0"/>
    <x v="1"/>
    <s v="plays"/>
    <n v="0"/>
    <n v="0"/>
    <x v="4043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1781360"/>
    <n v="1419213664"/>
    <b v="0"/>
    <n v="4"/>
    <b v="0"/>
    <x v="1"/>
    <s v="plays"/>
    <n v="38"/>
    <n v="56.25"/>
    <x v="4044"/>
    <x v="0"/>
  </r>
  <r>
    <s v="The Hostages"/>
    <s v="&quot;The Hostages&quot; is about a bank robbery gone wrong, as we learn more about each characters, we question who are the actually hostages..."/>
    <n v="5000"/>
    <n v="1"/>
    <x v="2"/>
    <s v="CA"/>
    <s v="CAD"/>
    <n v="1416524325"/>
    <n v="1415228325"/>
    <b v="0"/>
    <n v="1"/>
    <b v="0"/>
    <x v="1"/>
    <s v="plays"/>
    <n v="0"/>
    <n v="1"/>
    <x v="4045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28642000"/>
    <n v="1426050982"/>
    <b v="0"/>
    <n v="12"/>
    <b v="0"/>
    <x v="1"/>
    <s v="plays"/>
    <n v="8"/>
    <n v="38.33"/>
    <x v="4046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AU"/>
    <s v="AUD"/>
    <n v="1408596589"/>
    <n v="1406004589"/>
    <b v="0"/>
    <n v="4"/>
    <b v="0"/>
    <x v="1"/>
    <s v="plays"/>
    <n v="2"/>
    <n v="27.5"/>
    <x v="4047"/>
    <x v="3"/>
  </r>
  <r>
    <s v="Speechless"/>
    <s v="The unspoken story of growing up disabled with cerebral palsy and no speech. This inclusive company fights ignorance using dark humour."/>
    <n v="17000"/>
    <n v="3001"/>
    <x v="2"/>
    <s v="US"/>
    <s v="USD"/>
    <n v="1413992210"/>
    <n v="1411400210"/>
    <b v="0"/>
    <n v="91"/>
    <b v="0"/>
    <x v="1"/>
    <s v="plays"/>
    <n v="18"/>
    <n v="32.979999999999997"/>
    <x v="4048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20938000"/>
    <n v="1418862743"/>
    <b v="0"/>
    <n v="1"/>
    <b v="0"/>
    <x v="1"/>
    <s v="plays"/>
    <n v="0"/>
    <n v="16"/>
    <x v="4049"/>
    <x v="0"/>
  </r>
  <r>
    <s v="Ø¢Ù…ÙŠÙ† (Amen)"/>
    <s v="Amen is an important jarring story about the repercussions of reporting the war from the front lines and the war that follows them home"/>
    <n v="1500"/>
    <n v="1"/>
    <x v="2"/>
    <s v="GB"/>
    <s v="GBP"/>
    <n v="1460373187"/>
    <n v="1457352787"/>
    <b v="0"/>
    <n v="1"/>
    <b v="0"/>
    <x v="1"/>
    <s v="plays"/>
    <n v="0"/>
    <n v="1"/>
    <x v="4050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436914815"/>
    <n v="1434322815"/>
    <b v="0"/>
    <n v="0"/>
    <b v="0"/>
    <x v="1"/>
    <s v="plays"/>
    <n v="0"/>
    <n v="0"/>
    <x v="4051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4077391"/>
    <n v="1411485391"/>
    <b v="0"/>
    <n v="13"/>
    <b v="0"/>
    <x v="1"/>
    <s v="plays"/>
    <n v="38"/>
    <n v="86.62"/>
    <x v="4052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US"/>
    <s v="USD"/>
    <n v="1399618380"/>
    <n v="1399058797"/>
    <b v="0"/>
    <n v="2"/>
    <b v="0"/>
    <x v="1"/>
    <s v="plays"/>
    <n v="22"/>
    <n v="55"/>
    <x v="4053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13234316"/>
    <n v="1408050316"/>
    <b v="0"/>
    <n v="0"/>
    <b v="0"/>
    <x v="1"/>
    <s v="plays"/>
    <n v="0"/>
    <n v="0"/>
    <x v="4054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16081600"/>
    <n v="1413477228"/>
    <b v="0"/>
    <n v="21"/>
    <b v="0"/>
    <x v="1"/>
    <s v="plays"/>
    <n v="18"/>
    <n v="41.95"/>
    <x v="4055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75294400"/>
    <n v="1472674285"/>
    <b v="0"/>
    <n v="9"/>
    <b v="0"/>
    <x v="1"/>
    <s v="plays"/>
    <n v="53"/>
    <n v="88.33"/>
    <x v="4056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03192031"/>
    <n v="1400600031"/>
    <b v="0"/>
    <n v="6"/>
    <b v="0"/>
    <x v="1"/>
    <s v="plays"/>
    <n v="22"/>
    <n v="129.16999999999999"/>
    <x v="4057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67575940"/>
    <n v="1465856639"/>
    <b v="0"/>
    <n v="4"/>
    <b v="0"/>
    <x v="1"/>
    <s v="plays"/>
    <n v="3"/>
    <n v="23.75"/>
    <x v="4058"/>
    <x v="2"/>
  </r>
  <r>
    <s v="The Million Dollar Shot"/>
    <s v="A very Canadian children's play inspired by the tradition of British pantomimes like Aladdin, and the Nutcracker."/>
    <n v="10000"/>
    <n v="250"/>
    <x v="2"/>
    <s v="GB"/>
    <s v="GBP"/>
    <n v="1448492400"/>
    <n v="1446506080"/>
    <b v="0"/>
    <n v="7"/>
    <b v="0"/>
    <x v="1"/>
    <s v="plays"/>
    <n v="3"/>
    <n v="35.71"/>
    <x v="4059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US"/>
    <s v="USD"/>
    <n v="1459483140"/>
    <n v="1458178044"/>
    <b v="0"/>
    <n v="5"/>
    <b v="0"/>
    <x v="1"/>
    <s v="plays"/>
    <n v="3"/>
    <n v="57"/>
    <x v="4060"/>
    <x v="3"/>
  </r>
  <r>
    <s v="PRODUCE the Stage Play SKYLAR'S SYNDROME by Gavin Kayner"/>
    <s v="SKYLAR'S SYNDROME is a tremendous psychodrama by master playwright Gavin Kayner!"/>
    <n v="525"/>
    <n v="0"/>
    <x v="2"/>
    <s v="CA"/>
    <s v="CAD"/>
    <n v="1410836400"/>
    <n v="1408116152"/>
    <b v="0"/>
    <n v="0"/>
    <b v="0"/>
    <x v="1"/>
    <s v="plays"/>
    <n v="0"/>
    <n v="0"/>
    <x v="4061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CA"/>
    <s v="CAD"/>
    <n v="1403539200"/>
    <n v="1400604056"/>
    <b v="0"/>
    <n v="3"/>
    <b v="0"/>
    <x v="1"/>
    <s v="plays"/>
    <n v="2"/>
    <n v="163.33000000000001"/>
    <x v="4062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US"/>
    <s v="USD"/>
    <n v="1461205423"/>
    <n v="1456025023"/>
    <b v="0"/>
    <n v="9"/>
    <b v="0"/>
    <x v="1"/>
    <s v="plays"/>
    <n v="1"/>
    <n v="15"/>
    <x v="4063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US"/>
    <s v="USD"/>
    <n v="1467481468"/>
    <n v="1464889468"/>
    <b v="0"/>
    <n v="6"/>
    <b v="0"/>
    <x v="1"/>
    <s v="plays"/>
    <n v="19"/>
    <n v="64.17"/>
    <x v="4064"/>
    <x v="0"/>
  </r>
  <r>
    <s v="A Midsummer's Night's Dream"/>
    <s v="A classical/ fantasy version of midsummers done by professionally trained actors in Tulsa!"/>
    <n v="4000"/>
    <n v="27"/>
    <x v="2"/>
    <s v="GB"/>
    <s v="GBP"/>
    <n v="1403886084"/>
    <n v="1401294084"/>
    <b v="0"/>
    <n v="4"/>
    <b v="0"/>
    <x v="1"/>
    <s v="plays"/>
    <n v="1"/>
    <n v="6.75"/>
    <x v="4065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AU"/>
    <s v="AUD"/>
    <n v="1430316426"/>
    <n v="1427724426"/>
    <b v="0"/>
    <n v="1"/>
    <b v="0"/>
    <x v="1"/>
    <s v="plays"/>
    <n v="0"/>
    <n v="25"/>
    <x v="4066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07883811"/>
    <n v="1405291811"/>
    <b v="0"/>
    <n v="17"/>
    <b v="0"/>
    <x v="1"/>
    <s v="plays"/>
    <n v="61"/>
    <n v="179.12"/>
    <x v="4067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63619388"/>
    <n v="1461027388"/>
    <b v="0"/>
    <n v="1"/>
    <b v="0"/>
    <x v="1"/>
    <s v="plays"/>
    <n v="1"/>
    <n v="34.950000000000003"/>
    <x v="4068"/>
    <x v="2"/>
  </r>
  <r>
    <s v="The Pendulum Swings"/>
    <s v="'The Pendulum Swings' is a three-act dark comedy that sees Frank and Michael await their execution on Death Row."/>
    <n v="1250"/>
    <n v="430"/>
    <x v="2"/>
    <s v="US"/>
    <s v="USD"/>
    <n v="1443408550"/>
    <n v="1439952550"/>
    <b v="0"/>
    <n v="13"/>
    <b v="0"/>
    <x v="1"/>
    <s v="plays"/>
    <n v="34"/>
    <n v="33.08"/>
    <x v="4069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84348700"/>
    <n v="1481756855"/>
    <b v="0"/>
    <n v="6"/>
    <b v="0"/>
    <x v="1"/>
    <s v="plays"/>
    <n v="17"/>
    <n v="27.5"/>
    <x v="4070"/>
    <x v="0"/>
  </r>
  <r>
    <s v="ATEMPORAL"/>
    <s v="ExÃ¡men final de alumnos del Centro de CapacitaciÃ³n de la ANDA. Son extractos de obras: El JardÃ­n de los CerezoS, Madre Coraje y Casa"/>
    <n v="20000"/>
    <n v="0"/>
    <x v="2"/>
    <s v="GB"/>
    <s v="GBP"/>
    <n v="1425124800"/>
    <n v="1421596356"/>
    <b v="0"/>
    <n v="0"/>
    <b v="0"/>
    <x v="1"/>
    <s v="plays"/>
    <n v="0"/>
    <n v="0"/>
    <x v="4071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US"/>
    <s v="USD"/>
    <n v="1425178800"/>
    <n v="1422374420"/>
    <b v="0"/>
    <n v="2"/>
    <b v="0"/>
    <x v="1"/>
    <s v="plays"/>
    <n v="0"/>
    <n v="2"/>
    <x v="4072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MX"/>
    <s v="MXN"/>
    <n v="1482779931"/>
    <n v="1480187931"/>
    <b v="0"/>
    <n v="2"/>
    <b v="0"/>
    <x v="1"/>
    <s v="plays"/>
    <n v="1"/>
    <n v="18.5"/>
    <x v="4073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08646111"/>
    <n v="1403462111"/>
    <b v="0"/>
    <n v="21"/>
    <b v="0"/>
    <x v="1"/>
    <s v="plays"/>
    <n v="27"/>
    <n v="35"/>
    <x v="4074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US"/>
    <s v="USD"/>
    <n v="1431144000"/>
    <n v="1426407426"/>
    <b v="0"/>
    <n v="13"/>
    <b v="0"/>
    <x v="1"/>
    <s v="plays"/>
    <n v="29"/>
    <n v="44.31"/>
    <x v="4075"/>
    <x v="3"/>
  </r>
  <r>
    <s v="The Walls of Jericho ( A Voice for Warrior Families)"/>
    <s v="A play to raise awareness about the effects of mental illness on a military family in the Cold War area."/>
    <n v="700"/>
    <n v="0"/>
    <x v="2"/>
    <s v="GB"/>
    <s v="GBP"/>
    <n v="1446732975"/>
    <n v="1444137375"/>
    <b v="0"/>
    <n v="0"/>
    <b v="0"/>
    <x v="1"/>
    <s v="plays"/>
    <n v="0"/>
    <n v="0"/>
    <x v="4076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GB"/>
    <s v="GBP"/>
    <n v="1404149280"/>
    <n v="1400547969"/>
    <b v="0"/>
    <n v="6"/>
    <b v="0"/>
    <x v="1"/>
    <s v="plays"/>
    <n v="9"/>
    <n v="222.5"/>
    <x v="4077"/>
    <x v="2"/>
  </r>
  <r>
    <s v="Theatre Memoire"/>
    <s v="Theatre Memoire are a High Wycombe based theatre company. Performing plays about multi-culturalism and interconectedness."/>
    <n v="250"/>
    <n v="0"/>
    <x v="2"/>
    <s v="US"/>
    <s v="USD"/>
    <n v="1413921060"/>
    <n v="1411499149"/>
    <b v="0"/>
    <n v="0"/>
    <b v="0"/>
    <x v="1"/>
    <s v="plays"/>
    <n v="0"/>
    <n v="0"/>
    <x v="4078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82339794"/>
    <n v="1479747794"/>
    <b v="0"/>
    <n v="1"/>
    <b v="0"/>
    <x v="1"/>
    <s v="plays"/>
    <n v="0"/>
    <n v="5"/>
    <x v="4079"/>
    <x v="2"/>
  </r>
  <r>
    <s v="Uncommonnotions"/>
    <s v="&quot;Uncommonnotion&quot;. is a collections of short humors stories, I want to develop into plays, interest has been shown in this idea."/>
    <n v="3000"/>
    <n v="0"/>
    <x v="2"/>
    <s v="GB"/>
    <s v="GBP"/>
    <n v="1485543242"/>
    <n v="1482951242"/>
    <b v="0"/>
    <n v="0"/>
    <b v="0"/>
    <x v="1"/>
    <s v="plays"/>
    <n v="0"/>
    <n v="0"/>
    <x v="408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66375521"/>
    <n v="1463783521"/>
    <b v="0"/>
    <n v="12"/>
    <b v="0"/>
    <x v="1"/>
    <s v="plays"/>
    <n v="16"/>
    <n v="29.17"/>
    <x v="4081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65930440"/>
    <n v="1463849116"/>
    <b v="0"/>
    <n v="2"/>
    <b v="0"/>
    <x v="1"/>
    <s v="plays"/>
    <n v="2"/>
    <n v="1.5"/>
    <x v="4082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25819425"/>
    <n v="1423231025"/>
    <b v="0"/>
    <n v="6"/>
    <b v="0"/>
    <x v="1"/>
    <s v="plays"/>
    <n v="22"/>
    <n v="126.5"/>
    <x v="4083"/>
    <x v="0"/>
  </r>
  <r>
    <s v="WANTS (We Are Not The Same)"/>
    <s v="WANTS deals with diversity in all its various facets._x000a_The drama is set in a futuristic society where no diversity si accepted."/>
    <n v="3000"/>
    <n v="10"/>
    <x v="2"/>
    <s v="US"/>
    <s v="USD"/>
    <n v="1447542000"/>
    <n v="1446179553"/>
    <b v="0"/>
    <n v="1"/>
    <b v="0"/>
    <x v="1"/>
    <s v="plays"/>
    <n v="0"/>
    <n v="10"/>
    <x v="4084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52795416"/>
    <n v="1450203416"/>
    <b v="0"/>
    <n v="1"/>
    <b v="0"/>
    <x v="1"/>
    <s v="plays"/>
    <n v="0"/>
    <n v="10"/>
    <x v="4085"/>
    <x v="0"/>
  </r>
  <r>
    <s v="Carpe Diem Theater Troupe"/>
    <s v="Our theater troupe needs your help to put on a unique production of Hamlet! Pledge to help young actors learn and refine their skills!"/>
    <n v="1000"/>
    <n v="47"/>
    <x v="2"/>
    <s v="IT"/>
    <s v="EUR"/>
    <n v="1476008906"/>
    <n v="1473416906"/>
    <b v="0"/>
    <n v="5"/>
    <b v="0"/>
    <x v="1"/>
    <s v="plays"/>
    <n v="5"/>
    <n v="9.4"/>
    <x v="4086"/>
    <x v="0"/>
  </r>
  <r>
    <s v="Stage Production &quot;The Nail Shop&quot;"/>
    <s v="Comedy Stage Play"/>
    <n v="9600"/>
    <n v="0"/>
    <x v="2"/>
    <s v="US"/>
    <s v="USD"/>
    <n v="1427169540"/>
    <n v="1424701775"/>
    <b v="0"/>
    <n v="0"/>
    <b v="0"/>
    <x v="1"/>
    <s v="plays"/>
    <n v="0"/>
    <n v="0"/>
    <x v="4087"/>
    <x v="2"/>
  </r>
  <r>
    <s v="Community Theatre Project-Children's Show (Arthur)"/>
    <s v="Young persons theatre company working in deprived area seeking funding for children's theatrical production."/>
    <n v="2000"/>
    <n v="216"/>
    <x v="2"/>
    <s v="US"/>
    <s v="USD"/>
    <n v="1448078400"/>
    <n v="1445985299"/>
    <b v="0"/>
    <n v="3"/>
    <b v="0"/>
    <x v="1"/>
    <s v="plays"/>
    <n v="11"/>
    <n v="72"/>
    <x v="4088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68777786"/>
    <n v="1466185786"/>
    <b v="0"/>
    <n v="8"/>
    <b v="0"/>
    <x v="1"/>
    <s v="plays"/>
    <n v="5"/>
    <n v="30"/>
    <x v="4089"/>
    <x v="0"/>
  </r>
  <r>
    <s v="&quot; Sweet O'l Mama &quot; Theater Production"/>
    <s v="A gripping re-enactment of a true breast cancer survival story, highlighted with inspiration and laughter!"/>
    <n v="1000"/>
    <n v="32"/>
    <x v="2"/>
    <s v="GB"/>
    <s v="GBP"/>
    <n v="1421403960"/>
    <n v="1418827324"/>
    <b v="0"/>
    <n v="3"/>
    <b v="0"/>
    <x v="1"/>
    <s v="plays"/>
    <n v="3"/>
    <n v="10.67"/>
    <x v="4090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33093700"/>
    <n v="1430242488"/>
    <b v="0"/>
    <n v="8"/>
    <b v="0"/>
    <x v="1"/>
    <s v="plays"/>
    <n v="13"/>
    <n v="25.5"/>
    <x v="4091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38959600"/>
    <n v="1437754137"/>
    <b v="0"/>
    <n v="1"/>
    <b v="0"/>
    <x v="1"/>
    <s v="plays"/>
    <n v="0"/>
    <n v="20"/>
    <x v="4092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US"/>
    <s v="USD"/>
    <n v="1421410151"/>
    <n v="1418818151"/>
    <b v="0"/>
    <n v="4"/>
    <b v="0"/>
    <x v="1"/>
    <s v="plays"/>
    <n v="2"/>
    <n v="15"/>
    <x v="4093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28205247"/>
    <n v="1423024847"/>
    <b v="0"/>
    <n v="8"/>
    <b v="0"/>
    <x v="1"/>
    <s v="plays"/>
    <n v="37"/>
    <n v="91.25"/>
    <x v="4094"/>
    <x v="3"/>
  </r>
  <r>
    <s v="LOPE ENAMORADO"/>
    <s v="Proyecto teatral dirigido por MartÃ­n Acosta que habla y reflexiona sobre el amor y su naturaleza."/>
    <n v="30000"/>
    <n v="800"/>
    <x v="2"/>
    <s v="GB"/>
    <s v="GBP"/>
    <n v="1440272093"/>
    <n v="1435088093"/>
    <b v="0"/>
    <n v="1"/>
    <b v="0"/>
    <x v="1"/>
    <s v="plays"/>
    <n v="3"/>
    <n v="800"/>
    <x v="4095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US"/>
    <s v="USD"/>
    <n v="1413953940"/>
    <n v="1410141900"/>
    <b v="0"/>
    <n v="5"/>
    <b v="0"/>
    <x v="1"/>
    <s v="plays"/>
    <n v="11"/>
    <n v="80"/>
    <x v="4096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MX"/>
    <s v="MXN"/>
    <n v="1482108350"/>
    <n v="1479516350"/>
    <b v="0"/>
    <n v="0"/>
    <b v="0"/>
    <x v="1"/>
    <s v="plays"/>
    <n v="0"/>
    <n v="0"/>
    <x v="4097"/>
    <x v="0"/>
  </r>
  <r>
    <s v="Life is simple"/>
    <s v="Community Youth play, written by and performed by the youth about finding joy in the simple things in life"/>
    <n v="75000"/>
    <n v="0"/>
    <x v="2"/>
    <s v="GB"/>
    <s v="GBP"/>
    <n v="1488271860"/>
    <n v="1484484219"/>
    <b v="0"/>
    <n v="0"/>
    <b v="0"/>
    <x v="1"/>
    <s v="plays"/>
    <n v="0"/>
    <n v="0"/>
    <x v="4098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GB"/>
    <s v="GBP"/>
    <n v="1454284500"/>
    <n v="1449431237"/>
    <b v="0"/>
    <n v="1"/>
    <b v="0"/>
    <x v="1"/>
    <s v="plays"/>
    <n v="1"/>
    <n v="50"/>
    <x v="4099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65060797"/>
    <n v="1462468797"/>
    <b v="0"/>
    <n v="0"/>
    <b v="0"/>
    <x v="1"/>
    <s v="plays"/>
    <n v="0"/>
    <n v="0"/>
    <x v="4100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72847873"/>
    <n v="1468959873"/>
    <b v="0"/>
    <n v="0"/>
    <b v="0"/>
    <x v="1"/>
    <s v="plays"/>
    <n v="0"/>
    <n v="0"/>
    <x v="4101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14205990"/>
    <n v="1413341990"/>
    <b v="0"/>
    <n v="6"/>
    <b v="0"/>
    <x v="1"/>
    <s v="plays"/>
    <n v="27"/>
    <n v="22.83"/>
    <x v="4102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85380482"/>
    <n v="1482788482"/>
    <b v="0"/>
    <n v="6"/>
    <b v="0"/>
    <x v="1"/>
    <s v="plays"/>
    <n v="10"/>
    <n v="16.670000000000002"/>
    <x v="4103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US"/>
    <s v="USD"/>
    <n v="1463343673"/>
    <n v="1460751673"/>
    <b v="0"/>
    <n v="14"/>
    <b v="0"/>
    <x v="1"/>
    <s v="plays"/>
    <n v="21"/>
    <n v="45.79"/>
    <x v="4104"/>
    <x v="2"/>
  </r>
  <r>
    <s v="Â¡LlÃ©vame!"/>
    <s v="Buscamos finalizar el proceso de producciÃ³n de un espectÃ¡culo de payaso y con Ã©l, activar espacios pÃºblicos para la escena clown."/>
    <n v="33000"/>
    <n v="2300"/>
    <x v="2"/>
    <s v="US"/>
    <s v="USD"/>
    <n v="1440613920"/>
    <n v="1435953566"/>
    <b v="0"/>
    <n v="6"/>
    <b v="0"/>
    <x v="1"/>
    <s v="plays"/>
    <n v="7"/>
    <n v="383.33"/>
    <x v="4105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AU"/>
    <s v="AUD"/>
    <n v="1477550434"/>
    <n v="1474958434"/>
    <b v="0"/>
    <n v="33"/>
    <b v="0"/>
    <x v="1"/>
    <s v="plays"/>
    <n v="71"/>
    <n v="106.97"/>
    <x v="4106"/>
    <x v="0"/>
  </r>
  <r>
    <s v="Sacrifice"/>
    <s v="A new dramatic comedy dealing with a father's unwillingness to let go of his past causes major problems for the future of his daughter."/>
    <n v="2000"/>
    <n v="41"/>
    <x v="2"/>
    <s v="MX"/>
    <s v="MXN"/>
    <n v="1482711309"/>
    <n v="1479860109"/>
    <b v="0"/>
    <n v="4"/>
    <b v="0"/>
    <x v="1"/>
    <s v="plays"/>
    <n v="2"/>
    <n v="10.25"/>
    <x v="4107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27936400"/>
    <n v="1424221866"/>
    <b v="0"/>
    <n v="1"/>
    <b v="0"/>
    <x v="1"/>
    <s v="plays"/>
    <n v="2"/>
    <n v="59"/>
    <x v="4108"/>
    <x v="1"/>
  </r>
  <r>
    <s v="Jack the Lad"/>
    <s v="Jack the Lad - a new play that explores how far the boundaries of friendship will stretch when morality and loyalties clash."/>
    <n v="500"/>
    <n v="0"/>
    <x v="2"/>
    <s v="US"/>
    <s v="USD"/>
    <n v="1411596001"/>
    <n v="1409608801"/>
    <b v="0"/>
    <n v="0"/>
    <b v="0"/>
    <x v="1"/>
    <s v="plays"/>
    <n v="0"/>
    <n v="0"/>
    <x v="4109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US"/>
    <s v="USD"/>
    <n v="1488517200"/>
    <n v="1485909937"/>
    <b v="0"/>
    <n v="6"/>
    <b v="0"/>
    <x v="1"/>
    <s v="plays"/>
    <n v="29"/>
    <n v="14.33"/>
    <x v="4110"/>
    <x v="2"/>
  </r>
  <r>
    <s v="REBORN IN LOVE"/>
    <s v="REBORN IN LOVE is the sequel to REBORN FROM ABOVE: A Tale of Eternal Love.  This is part two, of a One-Act play series."/>
    <n v="3000"/>
    <n v="94"/>
    <x v="2"/>
    <s v="GB"/>
    <s v="GBP"/>
    <n v="1448805404"/>
    <n v="1446209804"/>
    <b v="0"/>
    <n v="6"/>
    <b v="0"/>
    <x v="1"/>
    <s v="plays"/>
    <n v="3"/>
    <n v="15.67"/>
    <x v="4111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GB"/>
    <s v="GBP"/>
    <n v="1469113351"/>
    <n v="1463929351"/>
    <b v="0"/>
    <n v="1"/>
    <b v="0"/>
    <x v="1"/>
    <s v="plays"/>
    <n v="0"/>
    <n v="1"/>
    <x v="4112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24747740"/>
    <n v="1422155740"/>
    <b v="0"/>
    <n v="3"/>
    <b v="0"/>
    <x v="1"/>
    <s v="plays"/>
    <n v="0"/>
    <n v="1"/>
    <x v="4113"/>
    <x v="0"/>
  </r>
  <r>
    <m/>
    <m/>
    <m/>
    <m/>
    <x v="4"/>
    <s v="IE"/>
    <s v="EUR"/>
    <n v="1456617600"/>
    <n v="1454280186"/>
    <b v="0"/>
    <m/>
    <m/>
    <x v="9"/>
    <m/>
    <m/>
    <m/>
    <x v="4114"/>
    <x v="9"/>
  </r>
  <r>
    <m/>
    <m/>
    <m/>
    <m/>
    <x v="4"/>
    <s v="US"/>
    <s v="USD"/>
    <n v="1452234840"/>
    <n v="1450619123"/>
    <b v="0"/>
    <m/>
    <m/>
    <x v="9"/>
    <m/>
    <m/>
    <m/>
    <x v="411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d v="2015-06-22T00:10:11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d v="2017-01-31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d v="2016-02-0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d v="2014-07-08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2"/>
    <m/>
    <m/>
    <m/>
    <m/>
    <n v="284"/>
    <b v="1"/>
    <x v="0"/>
    <x v="0"/>
    <n v="123"/>
    <n v="190.55"/>
    <d v="2015-11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2"/>
    <m/>
    <m/>
    <m/>
    <m/>
    <n v="47"/>
    <b v="1"/>
    <x v="0"/>
    <x v="0"/>
    <n v="110"/>
    <n v="93.4"/>
    <d v="2016-07-12T22:23:27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50555279"/>
    <n v="1447963279"/>
    <b v="0"/>
    <n v="58"/>
    <b v="1"/>
    <x v="0"/>
    <x v="0"/>
    <n v="106"/>
    <n v="146.88"/>
    <d v="2014-06-0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9770500"/>
    <n v="1468362207"/>
    <b v="0"/>
    <n v="57"/>
    <b v="1"/>
    <x v="0"/>
    <x v="0"/>
    <n v="101"/>
    <n v="159.82"/>
    <d v="2016-05-26T01:07:47"/>
    <n v="2016"/>
  </r>
  <r>
    <n v="8"/>
    <s v="Sizzling in the Kitchen Flynn Style"/>
    <s v="Help us raise the funds to film our pilot episode!"/>
    <n v="3500"/>
    <n v="3501.52"/>
    <x v="0"/>
    <x v="0"/>
    <s v="USD"/>
    <n v="1402710250"/>
    <n v="1401846250"/>
    <b v="0"/>
    <n v="12"/>
    <b v="1"/>
    <x v="0"/>
    <x v="0"/>
    <n v="100"/>
    <n v="291.79000000000002"/>
    <d v="2016-04-08T22:40:1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7680867"/>
    <n v="1464224867"/>
    <b v="0"/>
    <n v="20"/>
    <b v="1"/>
    <x v="0"/>
    <x v="0"/>
    <n v="126"/>
    <n v="31.5"/>
    <d v="2016-03-18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60754000"/>
    <n v="1460155212"/>
    <b v="0"/>
    <n v="19"/>
    <b v="1"/>
    <x v="0"/>
    <x v="0"/>
    <n v="101"/>
    <n v="158.68"/>
    <d v="2014-05-21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60860144"/>
    <n v="1458268144"/>
    <b v="0"/>
    <n v="75"/>
    <b v="1"/>
    <x v="0"/>
    <x v="0"/>
    <n v="121"/>
    <n v="80.33"/>
    <d v="2016-07-21T18:41:0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3660279"/>
    <n v="1400636279"/>
    <b v="0"/>
    <n v="827"/>
    <b v="1"/>
    <x v="0"/>
    <x v="0"/>
    <n v="165"/>
    <n v="59.96"/>
    <d v="2014-06-01T17:07:05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71834800"/>
    <n v="1469126462"/>
    <b v="0"/>
    <n v="51"/>
    <b v="1"/>
    <x v="0"/>
    <x v="0"/>
    <n v="160"/>
    <n v="109.78"/>
    <d v="2016-05-18T16:15:09"/>
    <n v="2016"/>
  </r>
  <r>
    <n v="14"/>
    <s v="3010 | Sci-fi Series"/>
    <s v="A highly charged post apocalyptic sci fi series that pulls no punches!"/>
    <n v="6000"/>
    <n v="6056"/>
    <x v="0"/>
    <x v="0"/>
    <s v="USD"/>
    <n v="1405479600"/>
    <n v="1401642425"/>
    <b v="0"/>
    <n v="41"/>
    <b v="1"/>
    <x v="0"/>
    <x v="0"/>
    <n v="101"/>
    <n v="147.71"/>
    <d v="2014-06-18T00:38:08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0"/>
    <s v="USD"/>
    <n v="1466713620"/>
    <n v="1463588109"/>
    <b v="0"/>
    <n v="98"/>
    <b v="1"/>
    <x v="0"/>
    <x v="0"/>
    <n v="107"/>
    <n v="21.76"/>
    <d v="2015-09-09T09:24:18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3"/>
    <s v="AUD"/>
    <n v="1405259940"/>
    <n v="1403051888"/>
    <b v="0"/>
    <n v="70"/>
    <b v="1"/>
    <x v="0"/>
    <x v="0"/>
    <n v="100"/>
    <n v="171.84"/>
    <d v="2014-05-01T19:06:51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4"/>
    <s v="EUR"/>
    <n v="1443384840"/>
    <n v="1441790658"/>
    <b v="0"/>
    <n v="36"/>
    <b v="1"/>
    <x v="0"/>
    <x v="0"/>
    <n v="101"/>
    <n v="41.94"/>
    <d v="2014-10-05T17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02896600"/>
    <n v="1398971211"/>
    <b v="0"/>
    <n v="342"/>
    <b v="1"/>
    <x v="0"/>
    <x v="0"/>
    <n v="106"/>
    <n v="93.26"/>
    <d v="2014-08-18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GBP"/>
    <n v="1415126022"/>
    <n v="1412530422"/>
    <b v="0"/>
    <n v="22"/>
    <b v="1"/>
    <x v="0"/>
    <x v="0"/>
    <n v="145"/>
    <n v="56.14"/>
    <d v="2015-06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10958856"/>
    <n v="1408366856"/>
    <b v="0"/>
    <n v="25"/>
    <b v="1"/>
    <x v="0"/>
    <x v="0"/>
    <n v="100"/>
    <n v="80.16"/>
    <d v="2015-07-15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37420934"/>
    <n v="1434828934"/>
    <b v="0"/>
    <n v="101"/>
    <b v="1"/>
    <x v="0"/>
    <x v="0"/>
    <n v="109"/>
    <n v="199.9"/>
    <d v="2014-08-27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42167912"/>
    <n v="1436983912"/>
    <b v="0"/>
    <n v="8"/>
    <b v="1"/>
    <x v="0"/>
    <x v="0"/>
    <n v="117"/>
    <n v="51.25"/>
    <d v="2014-12-16T21:52:2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11743789"/>
    <n v="1409151789"/>
    <b v="0"/>
    <n v="23"/>
    <b v="1"/>
    <x v="0"/>
    <x v="0"/>
    <n v="119"/>
    <n v="103.04"/>
    <d v="2015-04-03T18:41:41"/>
    <n v="2015"/>
  </r>
  <r>
    <n v="24"/>
    <s v="Bring STL Up Late to TV"/>
    <s v="STL Up Late is a weekly late night comedy talk show for St. Louis television."/>
    <n v="35000"/>
    <n v="38082.69"/>
    <x v="0"/>
    <x v="0"/>
    <s v="USD"/>
    <n v="1420099140"/>
    <n v="1418766740"/>
    <b v="0"/>
    <n v="574"/>
    <b v="1"/>
    <x v="0"/>
    <x v="0"/>
    <n v="109"/>
    <n v="66.349999999999994"/>
    <d v="2015-08-13T19:41:03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30407200"/>
    <n v="1428086501"/>
    <b v="0"/>
    <n v="14"/>
    <b v="1"/>
    <x v="0"/>
    <x v="0"/>
    <n v="133"/>
    <n v="57.14"/>
    <d v="2015-11-10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42345940"/>
    <n v="1439494863"/>
    <b v="0"/>
    <n v="19"/>
    <b v="1"/>
    <x v="0"/>
    <x v="0"/>
    <n v="155"/>
    <n v="102.11"/>
    <d v="2014-07-08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0"/>
    <s v="USD"/>
    <n v="1452299761"/>
    <n v="1447115761"/>
    <b v="0"/>
    <n v="150"/>
    <b v="1"/>
    <x v="0"/>
    <x v="0"/>
    <n v="112"/>
    <n v="148.97"/>
    <d v="2014-10-17T03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08278144"/>
    <n v="1404822144"/>
    <b v="0"/>
    <n v="71"/>
    <b v="1"/>
    <x v="0"/>
    <x v="0"/>
    <n v="100"/>
    <n v="169.61"/>
    <d v="2015-11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5"/>
    <s v="NZD"/>
    <n v="1416113833"/>
    <n v="1413518233"/>
    <b v="0"/>
    <n v="117"/>
    <b v="1"/>
    <x v="0"/>
    <x v="0"/>
    <n v="123"/>
    <n v="31.62"/>
    <d v="2014-06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50307284"/>
    <n v="1447715284"/>
    <b v="0"/>
    <n v="53"/>
    <b v="1"/>
    <x v="0"/>
    <x v="0"/>
    <n v="101"/>
    <n v="76.45"/>
    <d v="2014-07-22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1"/>
    <s v="GBP"/>
    <n v="1406045368"/>
    <n v="1403453368"/>
    <b v="0"/>
    <n v="1"/>
    <b v="1"/>
    <x v="0"/>
    <x v="0"/>
    <n v="100"/>
    <n v="13"/>
    <d v="2016-01-07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08604515"/>
    <n v="1406012515"/>
    <b v="0"/>
    <n v="89"/>
    <b v="1"/>
    <x v="0"/>
    <x v="0"/>
    <n v="100"/>
    <n v="320.45"/>
    <d v="2016-04-01T15:03:37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53748434"/>
    <n v="1452193234"/>
    <b v="0"/>
    <n v="64"/>
    <b v="1"/>
    <x v="0"/>
    <x v="0"/>
    <n v="102"/>
    <n v="83.75"/>
    <d v="2015-10-09T15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63111940"/>
    <n v="1459523017"/>
    <b v="0"/>
    <n v="68"/>
    <b v="1"/>
    <x v="0"/>
    <x v="0"/>
    <n v="130"/>
    <n v="49.88"/>
    <d v="2014-07-21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47001501"/>
    <n v="1444405901"/>
    <b v="0"/>
    <n v="28"/>
    <b v="1"/>
    <x v="0"/>
    <x v="0"/>
    <n v="167"/>
    <n v="59.46"/>
    <d v="2015-04-04T07:00:14"/>
    <n v="2015"/>
  </r>
  <r>
    <n v="36"/>
    <s v="THE LISTENING BOX"/>
    <s v="A modern day priest makes an unusual discovery, setting off a chain of events."/>
    <n v="6000"/>
    <n v="8529"/>
    <x v="0"/>
    <x v="0"/>
    <s v="USD"/>
    <n v="1407224601"/>
    <n v="1405928601"/>
    <b v="0"/>
    <n v="44"/>
    <b v="1"/>
    <x v="0"/>
    <x v="0"/>
    <n v="142"/>
    <n v="193.84"/>
    <d v="2015-03-05T07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30179200"/>
    <n v="1428130814"/>
    <b v="0"/>
    <n v="253"/>
    <b v="1"/>
    <x v="0"/>
    <x v="0"/>
    <n v="183"/>
    <n v="159.51"/>
    <d v="2015-01-28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428128525"/>
    <n v="1425540125"/>
    <b v="0"/>
    <n v="66"/>
    <b v="1"/>
    <x v="0"/>
    <x v="0"/>
    <n v="110"/>
    <n v="41.68"/>
    <d v="2013-04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USD"/>
    <n v="1425055079"/>
    <n v="1422463079"/>
    <b v="0"/>
    <n v="217"/>
    <b v="1"/>
    <x v="0"/>
    <x v="0"/>
    <n v="131"/>
    <n v="150.9"/>
    <d v="2014-04-25T01:07:48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368235344"/>
    <n v="1365643344"/>
    <b v="0"/>
    <n v="16"/>
    <b v="1"/>
    <x v="0"/>
    <x v="0"/>
    <n v="101"/>
    <n v="126.69"/>
    <d v="2014-05-30T05:08:08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GBP"/>
    <n v="1401058740"/>
    <n v="1398388068"/>
    <b v="0"/>
    <n v="19"/>
    <b v="1"/>
    <x v="0"/>
    <x v="0"/>
    <n v="100"/>
    <n v="105.26"/>
    <d v="2014-09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03150400"/>
    <n v="1401426488"/>
    <b v="0"/>
    <n v="169"/>
    <b v="1"/>
    <x v="0"/>
    <x v="0"/>
    <n v="142"/>
    <n v="117.51"/>
    <d v="2014-11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12516354"/>
    <n v="1409924354"/>
    <b v="0"/>
    <n v="263"/>
    <b v="1"/>
    <x v="0"/>
    <x v="0"/>
    <n v="309"/>
    <n v="117.36"/>
    <d v="2014-06-12T18:58: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9780026"/>
    <n v="1417188026"/>
    <b v="0"/>
    <n v="15"/>
    <b v="1"/>
    <x v="0"/>
    <x v="0"/>
    <n v="100"/>
    <n v="133.33000000000001"/>
    <d v="2014-08-23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05209600"/>
    <n v="1402599486"/>
    <b v="0"/>
    <n v="61"/>
    <b v="1"/>
    <x v="0"/>
    <x v="0"/>
    <n v="120"/>
    <n v="98.36"/>
    <d v="2016-03-28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0"/>
    <s v="USD"/>
    <n v="1412648537"/>
    <n v="1408760537"/>
    <b v="0"/>
    <n v="45"/>
    <b v="1"/>
    <x v="0"/>
    <x v="0"/>
    <n v="104"/>
    <n v="194.44"/>
    <d v="2015-11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61769107"/>
    <n v="1459177107"/>
    <b v="0"/>
    <n v="70"/>
    <b v="1"/>
    <x v="0"/>
    <x v="0"/>
    <n v="108"/>
    <n v="76.87"/>
    <d v="2014-10-20T19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3"/>
    <s v="AUD"/>
    <n v="1450220974"/>
    <n v="1447628974"/>
    <b v="0"/>
    <n v="38"/>
    <b v="1"/>
    <x v="0"/>
    <x v="0"/>
    <n v="108"/>
    <n v="56.82"/>
    <d v="2015-01-29T12:24:20"/>
    <n v="2015"/>
  </r>
  <r>
    <n v="49"/>
    <s v="Driving Jersey - Season Five"/>
    <s v="Driving Jersey is real people telling real stories."/>
    <n v="12000"/>
    <n v="12000"/>
    <x v="0"/>
    <x v="0"/>
    <s v="USD"/>
    <n v="1419021607"/>
    <n v="1413834007"/>
    <b v="0"/>
    <n v="87"/>
    <b v="1"/>
    <x v="0"/>
    <x v="0"/>
    <n v="100"/>
    <n v="137.93"/>
    <d v="2015-09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5211200"/>
    <n v="1422534260"/>
    <b v="0"/>
    <n v="22"/>
    <b v="1"/>
    <x v="0"/>
    <x v="0"/>
    <n v="100"/>
    <n v="27.27"/>
    <d v="2014-12-22T18:04:18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45660045"/>
    <n v="1443068045"/>
    <b v="0"/>
    <n v="119"/>
    <b v="1"/>
    <x v="0"/>
    <x v="0"/>
    <n v="128"/>
    <n v="118.34"/>
    <d v="2015-07-11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GBP"/>
    <n v="1422637200"/>
    <n v="1419271458"/>
    <b v="0"/>
    <n v="52"/>
    <b v="1"/>
    <x v="0"/>
    <x v="0"/>
    <n v="116"/>
    <n v="223.48"/>
    <d v="2014-06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439245037"/>
    <n v="1436653037"/>
    <b v="0"/>
    <n v="117"/>
    <b v="1"/>
    <x v="0"/>
    <x v="0"/>
    <n v="110"/>
    <n v="28.11"/>
    <d v="2014-03-21T13:10:45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05615846"/>
    <n v="1403023846"/>
    <b v="0"/>
    <n v="52"/>
    <b v="1"/>
    <x v="0"/>
    <x v="0"/>
    <n v="101"/>
    <n v="194.23"/>
    <d v="2015-11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396648800"/>
    <n v="1395407445"/>
    <b v="0"/>
    <n v="86"/>
    <b v="1"/>
    <x v="0"/>
    <x v="0"/>
    <n v="129"/>
    <n v="128.94999999999999"/>
    <d v="2016-05-06T23:15:16"/>
    <n v="2016"/>
  </r>
  <r>
    <n v="56"/>
    <s v="Voxwomen Cycling Show"/>
    <s v="We want to see more women's cycling on TV - and we need your help to make it happen!"/>
    <n v="8000"/>
    <n v="8581"/>
    <x v="0"/>
    <x v="0"/>
    <s v="USD"/>
    <n v="1451063221"/>
    <n v="1448471221"/>
    <b v="0"/>
    <n v="174"/>
    <b v="1"/>
    <x v="0"/>
    <x v="0"/>
    <n v="107"/>
    <n v="49.32"/>
    <d v="2015-05-25T13:10:2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64390916"/>
    <n v="1462576516"/>
    <b v="0"/>
    <n v="69"/>
    <b v="1"/>
    <x v="0"/>
    <x v="0"/>
    <n v="102"/>
    <n v="221.52"/>
    <d v="2015-03-26T19:59:22"/>
    <n v="2015"/>
  </r>
  <r>
    <n v="58"/>
    <s v="Gloaming"/>
    <s v="Alex thought he knew how the world worked. You live, you die and it's over. He was very, very wrong."/>
    <n v="10000"/>
    <n v="10291"/>
    <x v="0"/>
    <x v="1"/>
    <s v="GBP"/>
    <n v="1433779200"/>
    <n v="1432559424"/>
    <b v="0"/>
    <n v="75"/>
    <b v="1"/>
    <x v="0"/>
    <x v="0"/>
    <n v="103"/>
    <n v="137.21"/>
    <d v="2014-10-20T17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29991962"/>
    <n v="1427399962"/>
    <b v="0"/>
    <n v="33"/>
    <b v="1"/>
    <x v="0"/>
    <x v="0"/>
    <n v="100"/>
    <n v="606.82000000000005"/>
    <d v="2015-08-14T05:39:36"/>
    <n v="2015"/>
  </r>
  <r>
    <n v="60"/>
    <s v="Ever Since - Short Film"/>
    <s v="Set in a beautiful but desolate world, we see how loneliness can lead to friendship in unconventional ways."/>
    <n v="4500"/>
    <n v="4648.33"/>
    <x v="0"/>
    <x v="0"/>
    <s v="USD"/>
    <n v="1416423172"/>
    <n v="1413827572"/>
    <b v="0"/>
    <n v="108"/>
    <b v="1"/>
    <x v="0"/>
    <x v="1"/>
    <n v="103"/>
    <n v="43.04"/>
    <d v="2014-03-03T21:38:37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442264400"/>
    <n v="1439530776"/>
    <b v="0"/>
    <n v="23"/>
    <b v="1"/>
    <x v="0"/>
    <x v="1"/>
    <n v="148"/>
    <n v="322.39"/>
    <d v="2013-05-15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GBP"/>
    <n v="1395532800"/>
    <n v="1393882717"/>
    <b v="0"/>
    <n v="48"/>
    <b v="1"/>
    <x v="0"/>
    <x v="1"/>
    <n v="155"/>
    <n v="96.71"/>
    <d v="2013-02-06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70547157"/>
    <n v="1368646357"/>
    <b v="0"/>
    <n v="64"/>
    <b v="1"/>
    <x v="0"/>
    <x v="1"/>
    <n v="114"/>
    <n v="35.47"/>
    <d v="2013-12-04T21:53:3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62337878"/>
    <n v="1360177878"/>
    <b v="0"/>
    <n v="24"/>
    <b v="1"/>
    <x v="0"/>
    <x v="1"/>
    <n v="173"/>
    <n v="86.67"/>
    <d v="2013-06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0"/>
    <s v="USD"/>
    <n v="1388206740"/>
    <n v="1386194013"/>
    <b v="0"/>
    <n v="57"/>
    <b v="1"/>
    <x v="0"/>
    <x v="1"/>
    <n v="108"/>
    <n v="132.05000000000001"/>
    <d v="2014-07-15T19:42:34"/>
    <n v="2014"/>
  </r>
  <r>
    <n v="66"/>
    <s v="A Stagnant Fever: Short Film"/>
    <s v="A dark comedy set in the '60s about clinical depression and one night stands."/>
    <n v="2000"/>
    <n v="2372"/>
    <x v="0"/>
    <x v="0"/>
    <s v="USD"/>
    <n v="1373243181"/>
    <n v="1370651181"/>
    <b v="0"/>
    <n v="26"/>
    <b v="1"/>
    <x v="0"/>
    <x v="1"/>
    <n v="119"/>
    <n v="91.23"/>
    <d v="2016-06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6"/>
    <s v="CAD"/>
    <n v="1407736740"/>
    <n v="1405453354"/>
    <b v="0"/>
    <n v="20"/>
    <b v="1"/>
    <x v="0"/>
    <x v="1"/>
    <n v="116"/>
    <n v="116.25"/>
    <d v="2012-06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USD"/>
    <n v="1468873420"/>
    <n v="1466281420"/>
    <b v="0"/>
    <n v="36"/>
    <b v="1"/>
    <x v="0"/>
    <x v="1"/>
    <n v="127"/>
    <n v="21.19"/>
    <d v="2014-01-24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42360804"/>
    <n v="1339768804"/>
    <b v="0"/>
    <n v="178"/>
    <b v="1"/>
    <x v="0"/>
    <x v="1"/>
    <n v="111"/>
    <n v="62.33"/>
    <d v="2011-08-31T04:30:25"/>
    <n v="2011"/>
  </r>
  <r>
    <n v="70"/>
    <s v="Scraps"/>
    <s v="Maggie barely survives a deranged baptism by her mother only to be born again to a string of foster parents. Things can always be worse"/>
    <n v="500"/>
    <n v="636"/>
    <x v="0"/>
    <x v="1"/>
    <s v="GBP"/>
    <n v="1393162791"/>
    <n v="1390570791"/>
    <b v="0"/>
    <n v="17"/>
    <b v="1"/>
    <x v="0"/>
    <x v="1"/>
    <n v="127"/>
    <n v="37.409999999999997"/>
    <d v="2011-07-06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17538740"/>
    <n v="1314765025"/>
    <b v="0"/>
    <n v="32"/>
    <b v="1"/>
    <x v="0"/>
    <x v="1"/>
    <n v="124"/>
    <n v="69.72"/>
    <d v="2012-03-29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15171845"/>
    <n v="1309987845"/>
    <b v="0"/>
    <n v="41"/>
    <b v="1"/>
    <x v="0"/>
    <x v="1"/>
    <n v="108"/>
    <n v="58.17"/>
    <d v="2012-10-26T00:14:41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38186657"/>
    <n v="1333002657"/>
    <b v="0"/>
    <n v="18"/>
    <b v="1"/>
    <x v="0"/>
    <x v="1"/>
    <n v="100"/>
    <n v="50"/>
    <d v="2011-02-13T18:09:44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USD"/>
    <n v="1352937600"/>
    <n v="1351210481"/>
    <b v="0"/>
    <n v="29"/>
    <b v="1"/>
    <x v="0"/>
    <x v="1"/>
    <n v="113"/>
    <n v="19.47"/>
    <d v="2015-12-22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04395140"/>
    <n v="1297620584"/>
    <b v="0"/>
    <n v="47"/>
    <b v="1"/>
    <x v="0"/>
    <x v="1"/>
    <n v="115"/>
    <n v="85.96"/>
    <d v="2013-03-24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7"/>
    <s v="EUR"/>
    <n v="1453376495"/>
    <n v="1450784495"/>
    <b v="0"/>
    <n v="15"/>
    <b v="1"/>
    <x v="0"/>
    <x v="1"/>
    <n v="153"/>
    <n v="30.67"/>
    <d v="2011-10-28T16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66693272"/>
    <n v="1364101272"/>
    <b v="0"/>
    <n v="26"/>
    <b v="1"/>
    <x v="0"/>
    <x v="1"/>
    <n v="393"/>
    <n v="60.38"/>
    <d v="2012-03-29T03:28:3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USD"/>
    <n v="1325007358"/>
    <n v="1319819758"/>
    <b v="0"/>
    <n v="35"/>
    <b v="1"/>
    <x v="0"/>
    <x v="1"/>
    <n v="2702"/>
    <n v="38.6"/>
    <d v="2016-08-22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USD"/>
    <n v="1337569140"/>
    <n v="1332991717"/>
    <b v="0"/>
    <n v="41"/>
    <b v="1"/>
    <x v="0"/>
    <x v="1"/>
    <n v="127"/>
    <n v="40.270000000000003"/>
    <d v="2014-03-26T18:38:13"/>
    <n v="2014"/>
  </r>
  <r>
    <n v="80"/>
    <s v="Swingers Anonymous"/>
    <s v="What would you do if you ended up at a swingers party with two dead bodies and $20,000 in drug money?"/>
    <n v="12000"/>
    <n v="12870"/>
    <x v="0"/>
    <x v="7"/>
    <s v="EUR"/>
    <n v="1472751121"/>
    <n v="1471887121"/>
    <b v="0"/>
    <n v="47"/>
    <b v="1"/>
    <x v="0"/>
    <x v="1"/>
    <n v="107"/>
    <n v="273.83"/>
    <d v="2013-11-05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GBP"/>
    <n v="1398451093"/>
    <n v="1395859093"/>
    <b v="0"/>
    <n v="28"/>
    <b v="1"/>
    <x v="0"/>
    <x v="1"/>
    <n v="198"/>
    <n v="53.04"/>
    <d v="2012-07-10T03:48:47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86640856"/>
    <n v="1383616856"/>
    <b v="0"/>
    <n v="100"/>
    <b v="1"/>
    <x v="0"/>
    <x v="1"/>
    <n v="100"/>
    <n v="40.01"/>
    <d v="2011-09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USD"/>
    <n v="1342234920"/>
    <n v="1341892127"/>
    <b v="0"/>
    <n v="13"/>
    <b v="1"/>
    <x v="0"/>
    <x v="1"/>
    <n v="103"/>
    <n v="15.77"/>
    <d v="2015-02-07T14:46:29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18189261"/>
    <n v="1315597261"/>
    <b v="0"/>
    <n v="7"/>
    <b v="1"/>
    <x v="0"/>
    <x v="1"/>
    <n v="100"/>
    <n v="71.430000000000007"/>
    <d v="2011-04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GBP"/>
    <n v="1424604600"/>
    <n v="1423320389"/>
    <b v="0"/>
    <n v="21"/>
    <b v="1"/>
    <x v="0"/>
    <x v="1"/>
    <n v="126"/>
    <n v="71.709999999999994"/>
    <d v="2011-08-24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USD"/>
    <n v="1305483086"/>
    <n v="1302891086"/>
    <b v="0"/>
    <n v="17"/>
    <b v="1"/>
    <x v="0"/>
    <x v="1"/>
    <n v="106"/>
    <n v="375.76"/>
    <d v="2015-10-14T13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316746837"/>
    <n v="1314154837"/>
    <b v="0"/>
    <n v="25"/>
    <b v="1"/>
    <x v="0"/>
    <x v="1"/>
    <n v="105"/>
    <n v="104.6"/>
    <d v="2010-05-24T12:56:43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7"/>
    <s v="EUR"/>
    <n v="1451226045"/>
    <n v="1444828845"/>
    <b v="0"/>
    <n v="60"/>
    <b v="1"/>
    <x v="0"/>
    <x v="1"/>
    <n v="103"/>
    <n v="60"/>
    <d v="2014-05-27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275529260"/>
    <n v="1274705803"/>
    <b v="0"/>
    <n v="56"/>
    <b v="1"/>
    <x v="0"/>
    <x v="1"/>
    <n v="115"/>
    <n v="123.29"/>
    <d v="2013-05-08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403452131"/>
    <n v="1401205731"/>
    <b v="0"/>
    <n v="16"/>
    <b v="1"/>
    <x v="0"/>
    <x v="1"/>
    <n v="100"/>
    <n v="31.38"/>
    <d v="2011-06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70196192"/>
    <n v="1368036192"/>
    <b v="0"/>
    <n v="46"/>
    <b v="1"/>
    <x v="0"/>
    <x v="1"/>
    <n v="120"/>
    <n v="78.260000000000005"/>
    <d v="2011-03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0"/>
    <s v="USD"/>
    <n v="1310454499"/>
    <n v="1307862499"/>
    <b v="0"/>
    <n v="43"/>
    <b v="1"/>
    <x v="0"/>
    <x v="1"/>
    <n v="105"/>
    <n v="122.33"/>
    <d v="2016-12-17T04:46:23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05625164"/>
    <n v="1300354764"/>
    <b v="0"/>
    <n v="15"/>
    <b v="1"/>
    <x v="0"/>
    <x v="1"/>
    <n v="111"/>
    <n v="73.73"/>
    <d v="2012-06-05T20:35:3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6"/>
    <s v="CAD"/>
    <n v="1485936000"/>
    <n v="1481949983"/>
    <b v="0"/>
    <n v="12"/>
    <b v="1"/>
    <x v="0"/>
    <x v="1"/>
    <n v="104"/>
    <n v="21.67"/>
    <d v="2014-03-18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41349200"/>
    <n v="1338928537"/>
    <b v="0"/>
    <n v="21"/>
    <b v="1"/>
    <x v="0"/>
    <x v="1"/>
    <n v="131"/>
    <n v="21.9"/>
    <d v="2012-01-27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GBP"/>
    <n v="1396890822"/>
    <n v="1395162822"/>
    <b v="0"/>
    <n v="34"/>
    <b v="1"/>
    <x v="0"/>
    <x v="1"/>
    <n v="115"/>
    <n v="50.59"/>
    <d v="2010-05-26T15:54:01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30214841"/>
    <n v="1327622841"/>
    <b v="0"/>
    <n v="8"/>
    <b v="1"/>
    <x v="0"/>
    <x v="1"/>
    <n v="106"/>
    <n v="53.13"/>
    <d v="2011-06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280631600"/>
    <n v="1274889241"/>
    <b v="0"/>
    <n v="60"/>
    <b v="1"/>
    <x v="0"/>
    <x v="1"/>
    <n v="106"/>
    <n v="56.67"/>
    <d v="2012-11-01T19:04:34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10440482"/>
    <n v="1307848482"/>
    <b v="0"/>
    <n v="39"/>
    <b v="1"/>
    <x v="0"/>
    <x v="1"/>
    <n v="106"/>
    <n v="40.78"/>
    <d v="2013-12-23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4923000"/>
    <n v="1351796674"/>
    <b v="0"/>
    <n v="26"/>
    <b v="1"/>
    <x v="0"/>
    <x v="1"/>
    <n v="100"/>
    <n v="192.31"/>
    <d v="2012-10-15T18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90426799"/>
    <n v="1387834799"/>
    <b v="0"/>
    <n v="35"/>
    <b v="1"/>
    <x v="0"/>
    <x v="1"/>
    <n v="100"/>
    <n v="100"/>
    <d v="2012-12-31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352055886"/>
    <n v="1350324286"/>
    <b v="0"/>
    <n v="65"/>
    <b v="1"/>
    <x v="0"/>
    <x v="1"/>
    <n v="128"/>
    <n v="117.92"/>
    <d v="2010-11-23T03:08:53"/>
    <n v="2010"/>
  </r>
  <r>
    <n v="103"/>
    <s v="I'M TWENTY SOMETHING"/>
    <s v="Three friends in their twenties are trying to do the impossible - have fun on a casual Friday night."/>
    <n v="1300"/>
    <n v="1367"/>
    <x v="0"/>
    <x v="0"/>
    <s v="USD"/>
    <n v="1359052710"/>
    <n v="1356979110"/>
    <b v="0"/>
    <n v="49"/>
    <b v="1"/>
    <x v="0"/>
    <x v="1"/>
    <n v="105"/>
    <n v="27.9"/>
    <d v="2014-02-12T19:20:30"/>
    <n v="2014"/>
  </r>
  <r>
    <n v="104"/>
    <s v="Good 'Ol Trumpet"/>
    <s v="UCF short film about an old man, his love for music, and his misplaced trumpet.  "/>
    <n v="500"/>
    <n v="600"/>
    <x v="0"/>
    <x v="0"/>
    <s v="USD"/>
    <n v="1293073733"/>
    <n v="1290481733"/>
    <b v="0"/>
    <n v="10"/>
    <b v="1"/>
    <x v="0"/>
    <x v="1"/>
    <n v="120"/>
    <n v="60"/>
    <d v="2011-03-10T16:41:0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GBP"/>
    <n v="1394220030"/>
    <n v="1392232830"/>
    <b v="0"/>
    <n v="60"/>
    <b v="1"/>
    <x v="0"/>
    <x v="1"/>
    <n v="107"/>
    <n v="39.380000000000003"/>
    <d v="2016-04-25T17:23:40"/>
    <n v="2016"/>
  </r>
  <r>
    <n v="106"/>
    <s v="LOST WEEKEND"/>
    <s v="A Boy. A Girl. A Car. A Serial Killer."/>
    <n v="5000"/>
    <n v="5025"/>
    <x v="0"/>
    <x v="0"/>
    <s v="USD"/>
    <n v="1301792400"/>
    <n v="1299775266"/>
    <b v="0"/>
    <n v="27"/>
    <b v="1"/>
    <x v="0"/>
    <x v="1"/>
    <n v="101"/>
    <n v="186.11"/>
    <d v="2012-03-19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463184000"/>
    <n v="1461605020"/>
    <b v="0"/>
    <n v="69"/>
    <b v="1"/>
    <x v="0"/>
    <x v="1"/>
    <n v="102"/>
    <n v="111.38"/>
    <d v="2011-04-02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33391901"/>
    <n v="1332182301"/>
    <b v="0"/>
    <n v="47"/>
    <b v="1"/>
    <x v="0"/>
    <x v="1"/>
    <n v="247"/>
    <n v="78.72"/>
    <d v="2013-04-0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303688087"/>
    <n v="1301787287"/>
    <b v="0"/>
    <n v="47"/>
    <b v="1"/>
    <x v="0"/>
    <x v="1"/>
    <n v="220"/>
    <n v="46.7"/>
    <d v="2011-01-27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70011370"/>
    <n v="1364827370"/>
    <b v="0"/>
    <n v="26"/>
    <b v="1"/>
    <x v="0"/>
    <x v="1"/>
    <n v="131"/>
    <n v="65.38"/>
    <d v="2013-10-10T22:47:3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0"/>
    <s v="USD"/>
    <n v="1298680630"/>
    <n v="1296088630"/>
    <b v="0"/>
    <n v="53"/>
    <b v="1"/>
    <x v="0"/>
    <x v="1"/>
    <n v="155"/>
    <n v="102.08"/>
    <d v="2015-05-0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84408740"/>
    <n v="1381445253"/>
    <b v="0"/>
    <n v="81"/>
    <b v="1"/>
    <x v="0"/>
    <x v="1"/>
    <n v="104"/>
    <n v="64.2"/>
    <d v="2014-03-20T01:01:58"/>
    <n v="2014"/>
  </r>
  <r>
    <n v="113"/>
    <s v="&quot;The First Day&quot; by Julia Othmer- Music Video"/>
    <s v="A living memorial for all those dealing with trauma, grief and loss."/>
    <n v="5000"/>
    <n v="7050"/>
    <x v="0"/>
    <x v="3"/>
    <s v="AUD"/>
    <n v="1433059187"/>
    <n v="1430467187"/>
    <b v="0"/>
    <n v="78"/>
    <b v="1"/>
    <x v="0"/>
    <x v="1"/>
    <n v="141"/>
    <n v="90.38"/>
    <d v="2011-07-29T18:12:08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97354400"/>
    <n v="1395277318"/>
    <b v="0"/>
    <n v="35"/>
    <b v="1"/>
    <x v="0"/>
    <x v="1"/>
    <n v="103"/>
    <n v="88.57"/>
    <d v="2011-11-14T06:34:48"/>
    <n v="2011"/>
  </r>
  <r>
    <n v="115"/>
    <s v="The World's Greatest Lover"/>
    <s v="Never judge a book (or a lover) by their cover."/>
    <n v="450"/>
    <n v="632"/>
    <x v="0"/>
    <x v="0"/>
    <s v="USD"/>
    <n v="1312642800"/>
    <n v="1311963128"/>
    <b v="0"/>
    <n v="22"/>
    <b v="1"/>
    <x v="0"/>
    <x v="1"/>
    <n v="140"/>
    <n v="28.73"/>
    <d v="2012-01-10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26436488"/>
    <n v="1321252488"/>
    <b v="0"/>
    <n v="57"/>
    <b v="1"/>
    <x v="0"/>
    <x v="1"/>
    <n v="114"/>
    <n v="69.790000000000006"/>
    <d v="2011-02-21T11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328377444"/>
    <n v="1326217444"/>
    <b v="0"/>
    <n v="27"/>
    <b v="1"/>
    <x v="0"/>
    <x v="1"/>
    <n v="100"/>
    <n v="167.49"/>
    <d v="2010-03-11T20:02:24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02260155"/>
    <n v="1298289355"/>
    <b v="0"/>
    <n v="39"/>
    <b v="1"/>
    <x v="0"/>
    <x v="1"/>
    <n v="113"/>
    <n v="144.91"/>
    <d v="2011-06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276110000"/>
    <n v="1268337744"/>
    <b v="0"/>
    <n v="37"/>
    <b v="1"/>
    <x v="0"/>
    <x v="1"/>
    <n v="105"/>
    <n v="91.84"/>
    <d v="2011-07-15T01:39:4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0"/>
    <s v="USD"/>
    <n v="1311902236"/>
    <n v="1309310236"/>
    <b v="0"/>
    <n v="1"/>
    <b v="0"/>
    <x v="0"/>
    <x v="2"/>
    <n v="0"/>
    <n v="10"/>
    <d v="2016-09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313276400"/>
    <n v="1310693986"/>
    <b v="0"/>
    <n v="1"/>
    <b v="0"/>
    <x v="0"/>
    <x v="2"/>
    <n v="0"/>
    <n v="1"/>
    <d v="2015-04-02T16:55:10"/>
    <n v="2015"/>
  </r>
  <r>
    <n v="122"/>
    <s v="The Time Jumper (Canceled)"/>
    <s v="My ambition for this knows no bounds.  Seeing Sephoria in a live-action is a dream of mine."/>
    <n v="100000000"/>
    <n v="0"/>
    <x v="1"/>
    <x v="8"/>
    <s v="HKD"/>
    <n v="1475457107"/>
    <n v="1472865107"/>
    <b v="0"/>
    <n v="0"/>
    <b v="0"/>
    <x v="0"/>
    <x v="2"/>
    <n v="0"/>
    <n v="0"/>
    <d v="2016-08-11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29352160"/>
    <n v="1427993710"/>
    <b v="0"/>
    <n v="6"/>
    <b v="0"/>
    <x v="0"/>
    <x v="2"/>
    <n v="0"/>
    <n v="25.17"/>
    <d v="2014-09-22T18:46:0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76094907"/>
    <n v="1470910907"/>
    <b v="0"/>
    <n v="0"/>
    <b v="0"/>
    <x v="0"/>
    <x v="2"/>
    <n v="0"/>
    <n v="0"/>
    <d v="2015-04-20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0"/>
    <s v="USD"/>
    <n v="1414533600"/>
    <n v="1411411564"/>
    <b v="0"/>
    <n v="6"/>
    <b v="0"/>
    <x v="0"/>
    <x v="2"/>
    <n v="14"/>
    <n v="11.67"/>
    <d v="2016-12-05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1728242"/>
    <n v="1429568242"/>
    <b v="0"/>
    <n v="13"/>
    <b v="0"/>
    <x v="0"/>
    <x v="2"/>
    <n v="6"/>
    <n v="106.69"/>
    <d v="2015-05-11T14:08:57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6"/>
    <s v="CAD"/>
    <n v="1486165880"/>
    <n v="1480981880"/>
    <b v="0"/>
    <n v="4"/>
    <b v="0"/>
    <x v="0"/>
    <x v="2"/>
    <n v="2"/>
    <n v="47.5"/>
    <d v="2015-03-04T14:59:01"/>
    <n v="2015"/>
  </r>
  <r>
    <n v="128"/>
    <s v="Ralphi3 (Canceled)"/>
    <s v="A Science Fiction film filled with entertainment and Excitement"/>
    <n v="100000"/>
    <n v="1867"/>
    <x v="1"/>
    <x v="0"/>
    <s v="USD"/>
    <n v="1433988000"/>
    <n v="1431353337"/>
    <b v="0"/>
    <n v="6"/>
    <b v="0"/>
    <x v="0"/>
    <x v="2"/>
    <n v="2"/>
    <n v="311.17"/>
    <d v="2016-09-15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28069541"/>
    <n v="1425481141"/>
    <b v="0"/>
    <n v="0"/>
    <b v="0"/>
    <x v="0"/>
    <x v="2"/>
    <n v="0"/>
    <n v="0"/>
    <d v="2014-08-31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0"/>
    <s v="USD"/>
    <n v="1476941293"/>
    <n v="1473917293"/>
    <b v="0"/>
    <n v="0"/>
    <b v="0"/>
    <x v="0"/>
    <x v="2"/>
    <n v="0"/>
    <n v="0"/>
    <d v="2014-05-19T21:58:12"/>
    <n v="2014"/>
  </r>
  <r>
    <n v="131"/>
    <s v="I (Canceled)"/>
    <s v="I"/>
    <n v="1200"/>
    <n v="0"/>
    <x v="1"/>
    <x v="0"/>
    <s v="USD"/>
    <n v="1414708183"/>
    <n v="1409524183"/>
    <b v="0"/>
    <n v="0"/>
    <b v="0"/>
    <x v="0"/>
    <x v="2"/>
    <n v="0"/>
    <n v="0"/>
    <d v="2016-06-20T20:06:0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1"/>
    <s v="GBP"/>
    <n v="1402949760"/>
    <n v="1400536692"/>
    <b v="0"/>
    <n v="81"/>
    <b v="0"/>
    <x v="0"/>
    <x v="2"/>
    <n v="10"/>
    <n v="94.51"/>
    <d v="2014-09-23T19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7763200"/>
    <n v="1466453161"/>
    <b v="0"/>
    <n v="0"/>
    <b v="0"/>
    <x v="0"/>
    <x v="2"/>
    <n v="0"/>
    <n v="0"/>
    <d v="2016-05-01T19:23:04"/>
    <n v="2016"/>
  </r>
  <r>
    <n v="134"/>
    <s v="MARLEY'S GHOST (AMBASSADORS OF STEAM) (Canceled)"/>
    <s v="steampunk  remake of &quot;a Christmas carol&quot;"/>
    <n v="5000"/>
    <n v="0"/>
    <x v="1"/>
    <x v="0"/>
    <s v="USD"/>
    <n v="1415392207"/>
    <n v="1411500607"/>
    <b v="0"/>
    <n v="0"/>
    <b v="0"/>
    <x v="0"/>
    <x v="2"/>
    <n v="0"/>
    <n v="0"/>
    <d v="2015-08-05T21:50:1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64715860"/>
    <n v="1462130584"/>
    <b v="0"/>
    <n v="5"/>
    <b v="0"/>
    <x v="0"/>
    <x v="2"/>
    <n v="13"/>
    <n v="80.599999999999994"/>
    <d v="2014-05-29T09:09:57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41386000"/>
    <n v="1438811418"/>
    <b v="0"/>
    <n v="0"/>
    <b v="0"/>
    <x v="0"/>
    <x v="2"/>
    <n v="0"/>
    <n v="0"/>
    <d v="2015-04-02T09:50:34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0"/>
    <s v="USD"/>
    <n v="1404241200"/>
    <n v="1401354597"/>
    <b v="0"/>
    <n v="0"/>
    <b v="0"/>
    <x v="0"/>
    <x v="2"/>
    <n v="0"/>
    <n v="0"/>
    <d v="2015-08-23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1771360"/>
    <n v="1427968234"/>
    <b v="0"/>
    <n v="58"/>
    <b v="0"/>
    <x v="0"/>
    <x v="2"/>
    <n v="3"/>
    <n v="81.239999999999995"/>
    <d v="2015-07-01T06:10:41"/>
    <n v="2015"/>
  </r>
  <r>
    <n v="139"/>
    <s v="Roman Dead (Canceled)"/>
    <s v="When  Rome is infected with a zombie plague, Lucius Agrippa and a small group fights for survival"/>
    <n v="500"/>
    <n v="500"/>
    <x v="1"/>
    <x v="9"/>
    <s v="DKK"/>
    <n v="1444657593"/>
    <n v="1440337593"/>
    <b v="0"/>
    <n v="1"/>
    <b v="0"/>
    <x v="0"/>
    <x v="2"/>
    <n v="100"/>
    <n v="500"/>
    <d v="2015-07-0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38405140"/>
    <n v="1435731041"/>
    <b v="0"/>
    <n v="0"/>
    <b v="0"/>
    <x v="0"/>
    <x v="2"/>
    <n v="0"/>
    <n v="0"/>
    <d v="2015-02-18T04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6738772"/>
    <n v="1435874772"/>
    <b v="0"/>
    <n v="28"/>
    <b v="0"/>
    <x v="0"/>
    <x v="2"/>
    <n v="11"/>
    <n v="46.18"/>
    <d v="2015-04-16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26823132"/>
    <n v="1424234732"/>
    <b v="0"/>
    <n v="1"/>
    <b v="0"/>
    <x v="0"/>
    <x v="2"/>
    <n v="0"/>
    <n v="10"/>
    <d v="2014-10-26T21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0"/>
    <s v="USD"/>
    <n v="1433043623"/>
    <n v="1429155623"/>
    <b v="0"/>
    <n v="0"/>
    <b v="0"/>
    <x v="0"/>
    <x v="2"/>
    <n v="0"/>
    <n v="0"/>
    <d v="2016-07-08T01:32:2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0"/>
    <s v="USD"/>
    <n v="1416176778"/>
    <n v="1414358778"/>
    <b v="0"/>
    <n v="37"/>
    <b v="0"/>
    <x v="0"/>
    <x v="2"/>
    <n v="28"/>
    <n v="55.95"/>
    <d v="2015-02-12T18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3"/>
    <s v="AUD"/>
    <n v="1472882100"/>
    <n v="1467941542"/>
    <b v="0"/>
    <n v="9"/>
    <b v="0"/>
    <x v="0"/>
    <x v="2"/>
    <n v="8"/>
    <n v="37.56"/>
    <d v="2015-07-15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6"/>
    <s v="CAD"/>
    <n v="1428945472"/>
    <n v="1423765072"/>
    <b v="0"/>
    <n v="3"/>
    <b v="0"/>
    <x v="0"/>
    <x v="2"/>
    <n v="1"/>
    <n v="38.33"/>
    <d v="2016-11-19T00:23:18"/>
    <n v="2016"/>
  </r>
  <r>
    <n v="147"/>
    <s v="Consumed (Static Air) (Canceled)"/>
    <s v="Film makers catch live footage beyond their wildest dreams."/>
    <n v="7000"/>
    <n v="0"/>
    <x v="1"/>
    <x v="0"/>
    <s v="USD"/>
    <n v="1439298052"/>
    <n v="1436965252"/>
    <b v="0"/>
    <n v="0"/>
    <b v="0"/>
    <x v="0"/>
    <x v="2"/>
    <n v="0"/>
    <n v="0"/>
    <d v="2014-11-26T18:25:4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84698998"/>
    <n v="1479514998"/>
    <b v="0"/>
    <n v="2"/>
    <b v="0"/>
    <x v="0"/>
    <x v="2"/>
    <n v="0"/>
    <n v="20"/>
    <d v="2016-01-28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s v="GBP"/>
    <n v="1420741080"/>
    <n v="1417026340"/>
    <b v="0"/>
    <n v="6"/>
    <b v="0"/>
    <x v="0"/>
    <x v="2"/>
    <n v="1"/>
    <n v="15.33"/>
    <d v="2014-11-25T04:07:5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56555536"/>
    <n v="1453963536"/>
    <b v="0"/>
    <n v="67"/>
    <b v="0"/>
    <x v="0"/>
    <x v="2"/>
    <n v="23"/>
    <n v="449.43"/>
    <d v="2015-03-27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0"/>
    <s v="USD"/>
    <n v="1419494400"/>
    <n v="1416888470"/>
    <b v="0"/>
    <n v="5"/>
    <b v="0"/>
    <x v="0"/>
    <x v="2"/>
    <n v="0"/>
    <n v="28"/>
    <d v="2015-04-19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32612382"/>
    <n v="1427428382"/>
    <b v="0"/>
    <n v="2"/>
    <b v="0"/>
    <x v="0"/>
    <x v="2"/>
    <n v="0"/>
    <n v="15"/>
    <d v="2014-08-24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3"/>
    <s v="AUD"/>
    <n v="1434633191"/>
    <n v="1429449191"/>
    <b v="0"/>
    <n v="10"/>
    <b v="0"/>
    <x v="0"/>
    <x v="2"/>
    <n v="1"/>
    <n v="35.9"/>
    <d v="2014-10-21T14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11437100"/>
    <n v="1408845100"/>
    <b v="0"/>
    <n v="3"/>
    <b v="0"/>
    <x v="0"/>
    <x v="2"/>
    <n v="3"/>
    <n v="13.33"/>
    <d v="2015-04-21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17532644"/>
    <n v="1413900244"/>
    <b v="0"/>
    <n v="4"/>
    <b v="0"/>
    <x v="0"/>
    <x v="2"/>
    <n v="0"/>
    <n v="20.25"/>
    <d v="2015-06-1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0"/>
    <s v="USD"/>
    <n v="1433336895"/>
    <n v="1429621695"/>
    <b v="0"/>
    <n v="15"/>
    <b v="0"/>
    <x v="0"/>
    <x v="2"/>
    <n v="5"/>
    <n v="119"/>
    <d v="2014-06-04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37657935"/>
    <n v="1434201935"/>
    <b v="0"/>
    <n v="2"/>
    <b v="0"/>
    <x v="0"/>
    <x v="2"/>
    <n v="0"/>
    <n v="4"/>
    <d v="2016-01-27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6"/>
    <s v="CAD"/>
    <n v="1407034796"/>
    <n v="1401850796"/>
    <b v="0"/>
    <n v="0"/>
    <b v="0"/>
    <x v="0"/>
    <x v="2"/>
    <n v="0"/>
    <n v="0"/>
    <d v="2014-09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56523572"/>
    <n v="1453931572"/>
    <b v="0"/>
    <n v="1"/>
    <b v="0"/>
    <x v="0"/>
    <x v="2"/>
    <n v="0"/>
    <n v="10"/>
    <d v="2016-05-24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13942628"/>
    <n v="1411350628"/>
    <b v="0"/>
    <n v="0"/>
    <b v="0"/>
    <x v="0"/>
    <x v="3"/>
    <n v="0"/>
    <n v="0"/>
    <d v="2015-06-16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67541545"/>
    <n v="1464085545"/>
    <b v="0"/>
    <n v="1"/>
    <b v="0"/>
    <x v="0"/>
    <x v="3"/>
    <n v="0"/>
    <n v="5"/>
    <d v="2014-06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39675691"/>
    <n v="1434491691"/>
    <b v="0"/>
    <n v="10"/>
    <b v="0"/>
    <x v="0"/>
    <x v="3"/>
    <n v="16"/>
    <n v="43.5"/>
    <d v="2014-07-15T03:02:36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04318595"/>
    <n v="1401726595"/>
    <b v="0"/>
    <n v="0"/>
    <b v="0"/>
    <x v="0"/>
    <x v="3"/>
    <n v="0"/>
    <n v="0"/>
    <d v="2015-08-27T23:04:14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08232520"/>
    <n v="1405393356"/>
    <b v="0"/>
    <n v="7"/>
    <b v="0"/>
    <x v="0"/>
    <x v="3"/>
    <n v="1"/>
    <n v="91.43"/>
    <d v="2014-07-21T18:18:21"/>
    <n v="2014"/>
  </r>
  <r>
    <n v="165"/>
    <s v="NET"/>
    <s v="A teacher. A boy. The beach and a heatwave that drove them all insane."/>
    <n v="17000"/>
    <n v="0"/>
    <x v="2"/>
    <x v="0"/>
    <s v="USD"/>
    <n v="1443657600"/>
    <n v="1440716654"/>
    <b v="0"/>
    <n v="0"/>
    <b v="0"/>
    <x v="0"/>
    <x v="3"/>
    <n v="0"/>
    <n v="0"/>
    <d v="2015-12-13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11150701"/>
    <n v="1405966701"/>
    <b v="0"/>
    <n v="1"/>
    <b v="0"/>
    <x v="0"/>
    <x v="3"/>
    <n v="60"/>
    <n v="3000"/>
    <d v="2016-12-17T01:49:22"/>
    <n v="2016"/>
  </r>
  <r>
    <n v="167"/>
    <s v="Past"/>
    <s v="A young man experiences a tragedy and has the opportunity to go back and learn from his mistakes and find out his true self."/>
    <n v="110000"/>
    <n v="11"/>
    <x v="2"/>
    <x v="1"/>
    <s v="GBP"/>
    <n v="1452613724"/>
    <n v="1450021724"/>
    <b v="0"/>
    <n v="2"/>
    <b v="0"/>
    <x v="0"/>
    <x v="3"/>
    <n v="0"/>
    <n v="5.5"/>
    <d v="2015-06-05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84531362"/>
    <n v="1481939362"/>
    <b v="0"/>
    <n v="3"/>
    <b v="0"/>
    <x v="0"/>
    <x v="3"/>
    <n v="4"/>
    <n v="108.33"/>
    <d v="2015-02-17T20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0"/>
    <s v="USD"/>
    <n v="1438726535"/>
    <n v="1433542535"/>
    <b v="0"/>
    <n v="10"/>
    <b v="0"/>
    <x v="0"/>
    <x v="3"/>
    <n v="22"/>
    <n v="56"/>
    <d v="2014-09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26791770"/>
    <n v="1424203370"/>
    <b v="0"/>
    <n v="10"/>
    <b v="0"/>
    <x v="0"/>
    <x v="3"/>
    <n v="3"/>
    <n v="32.5"/>
    <d v="2015-07-31T23:28:03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1"/>
    <s v="GBP"/>
    <n v="1413634059"/>
    <n v="1411042059"/>
    <b v="0"/>
    <n v="1"/>
    <b v="0"/>
    <x v="0"/>
    <x v="3"/>
    <n v="0"/>
    <n v="1"/>
    <d v="2016-06-13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40912480"/>
    <n v="1438385283"/>
    <b v="0"/>
    <n v="0"/>
    <b v="0"/>
    <x v="0"/>
    <x v="3"/>
    <n v="0"/>
    <n v="0"/>
    <d v="2015-02-12T09:28:43"/>
    <n v="2015"/>
  </r>
  <r>
    <n v="173"/>
    <s v="7 Sins"/>
    <s v="This is a film inspired by Quentin Tarantino, I want to make a film thats entertaining yet gritty. 7 Sins is in pre-production."/>
    <n v="1110"/>
    <n v="0"/>
    <x v="2"/>
    <x v="0"/>
    <s v="USD"/>
    <n v="1470975614"/>
    <n v="1465791614"/>
    <b v="0"/>
    <n v="0"/>
    <b v="0"/>
    <x v="0"/>
    <x v="3"/>
    <n v="0"/>
    <n v="0"/>
    <d v="2015-01-29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0"/>
    <s v="USD"/>
    <n v="1426753723"/>
    <n v="1423733323"/>
    <b v="0"/>
    <n v="0"/>
    <b v="0"/>
    <x v="0"/>
    <x v="3"/>
    <n v="0"/>
    <n v="0"/>
    <d v="2015-03-09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25131108"/>
    <n v="1422539108"/>
    <b v="0"/>
    <n v="26"/>
    <b v="0"/>
    <x v="0"/>
    <x v="3"/>
    <n v="6"/>
    <n v="49.88"/>
    <d v="2014-08-04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10"/>
    <s v="EUR"/>
    <n v="1431108776"/>
    <n v="1425924776"/>
    <b v="0"/>
    <n v="0"/>
    <b v="0"/>
    <x v="0"/>
    <x v="3"/>
    <n v="0"/>
    <n v="0"/>
    <d v="2015-07-06T19:46:39"/>
    <n v="2015"/>
  </r>
  <r>
    <n v="177"/>
    <s v="The Good Samaritan"/>
    <s v="I'm making a modern day version of the bible story &quot; The Good Samaritan&quot;"/>
    <n v="450"/>
    <n v="180"/>
    <x v="2"/>
    <x v="1"/>
    <s v="GBP"/>
    <n v="1409337611"/>
    <n v="1407177611"/>
    <b v="0"/>
    <n v="7"/>
    <b v="0"/>
    <x v="0"/>
    <x v="3"/>
    <n v="40"/>
    <n v="25.71"/>
    <d v="2015-03-07T01:08:46"/>
    <n v="2015"/>
  </r>
  <r>
    <n v="178"/>
    <s v="El viaje de LucÃ­a"/>
    <s v="El viaje de LucÃ­a es un largometraje de ficciÃ³n con temÃ¡tica sobre el cÃ¡ncer infantil."/>
    <n v="500000"/>
    <n v="0"/>
    <x v="2"/>
    <x v="0"/>
    <s v="USD"/>
    <n v="1438803999"/>
    <n v="1436211999"/>
    <b v="0"/>
    <n v="0"/>
    <b v="0"/>
    <x v="0"/>
    <x v="3"/>
    <n v="0"/>
    <n v="0"/>
    <d v="2015-10-27T22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27155726"/>
    <n v="1425690526"/>
    <b v="0"/>
    <n v="2"/>
    <b v="0"/>
    <x v="0"/>
    <x v="3"/>
    <n v="20"/>
    <n v="100"/>
    <d v="2016-02-03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4"/>
    <s v="EUR"/>
    <n v="1448582145"/>
    <n v="1445986545"/>
    <b v="0"/>
    <n v="13"/>
    <b v="0"/>
    <x v="0"/>
    <x v="3"/>
    <n v="33"/>
    <n v="30.85"/>
    <d v="2015-03-04T23:47:23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0"/>
    <s v="USD"/>
    <n v="1457056555"/>
    <n v="1454464555"/>
    <b v="0"/>
    <n v="4"/>
    <b v="0"/>
    <x v="0"/>
    <x v="3"/>
    <n v="21"/>
    <n v="180.5"/>
    <d v="2015-05-23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GBP"/>
    <n v="1428951600"/>
    <n v="1425512843"/>
    <b v="0"/>
    <n v="0"/>
    <b v="0"/>
    <x v="0"/>
    <x v="3"/>
    <n v="0"/>
    <n v="0"/>
    <d v="2016-12-08T00:17:12"/>
    <n v="2016"/>
  </r>
  <r>
    <n v="183"/>
    <s v="Three Little Words"/>
    <s v="Don't kill me until I meet my Dad"/>
    <n v="12500"/>
    <n v="4482"/>
    <x v="2"/>
    <x v="1"/>
    <s v="GBP"/>
    <n v="1434995295"/>
    <n v="1432403295"/>
    <b v="0"/>
    <n v="12"/>
    <b v="0"/>
    <x v="0"/>
    <x v="3"/>
    <n v="36"/>
    <n v="373.5"/>
    <d v="2014-10-27T19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0"/>
    <s v="USD"/>
    <n v="1483748232"/>
    <n v="1481156232"/>
    <b v="0"/>
    <n v="2"/>
    <b v="0"/>
    <x v="0"/>
    <x v="3"/>
    <n v="3"/>
    <n v="25.5"/>
    <d v="2014-07-05T18:59:22"/>
    <n v="2014"/>
  </r>
  <r>
    <n v="185"/>
    <s v="BLANK Short Movie"/>
    <s v="Love has no boundaries!"/>
    <n v="40000"/>
    <n v="2200"/>
    <x v="2"/>
    <x v="1"/>
    <s v="GBP"/>
    <n v="1417033610"/>
    <n v="1414438010"/>
    <b v="0"/>
    <n v="10"/>
    <b v="0"/>
    <x v="0"/>
    <x v="3"/>
    <n v="6"/>
    <n v="220"/>
    <d v="2016-07-19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6"/>
    <s v="CAD"/>
    <n v="1409543940"/>
    <n v="1404586762"/>
    <b v="0"/>
    <n v="0"/>
    <b v="0"/>
    <x v="0"/>
    <x v="3"/>
    <n v="0"/>
    <n v="0"/>
    <d v="2017-02-01T19:30:34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11"/>
    <s v="NOK"/>
    <n v="1471557139"/>
    <n v="1468965139"/>
    <b v="0"/>
    <n v="5"/>
    <b v="0"/>
    <x v="0"/>
    <x v="3"/>
    <n v="16"/>
    <n v="160"/>
    <d v="2015-06-27T05:37:3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88571200"/>
    <n v="1485977434"/>
    <b v="0"/>
    <n v="0"/>
    <b v="0"/>
    <x v="0"/>
    <x v="3"/>
    <n v="0"/>
    <n v="0"/>
    <d v="2014-08-06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37461940"/>
    <n v="1435383457"/>
    <b v="0"/>
    <n v="5"/>
    <b v="0"/>
    <x v="0"/>
    <x v="3"/>
    <n v="0"/>
    <n v="69"/>
    <d v="2016-07-05T16:34:37"/>
    <n v="2016"/>
  </r>
  <r>
    <n v="190"/>
    <s v="REGIONRAT, the movie"/>
    <s v="Because hope can be a 4 letter word"/>
    <n v="12000"/>
    <n v="50"/>
    <x v="2"/>
    <x v="0"/>
    <s v="USD"/>
    <n v="1409891015"/>
    <n v="1407299015"/>
    <b v="0"/>
    <n v="1"/>
    <b v="0"/>
    <x v="0"/>
    <x v="3"/>
    <n v="0"/>
    <n v="50"/>
    <d v="2016-06-0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0"/>
    <s v="USD"/>
    <n v="1472920477"/>
    <n v="1467736477"/>
    <b v="0"/>
    <n v="3"/>
    <b v="0"/>
    <x v="0"/>
    <x v="3"/>
    <n v="5"/>
    <n v="83.33"/>
    <d v="2015-08-23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66091446"/>
    <n v="1465227446"/>
    <b v="0"/>
    <n v="3"/>
    <b v="0"/>
    <x v="0"/>
    <x v="3"/>
    <n v="0"/>
    <n v="5.67"/>
    <d v="2014-09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AUD"/>
    <n v="1443782138"/>
    <n v="1440326138"/>
    <b v="0"/>
    <n v="0"/>
    <b v="0"/>
    <x v="0"/>
    <x v="3"/>
    <n v="0"/>
    <n v="0"/>
    <d v="2014-09-29T22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USD"/>
    <n v="1413572432"/>
    <n v="1410980432"/>
    <b v="0"/>
    <n v="3"/>
    <b v="0"/>
    <x v="0"/>
    <x v="3"/>
    <n v="0"/>
    <n v="1"/>
    <d v="2016-01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GBP"/>
    <n v="1417217166"/>
    <n v="1412029566"/>
    <b v="0"/>
    <n v="0"/>
    <b v="0"/>
    <x v="0"/>
    <x v="3"/>
    <n v="0"/>
    <n v="0"/>
    <d v="2015-05-11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57308531"/>
    <n v="1452124531"/>
    <b v="0"/>
    <n v="19"/>
    <b v="0"/>
    <x v="0"/>
    <x v="3"/>
    <n v="42"/>
    <n v="77.11"/>
    <d v="2015-09-12T13:01:38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USD"/>
    <n v="1436544332"/>
    <n v="1431360332"/>
    <b v="0"/>
    <n v="8"/>
    <b v="0"/>
    <x v="0"/>
    <x v="3"/>
    <n v="10"/>
    <n v="32.75"/>
    <d v="2017-01-06T20:21:4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1"/>
    <s v="GBP"/>
    <n v="1444510800"/>
    <n v="1442062898"/>
    <b v="0"/>
    <n v="6"/>
    <b v="0"/>
    <x v="0"/>
    <x v="3"/>
    <n v="1"/>
    <n v="46.5"/>
    <d v="2014-09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GBP"/>
    <n v="1487365200"/>
    <n v="1483734100"/>
    <b v="0"/>
    <n v="0"/>
    <b v="0"/>
    <x v="0"/>
    <x v="3"/>
    <n v="0"/>
    <n v="0"/>
    <d v="2016-08-02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2500322"/>
    <n v="1409908322"/>
    <b v="0"/>
    <n v="18"/>
    <b v="0"/>
    <x v="0"/>
    <x v="3"/>
    <n v="26"/>
    <n v="87.31"/>
    <d v="2014-08-16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72698702"/>
    <n v="1470106702"/>
    <b v="0"/>
    <n v="7"/>
    <b v="0"/>
    <x v="0"/>
    <x v="3"/>
    <n v="58"/>
    <n v="54.29"/>
    <d v="2015-01-19T19:38:49"/>
    <n v="2015"/>
  </r>
  <r>
    <n v="202"/>
    <s v="Modern Gangsters"/>
    <s v="new web series created by jonney terry"/>
    <n v="6000"/>
    <n v="0"/>
    <x v="2"/>
    <x v="0"/>
    <s v="USD"/>
    <n v="1410746403"/>
    <n v="1408154403"/>
    <b v="0"/>
    <n v="0"/>
    <b v="0"/>
    <x v="0"/>
    <x v="3"/>
    <n v="0"/>
    <n v="0"/>
    <d v="2015-09-08T22:16:04"/>
    <n v="2015"/>
  </r>
  <r>
    <n v="203"/>
    <s v="TheM"/>
    <s v="We are aiming to make a Web Series based on Youth Culture and the misrepresentation of socially stereotyped people."/>
    <n v="2500"/>
    <n v="746"/>
    <x v="2"/>
    <x v="0"/>
    <s v="USD"/>
    <n v="1423424329"/>
    <n v="1421696329"/>
    <b v="0"/>
    <n v="8"/>
    <b v="0"/>
    <x v="0"/>
    <x v="3"/>
    <n v="30"/>
    <n v="93.25"/>
    <d v="2014-11-30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0"/>
    <s v="USD"/>
    <n v="1444337940"/>
    <n v="1441750564"/>
    <b v="0"/>
    <n v="1293"/>
    <b v="0"/>
    <x v="0"/>
    <x v="3"/>
    <n v="51"/>
    <n v="117.68"/>
    <d v="2016-07-05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GBP"/>
    <n v="1422562864"/>
    <n v="1417378864"/>
    <b v="0"/>
    <n v="17"/>
    <b v="0"/>
    <x v="0"/>
    <x v="3"/>
    <n v="16"/>
    <n v="76.47"/>
    <d v="2015-09-01T15:10:22"/>
    <n v="2015"/>
  </r>
  <r>
    <n v="206"/>
    <s v="Blood Bond Movie Development"/>
    <s v="A love story featuring adoption,struggle,dysfunction,grace, healing, and restoration."/>
    <n v="12700"/>
    <n v="0"/>
    <x v="2"/>
    <x v="3"/>
    <s v="AUD"/>
    <n v="1470319203"/>
    <n v="1467727203"/>
    <b v="0"/>
    <n v="0"/>
    <b v="0"/>
    <x v="0"/>
    <x v="3"/>
    <n v="0"/>
    <n v="0"/>
    <d v="2016-07-1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0"/>
    <s v="USD"/>
    <n v="1444144222"/>
    <n v="1441120222"/>
    <b v="0"/>
    <n v="13"/>
    <b v="0"/>
    <x v="0"/>
    <x v="3"/>
    <n v="15"/>
    <n v="163.85"/>
    <d v="2014-12-05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0"/>
    <s v="USD"/>
    <n v="1470441983"/>
    <n v="1468627583"/>
    <b v="0"/>
    <n v="0"/>
    <b v="0"/>
    <x v="0"/>
    <x v="3"/>
    <n v="0"/>
    <n v="0"/>
    <d v="2014-11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6"/>
    <s v="CAD"/>
    <n v="1420346638"/>
    <n v="1417754638"/>
    <b v="0"/>
    <n v="0"/>
    <b v="0"/>
    <x v="0"/>
    <x v="3"/>
    <n v="0"/>
    <n v="0"/>
    <d v="2015-06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3"/>
    <s v="AUD"/>
    <n v="1418719967"/>
    <n v="1416127967"/>
    <b v="0"/>
    <n v="33"/>
    <b v="0"/>
    <x v="0"/>
    <x v="3"/>
    <n v="25"/>
    <n v="91.82"/>
    <d v="2015-09-02T01:33:12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36566135"/>
    <n v="1433974135"/>
    <b v="0"/>
    <n v="12"/>
    <b v="0"/>
    <x v="0"/>
    <x v="3"/>
    <n v="45"/>
    <n v="185.83"/>
    <d v="2015-08-20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43675600"/>
    <n v="1441157592"/>
    <b v="0"/>
    <n v="1"/>
    <b v="0"/>
    <x v="0"/>
    <x v="3"/>
    <n v="0"/>
    <n v="1"/>
    <d v="2016-02-16T21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42634617"/>
    <n v="1440042617"/>
    <b v="0"/>
    <n v="1"/>
    <b v="0"/>
    <x v="0"/>
    <x v="3"/>
    <n v="0"/>
    <n v="20"/>
    <d v="2015-07-17T14:15:47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60837320"/>
    <n v="1455656920"/>
    <b v="0"/>
    <n v="1"/>
    <b v="0"/>
    <x v="0"/>
    <x v="3"/>
    <n v="0"/>
    <n v="1"/>
    <d v="2015-01-05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USD"/>
    <n v="1439734001"/>
    <n v="1437142547"/>
    <b v="0"/>
    <n v="1"/>
    <b v="0"/>
    <x v="0"/>
    <x v="3"/>
    <n v="0"/>
    <n v="10"/>
    <d v="2016-01-06T05:31:2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5655349"/>
    <n v="1420471349"/>
    <b v="0"/>
    <n v="84"/>
    <b v="0"/>
    <x v="0"/>
    <x v="3"/>
    <n v="56"/>
    <n v="331.54"/>
    <d v="2015-03-03T23:00:37"/>
    <n v="2015"/>
  </r>
  <r>
    <n v="217"/>
    <s v="Bitch"/>
    <s v="A roadmovie by paw"/>
    <n v="100000"/>
    <n v="11943"/>
    <x v="2"/>
    <x v="1"/>
    <s v="GBP"/>
    <n v="1455753540"/>
    <n v="1452058282"/>
    <b v="0"/>
    <n v="38"/>
    <b v="0"/>
    <x v="0"/>
    <x v="3"/>
    <n v="12"/>
    <n v="314.29000000000002"/>
    <d v="2014-11-27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29740037"/>
    <n v="1425423637"/>
    <b v="0"/>
    <n v="1"/>
    <b v="0"/>
    <x v="0"/>
    <x v="3"/>
    <n v="2"/>
    <n v="100"/>
    <d v="2015-03-16T15:04:49"/>
    <n v="2015"/>
  </r>
  <r>
    <n v="219"/>
    <s v="True Colors"/>
    <s v="An hour-long pilot about a group of suburban LGBT teens coming of age in the early 90's."/>
    <n v="50000"/>
    <n v="8815"/>
    <x v="2"/>
    <x v="12"/>
    <s v="SEK"/>
    <n v="1419780149"/>
    <n v="1417101749"/>
    <b v="0"/>
    <n v="76"/>
    <b v="0"/>
    <x v="0"/>
    <x v="3"/>
    <n v="18"/>
    <n v="115.99"/>
    <d v="2016-02-29T07:50:25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31702289"/>
    <n v="1426518289"/>
    <b v="0"/>
    <n v="3"/>
    <b v="0"/>
    <x v="0"/>
    <x v="3"/>
    <n v="1"/>
    <n v="120"/>
    <d v="2015-07-10T15:27:10"/>
    <n v="2015"/>
  </r>
  <r>
    <n v="221"/>
    <s v="Archetypes"/>
    <s v="Film about Schizophrenia with Surreal Twists!"/>
    <n v="50000"/>
    <n v="0"/>
    <x v="2"/>
    <x v="0"/>
    <s v="USD"/>
    <n v="1459493940"/>
    <n v="1456732225"/>
    <b v="0"/>
    <n v="0"/>
    <b v="0"/>
    <x v="0"/>
    <x v="3"/>
    <n v="0"/>
    <n v="0"/>
    <d v="2015-01-27T20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40101160"/>
    <n v="1436542030"/>
    <b v="0"/>
    <n v="2"/>
    <b v="0"/>
    <x v="0"/>
    <x v="3"/>
    <n v="13"/>
    <n v="65"/>
    <d v="2015-01-27T18:28:38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27569564"/>
    <n v="1422389164"/>
    <b v="0"/>
    <n v="0"/>
    <b v="0"/>
    <x v="0"/>
    <x v="3"/>
    <n v="0"/>
    <n v="0"/>
    <d v="2016-04-22T01:09:1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0"/>
    <s v="USD"/>
    <n v="1427423940"/>
    <n v="1422383318"/>
    <b v="0"/>
    <n v="0"/>
    <b v="0"/>
    <x v="0"/>
    <x v="3"/>
    <n v="0"/>
    <n v="0"/>
    <d v="2015-05-11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3879100"/>
    <n v="1461287350"/>
    <b v="0"/>
    <n v="0"/>
    <b v="0"/>
    <x v="0"/>
    <x v="3"/>
    <n v="0"/>
    <n v="0"/>
    <d v="2016-03-09T23:04:14"/>
    <n v="2016"/>
  </r>
  <r>
    <n v="226"/>
    <s v="MAGGIE Film"/>
    <s v="A TRUE STORY OF DOMESTIC VILOLENCE THAT SEEKS TO OFFER THE VIEWER OUTLEST OF SUPPORT."/>
    <n v="29000"/>
    <n v="250"/>
    <x v="2"/>
    <x v="3"/>
    <s v="AUD"/>
    <n v="1436506726"/>
    <n v="1431322726"/>
    <b v="0"/>
    <n v="2"/>
    <b v="0"/>
    <x v="0"/>
    <x v="3"/>
    <n v="1"/>
    <n v="125"/>
    <d v="2015-04-12T15:59:04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60153054"/>
    <n v="1457564654"/>
    <b v="0"/>
    <n v="0"/>
    <b v="0"/>
    <x v="0"/>
    <x v="3"/>
    <n v="0"/>
    <n v="0"/>
    <d v="2015-06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064540"/>
    <n v="1428854344"/>
    <b v="0"/>
    <n v="0"/>
    <b v="0"/>
    <x v="0"/>
    <x v="3"/>
    <n v="0"/>
    <n v="0"/>
    <d v="2015-04-02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0"/>
    <s v="USD"/>
    <n v="1436477241"/>
    <n v="1433885241"/>
    <b v="0"/>
    <n v="0"/>
    <b v="0"/>
    <x v="0"/>
    <x v="3"/>
    <n v="0"/>
    <n v="0"/>
    <d v="2016-01-14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GBP"/>
    <n v="1433176105"/>
    <n v="1427992105"/>
    <b v="0"/>
    <n v="2"/>
    <b v="0"/>
    <x v="0"/>
    <x v="3"/>
    <n v="0"/>
    <n v="30"/>
    <d v="2015-05-05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3"/>
    <s v="EUR"/>
    <n v="1455402297"/>
    <n v="1452810297"/>
    <b v="0"/>
    <n v="0"/>
    <b v="0"/>
    <x v="0"/>
    <x v="3"/>
    <n v="0"/>
    <n v="0"/>
    <d v="2015-12-03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0"/>
    <s v="USD"/>
    <n v="1433443151"/>
    <n v="1430851151"/>
    <b v="0"/>
    <n v="7"/>
    <b v="0"/>
    <x v="0"/>
    <x v="3"/>
    <n v="3"/>
    <n v="15.71"/>
    <d v="2015-01-28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51775651"/>
    <n v="1449183651"/>
    <b v="0"/>
    <n v="0"/>
    <b v="0"/>
    <x v="0"/>
    <x v="3"/>
    <n v="0"/>
    <n v="0"/>
    <d v="2016-08-30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GBP"/>
    <n v="1425066546"/>
    <n v="1422474546"/>
    <b v="0"/>
    <n v="5"/>
    <b v="0"/>
    <x v="0"/>
    <x v="3"/>
    <n v="40"/>
    <n v="80.2"/>
    <d v="2015-05-12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75185972"/>
    <n v="1472593972"/>
    <b v="0"/>
    <n v="0"/>
    <b v="0"/>
    <x v="0"/>
    <x v="3"/>
    <n v="0"/>
    <n v="0"/>
    <d v="2015-06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34847859"/>
    <n v="1431391859"/>
    <b v="0"/>
    <n v="0"/>
    <b v="0"/>
    <x v="0"/>
    <x v="3"/>
    <n v="0"/>
    <n v="0"/>
    <d v="2015-11-13T02:01:39"/>
    <n v="2015"/>
  </r>
  <r>
    <n v="237"/>
    <s v="Making The Choice"/>
    <s v="Making The Choice is a christian short film series."/>
    <n v="15000"/>
    <n v="50"/>
    <x v="2"/>
    <x v="0"/>
    <s v="USD"/>
    <n v="1436478497"/>
    <n v="1433886497"/>
    <b v="0"/>
    <n v="1"/>
    <b v="0"/>
    <x v="0"/>
    <x v="3"/>
    <n v="0"/>
    <n v="50"/>
    <d v="2016-01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51952000"/>
    <n v="1447380099"/>
    <b v="0"/>
    <n v="0"/>
    <b v="0"/>
    <x v="0"/>
    <x v="3"/>
    <n v="0"/>
    <n v="0"/>
    <d v="2016-12-09T23:06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0"/>
    <s v="USD"/>
    <n v="1457445069"/>
    <n v="1452261069"/>
    <b v="0"/>
    <n v="5"/>
    <b v="0"/>
    <x v="0"/>
    <x v="3"/>
    <n v="25"/>
    <n v="50"/>
    <d v="2015-10-20T02:38:5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483088400"/>
    <n v="1481324760"/>
    <b v="0"/>
    <n v="137"/>
    <b v="1"/>
    <x v="0"/>
    <x v="4"/>
    <n v="108"/>
    <n v="117.85"/>
    <d v="2013-03-21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3"/>
    <s v="AUD"/>
    <n v="1446984000"/>
    <n v="1445308730"/>
    <b v="0"/>
    <n v="376"/>
    <b v="1"/>
    <x v="0"/>
    <x v="4"/>
    <n v="113"/>
    <n v="109.04"/>
    <d v="2014-11-06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67773211"/>
    <n v="1363885211"/>
    <b v="1"/>
    <n v="202"/>
    <b v="1"/>
    <x v="0"/>
    <x v="4"/>
    <n v="113"/>
    <n v="73.02"/>
    <d v="2011-11-15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419180304"/>
    <n v="1415292304"/>
    <b v="1"/>
    <n v="328"/>
    <b v="1"/>
    <x v="0"/>
    <x v="4"/>
    <n v="103"/>
    <n v="78.2"/>
    <d v="2014-01-23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324381790"/>
    <n v="1321357790"/>
    <b v="1"/>
    <n v="84"/>
    <b v="1"/>
    <x v="0"/>
    <x v="4"/>
    <n v="114"/>
    <n v="47.4"/>
    <d v="2010-02-04T07:45:59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93031304"/>
    <n v="1390439304"/>
    <b v="1"/>
    <n v="96"/>
    <b v="1"/>
    <x v="0"/>
    <x v="4"/>
    <n v="104"/>
    <n v="54.02"/>
    <d v="2012-07-17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68723160"/>
    <n v="1265269559"/>
    <b v="1"/>
    <n v="223"/>
    <b v="1"/>
    <x v="0"/>
    <x v="4"/>
    <n v="305"/>
    <n v="68.489999999999995"/>
    <d v="2010-10-29T08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345079785"/>
    <n v="1342487785"/>
    <b v="1"/>
    <n v="62"/>
    <b v="1"/>
    <x v="0"/>
    <x v="4"/>
    <n v="134"/>
    <n v="108.15"/>
    <d v="2010-09-09T14:30:14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292665405"/>
    <n v="1288341805"/>
    <b v="1"/>
    <n v="146"/>
    <b v="1"/>
    <x v="0"/>
    <x v="4"/>
    <n v="101"/>
    <n v="589.95000000000005"/>
    <d v="2011-11-23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7200340"/>
    <n v="1284042614"/>
    <b v="1"/>
    <n v="235"/>
    <b v="1"/>
    <x v="0"/>
    <x v="4"/>
    <n v="113"/>
    <n v="48.05"/>
    <d v="2010-06-03T22:10:2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25961309"/>
    <n v="1322073309"/>
    <b v="1"/>
    <n v="437"/>
    <b v="1"/>
    <x v="0"/>
    <x v="4"/>
    <n v="106"/>
    <n v="72.48"/>
    <d v="2013-05-07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282498800"/>
    <n v="1275603020"/>
    <b v="1"/>
    <n v="77"/>
    <b v="1"/>
    <x v="0"/>
    <x v="4"/>
    <n v="126"/>
    <n v="57.08"/>
    <d v="2012-04-14T18:54:06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370525691"/>
    <n v="1367933691"/>
    <b v="1"/>
    <n v="108"/>
    <b v="1"/>
    <x v="0"/>
    <x v="4"/>
    <n v="185"/>
    <n v="85.44"/>
    <d v="2010-03-29T15:54:18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37194800"/>
    <n v="1334429646"/>
    <b v="1"/>
    <n v="7"/>
    <b v="1"/>
    <x v="0"/>
    <x v="4"/>
    <n v="101"/>
    <n v="215.86"/>
    <d v="2012-01-16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275364740"/>
    <n v="1269878058"/>
    <b v="1"/>
    <n v="314"/>
    <b v="1"/>
    <x v="0"/>
    <x v="4"/>
    <n v="117"/>
    <n v="89.39"/>
    <d v="2015-09-16T22:51:5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29320235"/>
    <n v="1326728235"/>
    <b v="1"/>
    <n v="188"/>
    <b v="1"/>
    <x v="0"/>
    <x v="4"/>
    <n v="107"/>
    <n v="45.42"/>
    <d v="2011-02-14T12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445047200"/>
    <n v="1442443910"/>
    <b v="1"/>
    <n v="275"/>
    <b v="1"/>
    <x v="0"/>
    <x v="4"/>
    <n v="139"/>
    <n v="65.760000000000005"/>
    <d v="2013-02-14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300275482"/>
    <n v="1297687082"/>
    <b v="1"/>
    <n v="560"/>
    <b v="1"/>
    <x v="0"/>
    <x v="4"/>
    <n v="107"/>
    <n v="66.7"/>
    <d v="2016-04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63458467"/>
    <n v="1360866467"/>
    <b v="1"/>
    <n v="688"/>
    <b v="1"/>
    <x v="0"/>
    <x v="4"/>
    <n v="191"/>
    <n v="83.35"/>
    <d v="2011-05-19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63670162"/>
    <n v="1461078162"/>
    <b v="1"/>
    <n v="942"/>
    <b v="1"/>
    <x v="0"/>
    <x v="4"/>
    <n v="132"/>
    <n v="105.05"/>
    <d v="2015-03-09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308359666"/>
    <n v="1305767666"/>
    <b v="1"/>
    <n v="88"/>
    <b v="1"/>
    <x v="0"/>
    <x v="4"/>
    <n v="106"/>
    <n v="120.91"/>
    <d v="2010-06-01T18:07:59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428514969"/>
    <n v="1425922969"/>
    <b v="1"/>
    <n v="220"/>
    <b v="1"/>
    <x v="0"/>
    <x v="4"/>
    <n v="107"/>
    <n v="97.64"/>
    <d v="2012-04-18T21:15:04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79360740"/>
    <n v="1275415679"/>
    <b v="1"/>
    <n v="145"/>
    <b v="1"/>
    <x v="0"/>
    <x v="4"/>
    <n v="240"/>
    <n v="41.38"/>
    <d v="2011-01-12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39080900"/>
    <n v="1334783704"/>
    <b v="1"/>
    <n v="963"/>
    <b v="1"/>
    <x v="0"/>
    <x v="4"/>
    <n v="118"/>
    <n v="30.65"/>
    <d v="2012-08-28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298699828"/>
    <n v="1294811828"/>
    <b v="1"/>
    <n v="91"/>
    <b v="1"/>
    <x v="0"/>
    <x v="4"/>
    <n v="118"/>
    <n v="64.95"/>
    <d v="2012-04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348786494"/>
    <n v="1346194494"/>
    <b v="1"/>
    <n v="58"/>
    <b v="1"/>
    <x v="0"/>
    <x v="4"/>
    <n v="111"/>
    <n v="95.78"/>
    <d v="2010-03-30T05:53:5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336747995"/>
    <n v="1334155995"/>
    <b v="1"/>
    <n v="36"/>
    <b v="1"/>
    <x v="0"/>
    <x v="4"/>
    <n v="146"/>
    <n v="40.42"/>
    <d v="2010-01-27T04:11:47"/>
    <n v="2010"/>
  </r>
  <r>
    <n v="267"/>
    <s v="Uncharted Amazon"/>
    <s v="A visually stunning, feature length film chronicling life's challenges in the remote depths of the Amazon rainforest."/>
    <n v="9850"/>
    <n v="12965.44"/>
    <x v="0"/>
    <x v="0"/>
    <s v="USD"/>
    <n v="1273522560"/>
    <n v="1269928430"/>
    <b v="1"/>
    <n v="165"/>
    <b v="1"/>
    <x v="0"/>
    <x v="4"/>
    <n v="132"/>
    <n v="78.58"/>
    <d v="2014-05-26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271994660"/>
    <n v="1264565507"/>
    <b v="1"/>
    <n v="111"/>
    <b v="1"/>
    <x v="0"/>
    <x v="4"/>
    <n v="111"/>
    <n v="50.18"/>
    <d v="2011-09-23T03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GBP"/>
    <n v="1403693499"/>
    <n v="1401101499"/>
    <b v="1"/>
    <n v="1596"/>
    <b v="1"/>
    <x v="0"/>
    <x v="4"/>
    <n v="147"/>
    <n v="92.25"/>
    <d v="2017-01-23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20640778"/>
    <n v="1316749178"/>
    <b v="1"/>
    <n v="61"/>
    <b v="1"/>
    <x v="0"/>
    <x v="4"/>
    <n v="153"/>
    <n v="57.54"/>
    <d v="2011-04-04T20:47:5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3"/>
    <s v="AUD"/>
    <n v="1487738622"/>
    <n v="1485146622"/>
    <b v="1"/>
    <n v="287"/>
    <b v="1"/>
    <x v="0"/>
    <x v="4"/>
    <n v="105"/>
    <n v="109.42"/>
    <d v="2013-12-04T02:24:2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306296000"/>
    <n v="1301950070"/>
    <b v="1"/>
    <n v="65"/>
    <b v="1"/>
    <x v="0"/>
    <x v="4"/>
    <n v="177"/>
    <n v="81.89"/>
    <d v="2010-02-26T21:36:31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88649600"/>
    <n v="1386123861"/>
    <b v="1"/>
    <n v="118"/>
    <b v="1"/>
    <x v="0"/>
    <x v="4"/>
    <n v="108"/>
    <n v="45.67"/>
    <d v="2011-06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272480540"/>
    <n v="1267220191"/>
    <b v="1"/>
    <n v="113"/>
    <b v="1"/>
    <x v="0"/>
    <x v="4"/>
    <n v="156"/>
    <n v="55.22"/>
    <d v="2012-03-01T21:53:49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09694266"/>
    <n v="1307102266"/>
    <b v="1"/>
    <n v="332"/>
    <b v="1"/>
    <x v="0"/>
    <x v="4"/>
    <n v="108"/>
    <n v="65.3"/>
    <d v="2012-10-11T00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3609140"/>
    <n v="1330638829"/>
    <b v="1"/>
    <n v="62"/>
    <b v="1"/>
    <x v="0"/>
    <x v="4"/>
    <n v="148"/>
    <n v="95.23"/>
    <d v="2012-02-28T01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352511966"/>
    <n v="1349916366"/>
    <b v="1"/>
    <n v="951"/>
    <b v="1"/>
    <x v="0"/>
    <x v="4"/>
    <n v="110"/>
    <n v="75.44"/>
    <d v="2015-04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35574674"/>
    <n v="1330394274"/>
    <b v="1"/>
    <n v="415"/>
    <b v="1"/>
    <x v="0"/>
    <x v="4"/>
    <n v="150"/>
    <n v="97.82"/>
    <d v="2012-09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32416219"/>
    <n v="1429824219"/>
    <b v="1"/>
    <n v="305"/>
    <b v="1"/>
    <x v="0"/>
    <x v="4"/>
    <n v="157"/>
    <n v="87.69"/>
    <d v="2017-01-24T05:51:36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350003539"/>
    <n v="1347411539"/>
    <b v="1"/>
    <n v="2139"/>
    <b v="1"/>
    <x v="0"/>
    <x v="4"/>
    <n v="156"/>
    <n v="54.75"/>
    <d v="2014-04-15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488160860"/>
    <n v="1485237096"/>
    <b v="1"/>
    <n v="79"/>
    <b v="1"/>
    <x v="0"/>
    <x v="4"/>
    <n v="121"/>
    <n v="83.95"/>
    <d v="2009-05-17T03:55:13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401459035"/>
    <n v="1397571035"/>
    <b v="1"/>
    <n v="179"/>
    <b v="1"/>
    <x v="0"/>
    <x v="4"/>
    <n v="101"/>
    <n v="254.39"/>
    <d v="2010-01-16T22:04:52"/>
    <n v="2010"/>
  </r>
  <r>
    <n v="283"/>
    <s v="SOLE SURVIVOR"/>
    <s v="What is the impact of survivorship on the human condition?"/>
    <n v="18000"/>
    <n v="20569.05"/>
    <x v="0"/>
    <x v="0"/>
    <s v="USD"/>
    <n v="1249932360"/>
    <n v="1242532513"/>
    <b v="1"/>
    <n v="202"/>
    <b v="1"/>
    <x v="0"/>
    <x v="4"/>
    <n v="114"/>
    <n v="101.83"/>
    <d v="2011-05-12T17:02:24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266876000"/>
    <n v="1263679492"/>
    <b v="1"/>
    <n v="760"/>
    <b v="1"/>
    <x v="0"/>
    <x v="4"/>
    <n v="105"/>
    <n v="55.07"/>
    <d v="2011-12-27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06904340"/>
    <n v="1305219744"/>
    <b v="1"/>
    <n v="563"/>
    <b v="1"/>
    <x v="0"/>
    <x v="4"/>
    <n v="229"/>
    <n v="56.9"/>
    <d v="2013-08-20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27167780"/>
    <n v="1325007780"/>
    <b v="1"/>
    <n v="135"/>
    <b v="1"/>
    <x v="0"/>
    <x v="4"/>
    <n v="109"/>
    <n v="121.28"/>
    <d v="2013-02-08T19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79614128"/>
    <n v="1377022128"/>
    <b v="1"/>
    <n v="290"/>
    <b v="1"/>
    <x v="0"/>
    <x v="4"/>
    <n v="176"/>
    <n v="91.19"/>
    <d v="2012-10-02T06:40:18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64236524"/>
    <n v="1360352124"/>
    <b v="1"/>
    <n v="447"/>
    <b v="1"/>
    <x v="0"/>
    <x v="4"/>
    <n v="103"/>
    <n v="115.45"/>
    <d v="2012-05-22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USD"/>
    <n v="1351828800"/>
    <n v="1349160018"/>
    <b v="1"/>
    <n v="232"/>
    <b v="1"/>
    <x v="0"/>
    <x v="4"/>
    <n v="105"/>
    <n v="67.77"/>
    <d v="2013-10-03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340683393"/>
    <n v="1337659393"/>
    <b v="1"/>
    <n v="168"/>
    <b v="1"/>
    <x v="0"/>
    <x v="4"/>
    <n v="107"/>
    <n v="28.58"/>
    <d v="2010-12-14T08:51:37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GBP"/>
    <n v="1383389834"/>
    <n v="1380797834"/>
    <b v="1"/>
    <n v="128"/>
    <b v="1"/>
    <x v="0"/>
    <x v="4"/>
    <n v="120"/>
    <n v="46.88"/>
    <d v="2013-04-12T18:27:26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296633540"/>
    <n v="1292316697"/>
    <b v="1"/>
    <n v="493"/>
    <b v="1"/>
    <x v="0"/>
    <x v="4"/>
    <n v="102"/>
    <n v="154.41999999999999"/>
    <d v="2011-09-26T19:16:3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67366460"/>
    <n v="1365791246"/>
    <b v="1"/>
    <n v="131"/>
    <b v="1"/>
    <x v="0"/>
    <x v="4"/>
    <n v="101"/>
    <n v="201.22"/>
    <d v="2014-03-21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319860740"/>
    <n v="1317064599"/>
    <b v="1"/>
    <n v="50"/>
    <b v="1"/>
    <x v="0"/>
    <x v="4"/>
    <n v="100"/>
    <n v="100"/>
    <d v="2010-06-14T02:01:3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98009714"/>
    <n v="1395417714"/>
    <b v="1"/>
    <n v="665"/>
    <b v="1"/>
    <x v="0"/>
    <x v="4"/>
    <n v="133"/>
    <n v="100.08"/>
    <d v="2013-09-02T00:06:49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279555200"/>
    <n v="1276480894"/>
    <b v="1"/>
    <n v="129"/>
    <b v="1"/>
    <x v="0"/>
    <x v="4"/>
    <n v="119"/>
    <n v="230.09"/>
    <d v="2012-08-13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383264000"/>
    <n v="1378080409"/>
    <b v="1"/>
    <n v="142"/>
    <b v="1"/>
    <x v="0"/>
    <x v="4"/>
    <n v="101"/>
    <n v="141.75"/>
    <d v="2015-03-26T17:28:21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47017083"/>
    <n v="1344857083"/>
    <b v="1"/>
    <n v="2436"/>
    <b v="1"/>
    <x v="0"/>
    <x v="4"/>
    <n v="109"/>
    <n v="56.34"/>
    <d v="2014-03-11T11:07:2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430452740"/>
    <n v="1427390901"/>
    <b v="1"/>
    <n v="244"/>
    <b v="1"/>
    <x v="0"/>
    <x v="4"/>
    <n v="179"/>
    <n v="73.34"/>
    <d v="2010-10-18T05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99669200"/>
    <n v="1394536048"/>
    <b v="1"/>
    <n v="298"/>
    <b v="1"/>
    <x v="0"/>
    <x v="4"/>
    <n v="102"/>
    <n v="85.34"/>
    <d v="2011-03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289975060"/>
    <n v="1287379460"/>
    <b v="1"/>
    <n v="251"/>
    <b v="1"/>
    <x v="0"/>
    <x v="4"/>
    <n v="119"/>
    <n v="61.5"/>
    <d v="2013-02-07T17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03686138"/>
    <n v="1301007738"/>
    <b v="1"/>
    <n v="108"/>
    <b v="1"/>
    <x v="0"/>
    <x v="4"/>
    <n v="100"/>
    <n v="93.02"/>
    <d v="2012-01-25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63711335"/>
    <n v="1360258935"/>
    <b v="1"/>
    <n v="82"/>
    <b v="1"/>
    <x v="0"/>
    <x v="4"/>
    <n v="137"/>
    <n v="50.29"/>
    <d v="2012-05-03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30115638"/>
    <n v="1327523638"/>
    <b v="1"/>
    <n v="74"/>
    <b v="1"/>
    <x v="0"/>
    <x v="4"/>
    <n v="232"/>
    <n v="106.43"/>
    <d v="2012-07-24T02:16:37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8601346"/>
    <n v="1336009346"/>
    <b v="1"/>
    <n v="189"/>
    <b v="1"/>
    <x v="0"/>
    <x v="4"/>
    <n v="130"/>
    <n v="51.72"/>
    <d v="2012-02-09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46464800"/>
    <n v="1343096197"/>
    <b v="1"/>
    <n v="80"/>
    <b v="1"/>
    <x v="0"/>
    <x v="4"/>
    <n v="293"/>
    <n v="36.61"/>
    <d v="2013-02-28T20:05:33"/>
    <n v="2013"/>
  </r>
  <r>
    <n v="307"/>
    <s v="Grammar Revolution"/>
    <s v="Why is grammar important?"/>
    <n v="22000"/>
    <n v="24490"/>
    <x v="0"/>
    <x v="0"/>
    <s v="USD"/>
    <n v="1331392049"/>
    <n v="1328800049"/>
    <b v="1"/>
    <n v="576"/>
    <b v="1"/>
    <x v="0"/>
    <x v="4"/>
    <n v="111"/>
    <n v="42.52"/>
    <d v="2013-01-08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363806333"/>
    <n v="1362081933"/>
    <b v="1"/>
    <n v="202"/>
    <b v="1"/>
    <x v="0"/>
    <x v="4"/>
    <n v="106"/>
    <n v="62.71"/>
    <d v="2011-01-24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60276801"/>
    <n v="1357684801"/>
    <b v="1"/>
    <n v="238"/>
    <b v="1"/>
    <x v="0"/>
    <x v="4"/>
    <n v="119"/>
    <n v="89.96"/>
    <d v="2012-08-1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299775210"/>
    <n v="1295887210"/>
    <b v="1"/>
    <n v="36"/>
    <b v="1"/>
    <x v="0"/>
    <x v="4"/>
    <n v="104"/>
    <n v="28.92"/>
    <d v="2011-10-05T04:23:43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46695334"/>
    <n v="1344880934"/>
    <b v="1"/>
    <n v="150"/>
    <b v="1"/>
    <x v="0"/>
    <x v="4"/>
    <n v="104"/>
    <n v="138.80000000000001"/>
    <d v="2011-11-21T05:16:32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19076000"/>
    <n v="1317788623"/>
    <b v="1"/>
    <n v="146"/>
    <b v="1"/>
    <x v="0"/>
    <x v="4"/>
    <n v="112"/>
    <n v="61.3"/>
    <d v="2013-03-15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325404740"/>
    <n v="1321852592"/>
    <b v="1"/>
    <n v="222"/>
    <b v="1"/>
    <x v="0"/>
    <x v="4"/>
    <n v="105"/>
    <n v="80.2"/>
    <d v="2010-06-28T05:28:14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5973432"/>
    <n v="1363381432"/>
    <b v="1"/>
    <n v="120"/>
    <b v="1"/>
    <x v="0"/>
    <x v="4"/>
    <n v="385"/>
    <n v="32.1"/>
    <d v="2013-01-30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281542340"/>
    <n v="1277702894"/>
    <b v="1"/>
    <n v="126"/>
    <b v="1"/>
    <x v="0"/>
    <x v="4"/>
    <n v="101"/>
    <n v="200.89"/>
    <d v="2012-07-23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0"/>
    <s v="USD"/>
    <n v="1362167988"/>
    <n v="1359575988"/>
    <b v="1"/>
    <n v="158"/>
    <b v="1"/>
    <x v="0"/>
    <x v="4"/>
    <n v="114"/>
    <n v="108.01"/>
    <d v="2014-11-07T22:09:57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45660334"/>
    <n v="1343068334"/>
    <b v="1"/>
    <n v="316"/>
    <b v="1"/>
    <x v="0"/>
    <x v="4"/>
    <n v="101"/>
    <n v="95.7"/>
    <d v="2013-11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6"/>
    <s v="CAD"/>
    <n v="1418273940"/>
    <n v="1415398197"/>
    <b v="1"/>
    <n v="284"/>
    <b v="1"/>
    <x v="0"/>
    <x v="4"/>
    <n v="283"/>
    <n v="49.88"/>
    <d v="2013-02-25T00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386778483"/>
    <n v="1384186483"/>
    <b v="1"/>
    <n v="51"/>
    <b v="1"/>
    <x v="0"/>
    <x v="4"/>
    <n v="113"/>
    <n v="110.47"/>
    <d v="2009-11-06T20:07:0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USD"/>
    <n v="1364342151"/>
    <n v="1361753751"/>
    <b v="1"/>
    <n v="158"/>
    <b v="1"/>
    <x v="0"/>
    <x v="4"/>
    <n v="107"/>
    <n v="134.91"/>
    <d v="2015-11-23T13:13:53"/>
    <n v="2015"/>
  </r>
  <r>
    <n v="321"/>
    <s v="An Impossible Project"/>
    <s v="The more digital the world, the more analog our dreams._x000a_A feature documentary shot on 35mm film."/>
    <n v="35000"/>
    <n v="35932"/>
    <x v="0"/>
    <x v="0"/>
    <s v="USD"/>
    <n v="1265097540"/>
    <n v="1257538029"/>
    <b v="1"/>
    <n v="337"/>
    <b v="1"/>
    <x v="0"/>
    <x v="4"/>
    <n v="103"/>
    <n v="106.62"/>
    <d v="2016-10-04T10:43:06"/>
    <n v="2016"/>
  </r>
  <r>
    <n v="322"/>
    <s v="Last of the Big Tuskers"/>
    <s v="A documentary film about the largest elephants on earth and what is being done to ensure their survival."/>
    <n v="25000"/>
    <n v="26978"/>
    <x v="0"/>
    <x v="1"/>
    <s v="GBP"/>
    <n v="1450825200"/>
    <n v="1448284433"/>
    <b v="1"/>
    <n v="186"/>
    <b v="1"/>
    <x v="0"/>
    <x v="4"/>
    <n v="108"/>
    <n v="145.04"/>
    <d v="2016-04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3"/>
    <s v="EUR"/>
    <n v="1478605386"/>
    <n v="1475577786"/>
    <b v="1"/>
    <n v="58"/>
    <b v="1"/>
    <x v="0"/>
    <x v="4"/>
    <n v="123"/>
    <n v="114.59"/>
    <d v="2016-11-23T07:42:4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63146848"/>
    <n v="1460554848"/>
    <b v="1"/>
    <n v="82"/>
    <b v="1"/>
    <x v="0"/>
    <x v="4"/>
    <n v="102"/>
    <n v="105.32"/>
    <d v="2015-06-29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307140"/>
    <n v="1479886966"/>
    <b v="1"/>
    <n v="736"/>
    <b v="1"/>
    <x v="0"/>
    <x v="4"/>
    <n v="104"/>
    <n v="70.92"/>
    <d v="2016-11-15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38441308"/>
    <n v="1435590108"/>
    <b v="1"/>
    <n v="1151"/>
    <b v="1"/>
    <x v="0"/>
    <x v="4"/>
    <n v="113"/>
    <n v="147.16999999999999"/>
    <d v="2017-02-09T07:33: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82208233"/>
    <n v="1479184233"/>
    <b v="1"/>
    <n v="34"/>
    <b v="1"/>
    <x v="0"/>
    <x v="4"/>
    <n v="136"/>
    <n v="160.47"/>
    <d v="2015-02-23T05:38:49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89532220"/>
    <n v="1486625606"/>
    <b v="1"/>
    <n v="498"/>
    <b v="1"/>
    <x v="0"/>
    <x v="4"/>
    <n v="104"/>
    <n v="156.05000000000001"/>
    <d v="2015-10-01T22:43:0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27011200"/>
    <n v="1424669929"/>
    <b v="1"/>
    <n v="167"/>
    <b v="1"/>
    <x v="0"/>
    <x v="4"/>
    <n v="106"/>
    <n v="63.17"/>
    <d v="2015-10-14T11:12:07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446350400"/>
    <n v="1443739388"/>
    <b v="1"/>
    <n v="340"/>
    <b v="1"/>
    <x v="0"/>
    <x v="4"/>
    <n v="102"/>
    <n v="104.82"/>
    <d v="2013-04-15T12:22:4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46868800"/>
    <n v="1444821127"/>
    <b v="1"/>
    <n v="438"/>
    <b v="1"/>
    <x v="0"/>
    <x v="4"/>
    <n v="107"/>
    <n v="97.36"/>
    <d v="2016-05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368763140"/>
    <n v="1366028563"/>
    <b v="1"/>
    <n v="555"/>
    <b v="1"/>
    <x v="0"/>
    <x v="4"/>
    <n v="113"/>
    <n v="203.63"/>
    <d v="2015-09-16T16:19:37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6171834"/>
    <n v="1463493434"/>
    <b v="1"/>
    <n v="266"/>
    <b v="1"/>
    <x v="0"/>
    <x v="4"/>
    <n v="125"/>
    <n v="188.31"/>
    <d v="2016-03-08T15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46019200"/>
    <n v="1442420377"/>
    <b v="1"/>
    <n v="69"/>
    <b v="1"/>
    <x v="0"/>
    <x v="4"/>
    <n v="101"/>
    <n v="146.65"/>
    <d v="2015-04-07T16:22:37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60038591"/>
    <n v="1457450191"/>
    <b v="1"/>
    <n v="80"/>
    <b v="1"/>
    <x v="0"/>
    <x v="4"/>
    <n v="103"/>
    <n v="109.19"/>
    <d v="2015-04-07T17:41:5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31716400"/>
    <n v="1428423757"/>
    <b v="1"/>
    <n v="493"/>
    <b v="1"/>
    <x v="0"/>
    <x v="4"/>
    <n v="117"/>
    <n v="59.25"/>
    <d v="2015-10-14T14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31122400"/>
    <n v="1428428515"/>
    <b v="1"/>
    <n v="31"/>
    <b v="1"/>
    <x v="0"/>
    <x v="4"/>
    <n v="101"/>
    <n v="97.9"/>
    <d v="2015-02-12T03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47427918"/>
    <n v="1444832318"/>
    <b v="1"/>
    <n v="236"/>
    <b v="1"/>
    <x v="0"/>
    <x v="4"/>
    <n v="110"/>
    <n v="70"/>
    <d v="2016-07-08T18:08:1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26298708"/>
    <n v="1423710308"/>
    <b v="1"/>
    <n v="89"/>
    <b v="1"/>
    <x v="0"/>
    <x v="4"/>
    <n v="108"/>
    <n v="72.87"/>
    <d v="2015-03-30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72864400"/>
    <n v="1468001290"/>
    <b v="1"/>
    <n v="299"/>
    <b v="1"/>
    <x v="0"/>
    <x v="4"/>
    <n v="125"/>
    <n v="146.35"/>
    <d v="2017-02-06T16:03:2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30331268"/>
    <n v="1427739268"/>
    <b v="1"/>
    <n v="55"/>
    <b v="1"/>
    <x v="0"/>
    <x v="4"/>
    <n v="107"/>
    <n v="67.91"/>
    <d v="2014-09-12T21:06:38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89006800"/>
    <n v="1486397007"/>
    <b v="1"/>
    <n v="325"/>
    <b v="1"/>
    <x v="0"/>
    <x v="4"/>
    <n v="100"/>
    <n v="169.85"/>
    <d v="2016-03-30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2135940"/>
    <n v="1410555998"/>
    <b v="1"/>
    <n v="524"/>
    <b v="1"/>
    <x v="0"/>
    <x v="4"/>
    <n v="102"/>
    <n v="58.41"/>
    <d v="2014-10-14T17:42:25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61955465"/>
    <n v="1459363465"/>
    <b v="1"/>
    <n v="285"/>
    <b v="1"/>
    <x v="0"/>
    <x v="4"/>
    <n v="102"/>
    <n v="119.99"/>
    <d v="2015-04-17T23:18:1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15934000"/>
    <n v="1413308545"/>
    <b v="1"/>
    <n v="179"/>
    <b v="1"/>
    <x v="0"/>
    <x v="4"/>
    <n v="123"/>
    <n v="99.86"/>
    <d v="2015-04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33125200"/>
    <n v="1429312694"/>
    <b v="1"/>
    <n v="188"/>
    <b v="1"/>
    <x v="0"/>
    <x v="4"/>
    <n v="170"/>
    <n v="90.58"/>
    <d v="2015-09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32161590"/>
    <n v="1429569590"/>
    <b v="1"/>
    <n v="379"/>
    <b v="1"/>
    <x v="0"/>
    <x v="4"/>
    <n v="112"/>
    <n v="117.77"/>
    <d v="2015-10-15T11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4824021"/>
    <n v="1442232021"/>
    <b v="1"/>
    <n v="119"/>
    <b v="1"/>
    <x v="0"/>
    <x v="4"/>
    <n v="103"/>
    <n v="86.55"/>
    <d v="2015-07-22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47505609"/>
    <n v="1444910009"/>
    <b v="1"/>
    <n v="167"/>
    <b v="1"/>
    <x v="0"/>
    <x v="4"/>
    <n v="107"/>
    <n v="71.900000000000006"/>
    <d v="2017-01-25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40165916"/>
    <n v="1437573916"/>
    <b v="1"/>
    <n v="221"/>
    <b v="1"/>
    <x v="0"/>
    <x v="4"/>
    <n v="115"/>
    <n v="129.82"/>
    <d v="2016-08-04T01:35:0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0"/>
    <s v="USD"/>
    <n v="1487937508"/>
    <n v="1485345508"/>
    <b v="1"/>
    <n v="964"/>
    <b v="1"/>
    <x v="0"/>
    <x v="4"/>
    <n v="127"/>
    <n v="44.91"/>
    <d v="2016-02-27T23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73566340"/>
    <n v="1470274509"/>
    <b v="1"/>
    <n v="286"/>
    <b v="1"/>
    <x v="0"/>
    <x v="4"/>
    <n v="117"/>
    <n v="40.76"/>
    <d v="2014-09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4"/>
    <s v="EUR"/>
    <n v="1460066954"/>
    <n v="1456614554"/>
    <b v="1"/>
    <n v="613"/>
    <b v="1"/>
    <x v="0"/>
    <x v="4"/>
    <n v="109"/>
    <n v="103.52"/>
    <d v="2015-10-20T19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12740868"/>
    <n v="1410148868"/>
    <b v="1"/>
    <n v="29"/>
    <b v="1"/>
    <x v="0"/>
    <x v="4"/>
    <n v="104"/>
    <n v="125.45"/>
    <d v="2016-03-09T19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47963219"/>
    <n v="1445367619"/>
    <b v="1"/>
    <n v="165"/>
    <b v="1"/>
    <x v="0"/>
    <x v="4"/>
    <n v="116"/>
    <n v="246.61"/>
    <d v="2014-10-31T07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60141521"/>
    <n v="1457553121"/>
    <b v="1"/>
    <n v="97"/>
    <b v="1"/>
    <x v="0"/>
    <x v="4"/>
    <n v="103"/>
    <n v="79.400000000000006"/>
    <d v="2016-02-15T19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17420994"/>
    <n v="1414738994"/>
    <b v="1"/>
    <n v="303"/>
    <b v="1"/>
    <x v="0"/>
    <x v="4"/>
    <n v="174"/>
    <n v="86.14"/>
    <d v="2015-03-15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58152193"/>
    <n v="1455563793"/>
    <b v="1"/>
    <n v="267"/>
    <b v="1"/>
    <x v="0"/>
    <x v="4"/>
    <n v="103"/>
    <n v="193.05"/>
    <d v="2016-05-17T20:38:41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29852797"/>
    <n v="1426396797"/>
    <b v="1"/>
    <n v="302"/>
    <b v="1"/>
    <x v="0"/>
    <x v="4"/>
    <n v="105"/>
    <n v="84.02"/>
    <d v="2014-10-23T01:41:3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66002800"/>
    <n v="1463517521"/>
    <b v="1"/>
    <n v="87"/>
    <b v="1"/>
    <x v="0"/>
    <x v="4"/>
    <n v="101"/>
    <n v="139.83000000000001"/>
    <d v="2015-06-08T21:33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5941920"/>
    <n v="1414028490"/>
    <b v="1"/>
    <n v="354"/>
    <b v="1"/>
    <x v="0"/>
    <x v="4"/>
    <n v="111"/>
    <n v="109.82"/>
    <d v="2014-10-24T00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37621060"/>
    <n v="1433799180"/>
    <b v="0"/>
    <n v="86"/>
    <b v="1"/>
    <x v="0"/>
    <x v="4"/>
    <n v="124"/>
    <n v="139.53"/>
    <d v="2014-07-17T05:03:11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416704506"/>
    <n v="1414108906"/>
    <b v="0"/>
    <n v="26"/>
    <b v="1"/>
    <x v="0"/>
    <x v="4"/>
    <n v="101"/>
    <n v="347.85"/>
    <d v="2010-03-18T17:52:16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7456000"/>
    <n v="1405573391"/>
    <b v="0"/>
    <n v="113"/>
    <b v="1"/>
    <x v="0"/>
    <x v="4"/>
    <n v="110"/>
    <n v="68.239999999999995"/>
    <d v="2014-05-21T20:37:52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0"/>
    <s v="USD"/>
    <n v="1272828120"/>
    <n v="1268934736"/>
    <b v="0"/>
    <n v="65"/>
    <b v="1"/>
    <x v="0"/>
    <x v="4"/>
    <n v="104"/>
    <n v="239.94"/>
    <d v="2014-01-29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403323140"/>
    <n v="1400704672"/>
    <b v="0"/>
    <n v="134"/>
    <b v="1"/>
    <x v="0"/>
    <x v="4"/>
    <n v="101"/>
    <n v="287.31"/>
    <d v="2012-04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GBP"/>
    <n v="1393597999"/>
    <n v="1391005999"/>
    <b v="0"/>
    <n v="119"/>
    <b v="1"/>
    <x v="0"/>
    <x v="4"/>
    <n v="103"/>
    <n v="86.85"/>
    <d v="2013-03-22T13:51:18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337540518"/>
    <n v="1334948518"/>
    <b v="0"/>
    <n v="159"/>
    <b v="1"/>
    <x v="0"/>
    <x v="4"/>
    <n v="104"/>
    <n v="81.849999999999994"/>
    <d v="2015-02-08T14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67384340"/>
    <n v="1363960278"/>
    <b v="0"/>
    <n v="167"/>
    <b v="1"/>
    <x v="0"/>
    <x v="4"/>
    <n v="110"/>
    <n v="42.87"/>
    <d v="2011-12-16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26426322"/>
    <n v="1423405922"/>
    <b v="0"/>
    <n v="43"/>
    <b v="1"/>
    <x v="0"/>
    <x v="4"/>
    <n v="122"/>
    <n v="709.42"/>
    <d v="2016-12-07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26633269"/>
    <n v="1324041269"/>
    <b v="0"/>
    <n v="1062"/>
    <b v="1"/>
    <x v="0"/>
    <x v="4"/>
    <n v="114"/>
    <n v="161.26"/>
    <d v="2012-12-18T18:25:39"/>
    <n v="2012"/>
  </r>
  <r>
    <n v="372"/>
    <s v="Wild Equus"/>
    <s v="A short documentary exploring the uses of 'Natural Horsemanship' across Europe"/>
    <n v="300"/>
    <n v="376"/>
    <x v="0"/>
    <x v="0"/>
    <s v="USD"/>
    <n v="1483729500"/>
    <n v="1481137500"/>
    <b v="0"/>
    <n v="9"/>
    <b v="1"/>
    <x v="0"/>
    <x v="4"/>
    <n v="125"/>
    <n v="41.78"/>
    <d v="2016-02-25T13:50:44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59743139"/>
    <n v="1355855139"/>
    <b v="0"/>
    <n v="89"/>
    <b v="1"/>
    <x v="0"/>
    <x v="4"/>
    <n v="107"/>
    <n v="89.89"/>
    <d v="2012-06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GBP"/>
    <n v="1459872000"/>
    <n v="1456408244"/>
    <b v="0"/>
    <n v="174"/>
    <b v="1"/>
    <x v="0"/>
    <x v="4"/>
    <n v="131"/>
    <n v="45.05"/>
    <d v="2011-08-02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42648398"/>
    <n v="1340056398"/>
    <b v="0"/>
    <n v="14"/>
    <b v="1"/>
    <x v="0"/>
    <x v="4"/>
    <n v="120"/>
    <n v="42.86"/>
    <d v="2014-01-18T23:38:3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USD"/>
    <n v="1316208031"/>
    <n v="1312320031"/>
    <b v="0"/>
    <n v="48"/>
    <b v="1"/>
    <x v="0"/>
    <x v="4"/>
    <n v="106"/>
    <n v="54.08"/>
    <d v="2016-07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393694280"/>
    <n v="1390088311"/>
    <b v="0"/>
    <n v="133"/>
    <b v="1"/>
    <x v="0"/>
    <x v="4"/>
    <n v="114"/>
    <n v="103.22"/>
    <d v="2015-10-15T06:01:08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"/>
    <s v="GBP"/>
    <n v="1472122316"/>
    <n v="1469443916"/>
    <b v="0"/>
    <n v="83"/>
    <b v="1"/>
    <x v="0"/>
    <x v="4"/>
    <n v="112"/>
    <n v="40.4"/>
    <d v="2016-01-01T13:43:28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447484460"/>
    <n v="1444888868"/>
    <b v="0"/>
    <n v="149"/>
    <b v="1"/>
    <x v="0"/>
    <x v="4"/>
    <n v="116"/>
    <n v="116.86"/>
    <d v="2012-03-19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6"/>
    <s v="CAD"/>
    <n v="1453765920"/>
    <n v="1451655808"/>
    <b v="0"/>
    <n v="49"/>
    <b v="1"/>
    <x v="0"/>
    <x v="4"/>
    <n v="142"/>
    <n v="115.51"/>
    <d v="2015-12-29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36062672"/>
    <n v="1332174672"/>
    <b v="0"/>
    <n v="251"/>
    <b v="1"/>
    <x v="0"/>
    <x v="4"/>
    <n v="105"/>
    <n v="104.31"/>
    <d v="2012-06-25T16:45:17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453569392"/>
    <n v="1451409392"/>
    <b v="0"/>
    <n v="22"/>
    <b v="1"/>
    <x v="0"/>
    <x v="4"/>
    <n v="256"/>
    <n v="69.77"/>
    <d v="2012-08-23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343624400"/>
    <n v="1340642717"/>
    <b v="0"/>
    <n v="48"/>
    <b v="1"/>
    <x v="0"/>
    <x v="4"/>
    <n v="207"/>
    <n v="43.02"/>
    <d v="2014-04-26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346950900"/>
    <n v="1345741300"/>
    <b v="0"/>
    <n v="383"/>
    <b v="1"/>
    <x v="0"/>
    <x v="4"/>
    <n v="112"/>
    <n v="58.54"/>
    <d v="2014-12-07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00467759"/>
    <n v="1398480559"/>
    <b v="0"/>
    <n v="237"/>
    <b v="1"/>
    <x v="0"/>
    <x v="4"/>
    <n v="106"/>
    <n v="111.8"/>
    <d v="2014-10-22T14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20569947"/>
    <n v="1417977947"/>
    <b v="0"/>
    <n v="13"/>
    <b v="1"/>
    <x v="0"/>
    <x v="4"/>
    <n v="100"/>
    <n v="46.23"/>
    <d v="2015-07-26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16582101"/>
    <n v="1413986501"/>
    <b v="0"/>
    <n v="562"/>
    <b v="1"/>
    <x v="0"/>
    <x v="4"/>
    <n v="214"/>
    <n v="144.69"/>
    <d v="2015-07-15T16:14:18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39246991"/>
    <n v="1437950991"/>
    <b v="0"/>
    <n v="71"/>
    <b v="1"/>
    <x v="0"/>
    <x v="4"/>
    <n v="126"/>
    <n v="88.85"/>
    <d v="2016-06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439618400"/>
    <n v="1436976858"/>
    <b v="0"/>
    <n v="1510"/>
    <b v="1"/>
    <x v="0"/>
    <x v="4"/>
    <n v="182"/>
    <n v="81.75"/>
    <d v="2014-02-04T01:30:5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69670580"/>
    <n v="1467078580"/>
    <b v="0"/>
    <n v="14"/>
    <b v="1"/>
    <x v="0"/>
    <x v="4"/>
    <n v="100"/>
    <n v="71.430000000000007"/>
    <d v="2015-04-1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94233140"/>
    <n v="1391477450"/>
    <b v="0"/>
    <n v="193"/>
    <b v="1"/>
    <x v="0"/>
    <x v="4"/>
    <n v="101"/>
    <n v="104.26"/>
    <d v="2011-11-18T01:00:5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431046372"/>
    <n v="1429318372"/>
    <b v="0"/>
    <n v="206"/>
    <b v="1"/>
    <x v="0"/>
    <x v="4"/>
    <n v="101"/>
    <n v="90.62"/>
    <d v="2011-08-08T17:12:5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24169940"/>
    <n v="1321578051"/>
    <b v="0"/>
    <n v="351"/>
    <b v="1"/>
    <x v="0"/>
    <x v="4"/>
    <n v="110"/>
    <n v="157.33000000000001"/>
    <d v="2013-09-09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0"/>
    <s v="USD"/>
    <n v="1315450800"/>
    <n v="1312823571"/>
    <b v="0"/>
    <n v="50"/>
    <b v="1"/>
    <x v="0"/>
    <x v="4"/>
    <n v="112"/>
    <n v="105.18"/>
    <d v="2016-02-17T19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81424452"/>
    <n v="1378746052"/>
    <b v="0"/>
    <n v="184"/>
    <b v="1"/>
    <x v="0"/>
    <x v="4"/>
    <n v="108"/>
    <n v="58.72"/>
    <d v="2012-03-22T21:49:2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4"/>
    <s v="EUR"/>
    <n v="1460918282"/>
    <n v="1455737882"/>
    <b v="0"/>
    <n v="196"/>
    <b v="1"/>
    <x v="0"/>
    <x v="4"/>
    <n v="107"/>
    <n v="81.63"/>
    <d v="2012-06-22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335562320"/>
    <n v="1332452960"/>
    <b v="0"/>
    <n v="229"/>
    <b v="1"/>
    <x v="0"/>
    <x v="4"/>
    <n v="104"/>
    <n v="56.46"/>
    <d v="2010-07-20T18:38:04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341668006"/>
    <n v="1340372006"/>
    <b v="0"/>
    <n v="67"/>
    <b v="1"/>
    <x v="0"/>
    <x v="4"/>
    <n v="125"/>
    <n v="140.1"/>
    <d v="2015-03-15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USD"/>
    <n v="1283312640"/>
    <n v="1279651084"/>
    <b v="0"/>
    <n v="95"/>
    <b v="1"/>
    <x v="0"/>
    <x v="4"/>
    <n v="107"/>
    <n v="224.85"/>
    <d v="2016-11-13T21:01:07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30334126"/>
    <n v="1426446126"/>
    <b v="0"/>
    <n v="62"/>
    <b v="1"/>
    <x v="0"/>
    <x v="4"/>
    <n v="112"/>
    <n v="181.13"/>
    <d v="2014-04-16T15:15:47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GBP"/>
    <n v="1481716800"/>
    <n v="1479070867"/>
    <b v="0"/>
    <n v="73"/>
    <b v="1"/>
    <x v="0"/>
    <x v="4"/>
    <n v="104"/>
    <n v="711.04"/>
    <d v="2011-07-08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00297400"/>
    <n v="1397661347"/>
    <b v="0"/>
    <n v="43"/>
    <b v="1"/>
    <x v="0"/>
    <x v="4"/>
    <n v="142"/>
    <n v="65.88"/>
    <d v="2015-10-15T12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747970"/>
    <n v="1310155970"/>
    <b v="0"/>
    <n v="70"/>
    <b v="1"/>
    <x v="0"/>
    <x v="4"/>
    <n v="105"/>
    <n v="75.19"/>
    <d v="2011-06-24T07:27:2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446731817"/>
    <n v="1444913817"/>
    <b v="0"/>
    <n v="271"/>
    <b v="1"/>
    <x v="0"/>
    <x v="4"/>
    <n v="103"/>
    <n v="133.13999999999999"/>
    <d v="2014-01-07T15:04:22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12960080"/>
    <n v="1308900441"/>
    <b v="0"/>
    <n v="55"/>
    <b v="1"/>
    <x v="0"/>
    <x v="4"/>
    <n v="108"/>
    <n v="55.2"/>
    <d v="2014-02-04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91641440"/>
    <n v="1389107062"/>
    <b v="0"/>
    <n v="35"/>
    <b v="1"/>
    <x v="0"/>
    <x v="4"/>
    <n v="108"/>
    <n v="86.16"/>
    <d v="2011-04-05T03:53:57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94071339"/>
    <n v="1391479339"/>
    <b v="0"/>
    <n v="22"/>
    <b v="1"/>
    <x v="0"/>
    <x v="4"/>
    <n v="102"/>
    <n v="92.32"/>
    <d v="2011-09-20T20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04920740"/>
    <n v="1301975637"/>
    <b v="0"/>
    <n v="38"/>
    <b v="1"/>
    <x v="0"/>
    <x v="4"/>
    <n v="101"/>
    <n v="160.16"/>
    <d v="2013-09-26T17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0"/>
    <s v="USD"/>
    <n v="1321739650"/>
    <n v="1316552050"/>
    <b v="0"/>
    <n v="15"/>
    <b v="1"/>
    <x v="0"/>
    <x v="4"/>
    <n v="137"/>
    <n v="45.6"/>
    <d v="2016-06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s v="USD"/>
    <n v="1383676790"/>
    <n v="1380217190"/>
    <b v="0"/>
    <n v="7"/>
    <b v="1"/>
    <x v="0"/>
    <x v="4"/>
    <n v="128"/>
    <n v="183.29"/>
    <d v="2015-04-19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GBP"/>
    <n v="1469220144"/>
    <n v="1466628144"/>
    <b v="0"/>
    <n v="241"/>
    <b v="1"/>
    <x v="0"/>
    <x v="4"/>
    <n v="101"/>
    <n v="125.79"/>
    <d v="2013-11-20T04:13:2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6"/>
    <s v="CAD"/>
    <n v="1434670397"/>
    <n v="1429486397"/>
    <b v="0"/>
    <n v="55"/>
    <b v="1"/>
    <x v="0"/>
    <x v="4"/>
    <n v="127"/>
    <n v="57.65"/>
    <d v="2012-07-09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87688400"/>
    <n v="1384920804"/>
    <b v="0"/>
    <n v="171"/>
    <b v="1"/>
    <x v="0"/>
    <x v="4"/>
    <n v="105"/>
    <n v="78.66"/>
    <d v="2012-06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43238578"/>
    <n v="1341856178"/>
    <b v="0"/>
    <n v="208"/>
    <b v="1"/>
    <x v="0"/>
    <x v="4"/>
    <n v="103"/>
    <n v="91.48"/>
    <d v="2013-09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s v="USD"/>
    <n v="1342731811"/>
    <n v="1340139811"/>
    <b v="0"/>
    <n v="21"/>
    <b v="1"/>
    <x v="0"/>
    <x v="4"/>
    <n v="102"/>
    <n v="68.099999999999994"/>
    <d v="2014-09-22T20:26:42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81541465"/>
    <n v="1378949465"/>
    <b v="0"/>
    <n v="25"/>
    <b v="1"/>
    <x v="0"/>
    <x v="4"/>
    <n v="120"/>
    <n v="48.09"/>
    <d v="2014-01-09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6"/>
    <s v="CAD"/>
    <n v="1413547200"/>
    <n v="1411417602"/>
    <b v="0"/>
    <n v="52"/>
    <b v="1"/>
    <x v="0"/>
    <x v="4"/>
    <n v="100"/>
    <n v="202.42"/>
    <d v="2013-03-27T23:17:4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391851831"/>
    <n v="1389259831"/>
    <b v="0"/>
    <n v="104"/>
    <b v="1"/>
    <x v="0"/>
    <x v="4"/>
    <n v="101"/>
    <n v="216.75"/>
    <d v="2015-06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65395580"/>
    <n v="1364426260"/>
    <b v="0"/>
    <n v="73"/>
    <b v="1"/>
    <x v="0"/>
    <x v="4"/>
    <n v="100"/>
    <n v="110.07"/>
    <d v="2013-04-30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437633997"/>
    <n v="1435041997"/>
    <b v="0"/>
    <n v="3"/>
    <b v="0"/>
    <x v="0"/>
    <x v="5"/>
    <n v="0"/>
    <n v="4.83"/>
    <d v="2014-02-12T05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372536787"/>
    <n v="1367352787"/>
    <b v="0"/>
    <n v="6"/>
    <b v="0"/>
    <x v="0"/>
    <x v="5"/>
    <n v="2"/>
    <n v="50.17"/>
    <d v="2015-06-22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394772031"/>
    <n v="1392183631"/>
    <b v="0"/>
    <n v="12"/>
    <b v="0"/>
    <x v="0"/>
    <x v="5"/>
    <n v="1"/>
    <n v="35.83"/>
    <d v="2014-08-12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440157656"/>
    <n v="1434973656"/>
    <b v="0"/>
    <n v="13"/>
    <b v="0"/>
    <x v="0"/>
    <x v="5"/>
    <n v="1"/>
    <n v="11.77"/>
    <d v="2013-05-06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410416097"/>
    <n v="1407824097"/>
    <b v="0"/>
    <n v="5"/>
    <b v="0"/>
    <x v="0"/>
    <x v="5"/>
    <n v="7"/>
    <n v="40.78"/>
    <d v="2012-01-26T09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370470430"/>
    <n v="1367878430"/>
    <b v="0"/>
    <n v="2"/>
    <b v="0"/>
    <x v="0"/>
    <x v="5"/>
    <n v="0"/>
    <n v="3"/>
    <d v="2015-09-28T20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332748899"/>
    <n v="1327568499"/>
    <b v="0"/>
    <n v="8"/>
    <b v="0"/>
    <x v="0"/>
    <x v="5"/>
    <n v="1"/>
    <n v="16.63"/>
    <d v="2016-01-3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8660404"/>
    <n v="1443472804"/>
    <b v="0"/>
    <n v="0"/>
    <b v="0"/>
    <x v="0"/>
    <x v="5"/>
    <n v="0"/>
    <n v="0"/>
    <d v="2015-10-08T21:49:00"/>
    <n v="2015"/>
  </r>
  <r>
    <n v="428"/>
    <s v="Little Clay Bible - Zacchaeus"/>
    <s v="Fresh, fun, entertaining Bible stories on YouTube, stop-motion style."/>
    <n v="12000"/>
    <n v="676"/>
    <x v="2"/>
    <x v="0"/>
    <s v="USD"/>
    <n v="1456851914"/>
    <n v="1454259914"/>
    <b v="0"/>
    <n v="13"/>
    <b v="0"/>
    <x v="0"/>
    <x v="5"/>
    <n v="6"/>
    <n v="52"/>
    <d v="2014-05-19T18:24:05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445540340"/>
    <n v="1444340940"/>
    <b v="0"/>
    <n v="0"/>
    <b v="0"/>
    <x v="0"/>
    <x v="5"/>
    <n v="0"/>
    <n v="0"/>
    <d v="2009-09-14T21:38:02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402956000"/>
    <n v="1400523845"/>
    <b v="0"/>
    <n v="5"/>
    <b v="0"/>
    <x v="0"/>
    <x v="5"/>
    <n v="2"/>
    <n v="4.8"/>
    <d v="2013-08-27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USD"/>
    <n v="1259297940"/>
    <n v="1252964282"/>
    <b v="0"/>
    <n v="8"/>
    <b v="0"/>
    <x v="0"/>
    <x v="5"/>
    <n v="14"/>
    <n v="51.88"/>
    <d v="2016-06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378866867"/>
    <n v="1377570867"/>
    <b v="0"/>
    <n v="8"/>
    <b v="0"/>
    <x v="0"/>
    <x v="5"/>
    <n v="10"/>
    <n v="71.25"/>
    <d v="2015-08-22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GBP"/>
    <n v="1467752083"/>
    <n v="1465160083"/>
    <b v="0"/>
    <n v="0"/>
    <b v="0"/>
    <x v="0"/>
    <x v="5"/>
    <n v="0"/>
    <n v="0"/>
    <d v="2015-08-12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445448381"/>
    <n v="1440264381"/>
    <b v="0"/>
    <n v="2"/>
    <b v="0"/>
    <x v="0"/>
    <x v="5"/>
    <n v="5"/>
    <n v="62.5"/>
    <d v="2013-10-29T20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444576022"/>
    <n v="1439392022"/>
    <b v="0"/>
    <n v="3"/>
    <b v="0"/>
    <x v="0"/>
    <x v="5"/>
    <n v="0"/>
    <n v="1"/>
    <d v="2013-08-14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85931702"/>
    <n v="1383076902"/>
    <b v="0"/>
    <n v="0"/>
    <b v="0"/>
    <x v="0"/>
    <x v="5"/>
    <n v="0"/>
    <n v="0"/>
    <d v="2013-07-0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0"/>
    <s v="USD"/>
    <n v="1379094980"/>
    <n v="1376502980"/>
    <b v="0"/>
    <n v="0"/>
    <b v="0"/>
    <x v="0"/>
    <x v="5"/>
    <n v="0"/>
    <n v="0"/>
    <d v="2016-08-09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375260113"/>
    <n v="1372668113"/>
    <b v="0"/>
    <n v="11"/>
    <b v="0"/>
    <x v="0"/>
    <x v="5"/>
    <n v="9"/>
    <n v="170.55"/>
    <d v="2015-10-19T06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6"/>
    <s v="CAD"/>
    <n v="1475912326"/>
    <n v="1470728326"/>
    <b v="0"/>
    <n v="0"/>
    <b v="0"/>
    <x v="0"/>
    <x v="5"/>
    <n v="0"/>
    <n v="0"/>
    <d v="2014-10-0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47830958"/>
    <n v="1445235358"/>
    <b v="0"/>
    <n v="1"/>
    <b v="0"/>
    <x v="0"/>
    <x v="5"/>
    <n v="0"/>
    <n v="5"/>
    <d v="2016-02-23T23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USD"/>
    <n v="1413569818"/>
    <n v="1412705818"/>
    <b v="0"/>
    <n v="0"/>
    <b v="0"/>
    <x v="0"/>
    <x v="5"/>
    <n v="0"/>
    <n v="0"/>
    <d v="2013-10-03T19:03:16"/>
    <n v="2013"/>
  </r>
  <r>
    <n v="442"/>
    <s v="The Paranormal Idiot"/>
    <s v="Doomsday is here"/>
    <n v="17000"/>
    <n v="6691"/>
    <x v="2"/>
    <x v="0"/>
    <s v="USD"/>
    <n v="1458859153"/>
    <n v="1456270753"/>
    <b v="0"/>
    <n v="17"/>
    <b v="0"/>
    <x v="0"/>
    <x v="5"/>
    <n v="39"/>
    <n v="393.59"/>
    <d v="2015-01-20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1"/>
    <s v="GBP"/>
    <n v="1383418996"/>
    <n v="1380826996"/>
    <b v="0"/>
    <n v="2"/>
    <b v="0"/>
    <x v="0"/>
    <x v="5"/>
    <n v="0"/>
    <n v="5"/>
    <d v="2014-01-11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424380783"/>
    <n v="1421788783"/>
    <b v="0"/>
    <n v="1"/>
    <b v="0"/>
    <x v="0"/>
    <x v="5"/>
    <n v="5"/>
    <n v="50"/>
    <d v="2011-12-17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6"/>
    <s v="CAD"/>
    <n v="1391991701"/>
    <n v="1389399701"/>
    <b v="0"/>
    <n v="2"/>
    <b v="0"/>
    <x v="0"/>
    <x v="5"/>
    <n v="0"/>
    <n v="1"/>
    <d v="2015-05-06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329342361"/>
    <n v="1324158361"/>
    <b v="0"/>
    <n v="16"/>
    <b v="0"/>
    <x v="0"/>
    <x v="5"/>
    <n v="7"/>
    <n v="47.88"/>
    <d v="2015-02-02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0"/>
    <s v="USD"/>
    <n v="1432195375"/>
    <n v="1430899375"/>
    <b v="0"/>
    <n v="1"/>
    <b v="0"/>
    <x v="0"/>
    <x v="5"/>
    <n v="0"/>
    <n v="5"/>
    <d v="2013-02-26T13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25434420"/>
    <n v="1422842420"/>
    <b v="0"/>
    <n v="4"/>
    <b v="0"/>
    <x v="0"/>
    <x v="5"/>
    <n v="3"/>
    <n v="20.5"/>
    <d v="2014-04-2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64041163"/>
    <n v="1361884763"/>
    <b v="0"/>
    <n v="5"/>
    <b v="0"/>
    <x v="0"/>
    <x v="5"/>
    <n v="2"/>
    <n v="9"/>
    <d v="2013-09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400091095"/>
    <n v="1398363095"/>
    <b v="0"/>
    <n v="7"/>
    <b v="0"/>
    <x v="0"/>
    <x v="5"/>
    <n v="1"/>
    <n v="56.57"/>
    <d v="2014-01-15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GBP"/>
    <n v="1382017085"/>
    <n v="1379425085"/>
    <b v="0"/>
    <n v="0"/>
    <b v="0"/>
    <x v="0"/>
    <x v="5"/>
    <n v="0"/>
    <n v="0"/>
    <d v="2013-12-26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392417800"/>
    <n v="1389825800"/>
    <b v="0"/>
    <n v="12"/>
    <b v="0"/>
    <x v="0"/>
    <x v="5"/>
    <n v="64"/>
    <n v="40"/>
    <d v="2015-04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390669791"/>
    <n v="1388077791"/>
    <b v="0"/>
    <n v="2"/>
    <b v="0"/>
    <x v="0"/>
    <x v="5"/>
    <n v="0"/>
    <n v="13"/>
    <d v="2015-02-03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31536015"/>
    <n v="1428944015"/>
    <b v="0"/>
    <n v="5"/>
    <b v="0"/>
    <x v="0"/>
    <x v="5"/>
    <n v="1"/>
    <n v="16.399999999999999"/>
    <d v="2014-10-26T17:12:51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424375279"/>
    <n v="1422992879"/>
    <b v="0"/>
    <n v="2"/>
    <b v="0"/>
    <x v="0"/>
    <x v="5"/>
    <n v="0"/>
    <n v="22.5"/>
    <d v="2012-03-03T00:03:4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417007640"/>
    <n v="1414343571"/>
    <b v="0"/>
    <n v="3"/>
    <b v="0"/>
    <x v="0"/>
    <x v="5"/>
    <n v="1"/>
    <n v="20.329999999999998"/>
    <d v="2013-09-30T16:40:0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0"/>
    <s v="USD"/>
    <n v="1334622660"/>
    <n v="1330733022"/>
    <b v="0"/>
    <n v="0"/>
    <b v="0"/>
    <x v="0"/>
    <x v="5"/>
    <n v="0"/>
    <n v="0"/>
    <d v="2014-07-17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USD"/>
    <n v="1382414340"/>
    <n v="1380559201"/>
    <b v="0"/>
    <n v="49"/>
    <b v="0"/>
    <x v="0"/>
    <x v="5"/>
    <n v="8"/>
    <n v="16.760000000000002"/>
    <d v="2013-04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6"/>
    <s v="CAD"/>
    <n v="1408213512"/>
    <n v="1405621512"/>
    <b v="0"/>
    <n v="1"/>
    <b v="0"/>
    <x v="0"/>
    <x v="5"/>
    <n v="0"/>
    <n v="25"/>
    <d v="2011-09-14T15:22:07"/>
    <n v="2011"/>
  </r>
  <r>
    <n v="460"/>
    <s v="Darwin's Kiss"/>
    <s v="An animated web series about biological evolution gone haywire."/>
    <n v="8500"/>
    <n v="25"/>
    <x v="2"/>
    <x v="1"/>
    <s v="GBP"/>
    <n v="1368550060"/>
    <n v="1365958060"/>
    <b v="0"/>
    <n v="2"/>
    <b v="0"/>
    <x v="0"/>
    <x v="5"/>
    <n v="0"/>
    <n v="12.5"/>
    <d v="2014-04-30T13:01:1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USD"/>
    <n v="1321201327"/>
    <n v="1316013727"/>
    <b v="0"/>
    <n v="0"/>
    <b v="0"/>
    <x v="0"/>
    <x v="5"/>
    <n v="0"/>
    <n v="0"/>
    <d v="2013-05-13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401595200"/>
    <n v="1398862875"/>
    <b v="0"/>
    <n v="0"/>
    <b v="0"/>
    <x v="0"/>
    <x v="5"/>
    <n v="0"/>
    <n v="0"/>
    <d v="2011-06-11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1"/>
    <s v="GBP"/>
    <n v="1370204367"/>
    <n v="1368476367"/>
    <b v="0"/>
    <n v="11"/>
    <b v="0"/>
    <x v="0"/>
    <x v="5"/>
    <n v="2"/>
    <n v="113.64"/>
    <d v="2011-07-26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0"/>
    <s v="USD"/>
    <n v="1312945341"/>
    <n v="1307761341"/>
    <b v="0"/>
    <n v="1"/>
    <b v="0"/>
    <x v="0"/>
    <x v="5"/>
    <n v="0"/>
    <n v="1"/>
    <d v="2016-04-28T20:22:15"/>
    <n v="2016"/>
  </r>
  <r>
    <n v="465"/>
    <s v="&quot;Amp&quot; A Story About a Robot"/>
    <s v="&quot;Amp&quot; is a short film about a robot with needs."/>
    <n v="512"/>
    <n v="138"/>
    <x v="2"/>
    <x v="0"/>
    <s v="USD"/>
    <n v="1316883753"/>
    <n v="1311699753"/>
    <b v="0"/>
    <n v="8"/>
    <b v="0"/>
    <x v="0"/>
    <x v="5"/>
    <n v="27"/>
    <n v="17.25"/>
    <d v="2014-06-11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13"/>
    <s v="EUR"/>
    <n v="1463602935"/>
    <n v="1461874935"/>
    <b v="0"/>
    <n v="5"/>
    <b v="0"/>
    <x v="0"/>
    <x v="5"/>
    <n v="1"/>
    <n v="15.2"/>
    <d v="2012-08-08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403837574"/>
    <n v="1402455174"/>
    <b v="0"/>
    <n v="39"/>
    <b v="0"/>
    <x v="0"/>
    <x v="5"/>
    <n v="22"/>
    <n v="110.64"/>
    <d v="2012-08-14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7057464"/>
    <n v="1344465464"/>
    <b v="0"/>
    <n v="0"/>
    <b v="0"/>
    <x v="0"/>
    <x v="5"/>
    <n v="0"/>
    <n v="0"/>
    <d v="2012-05-12T04:01:23"/>
    <n v="2012"/>
  </r>
  <r>
    <n v="469"/>
    <s v="Dreamland PERSONALISED Animated Shorts Film"/>
    <s v="Create a personalised animation film using your child's name and photo."/>
    <n v="6000"/>
    <n v="0"/>
    <x v="2"/>
    <x v="0"/>
    <s v="USD"/>
    <n v="1348849134"/>
    <n v="1344961134"/>
    <b v="0"/>
    <n v="0"/>
    <b v="0"/>
    <x v="0"/>
    <x v="5"/>
    <n v="0"/>
    <n v="0"/>
    <d v="2014-07-07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41978665"/>
    <n v="1336795283"/>
    <b v="0"/>
    <n v="2"/>
    <b v="0"/>
    <x v="0"/>
    <x v="5"/>
    <n v="1"/>
    <n v="25.5"/>
    <d v="2013-11-27T04:01:29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GBP"/>
    <n v="1409960724"/>
    <n v="1404776724"/>
    <b v="0"/>
    <n v="170"/>
    <b v="0"/>
    <x v="0"/>
    <x v="5"/>
    <n v="12"/>
    <n v="38.479999999999997"/>
    <d v="2014-03-05T17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389844800"/>
    <n v="1385524889"/>
    <b v="0"/>
    <n v="5"/>
    <b v="0"/>
    <x v="0"/>
    <x v="5"/>
    <n v="18"/>
    <n v="28.2"/>
    <d v="2014-07-24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397924379"/>
    <n v="1394039979"/>
    <b v="0"/>
    <n v="14"/>
    <b v="0"/>
    <x v="0"/>
    <x v="5"/>
    <n v="3"/>
    <n v="61.5"/>
    <d v="2014-08-18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08831718"/>
    <n v="1406239718"/>
    <b v="0"/>
    <n v="1"/>
    <b v="0"/>
    <x v="0"/>
    <x v="5"/>
    <n v="0"/>
    <n v="1"/>
    <d v="2017-01-18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10972319"/>
    <n v="1408380319"/>
    <b v="0"/>
    <n v="0"/>
    <b v="0"/>
    <x v="0"/>
    <x v="5"/>
    <n v="0"/>
    <n v="0"/>
    <d v="2015-04-06T02:04:03"/>
    <n v="2015"/>
  </r>
  <r>
    <n v="476"/>
    <s v="Sight Word Music Videos"/>
    <s v="Animated Music Videos that teach kids how to read."/>
    <n v="220000"/>
    <n v="4906.59"/>
    <x v="2"/>
    <x v="0"/>
    <s v="USD"/>
    <n v="1487318029"/>
    <n v="1484726029"/>
    <b v="0"/>
    <n v="124"/>
    <b v="0"/>
    <x v="0"/>
    <x v="5"/>
    <n v="2"/>
    <n v="39.57"/>
    <d v="2014-04-28T23:24:01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430877843"/>
    <n v="1428285843"/>
    <b v="0"/>
    <n v="0"/>
    <b v="0"/>
    <x v="0"/>
    <x v="5"/>
    <n v="0"/>
    <n v="0"/>
    <d v="2012-03-19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01767940"/>
    <n v="1398727441"/>
    <b v="0"/>
    <n v="0"/>
    <b v="0"/>
    <x v="0"/>
    <x v="5"/>
    <n v="0"/>
    <n v="0"/>
    <d v="2015-03-02T21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337371334"/>
    <n v="1332187334"/>
    <b v="0"/>
    <n v="55"/>
    <b v="0"/>
    <x v="0"/>
    <x v="5"/>
    <n v="33"/>
    <n v="88.8"/>
    <d v="2014-09-22T09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427921509"/>
    <n v="1425333109"/>
    <b v="0"/>
    <n v="140"/>
    <b v="0"/>
    <x v="0"/>
    <x v="5"/>
    <n v="19"/>
    <n v="55.46"/>
    <d v="2013-07-10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416566835"/>
    <n v="1411379235"/>
    <b v="0"/>
    <n v="21"/>
    <b v="0"/>
    <x v="0"/>
    <x v="5"/>
    <n v="6"/>
    <n v="87.14"/>
    <d v="2012-09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376049615"/>
    <n v="1373457615"/>
    <b v="0"/>
    <n v="1"/>
    <b v="0"/>
    <x v="0"/>
    <x v="5"/>
    <n v="0"/>
    <n v="10"/>
    <d v="2016-03-18T21:31:3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USD"/>
    <n v="1349885289"/>
    <n v="1347293289"/>
    <b v="0"/>
    <n v="147"/>
    <b v="0"/>
    <x v="0"/>
    <x v="5"/>
    <n v="50"/>
    <n v="51.22"/>
    <d v="2012-11-30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USD"/>
    <n v="1460644440"/>
    <n v="1458336690"/>
    <b v="0"/>
    <n v="11"/>
    <b v="0"/>
    <x v="0"/>
    <x v="5"/>
    <n v="0"/>
    <n v="13.55"/>
    <d v="2015-09-25T22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59434672"/>
    <n v="1354250672"/>
    <b v="0"/>
    <n v="125"/>
    <b v="0"/>
    <x v="0"/>
    <x v="5"/>
    <n v="22"/>
    <n v="66.52"/>
    <d v="2013-04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"/>
    <s v="GBP"/>
    <n v="1446766372"/>
    <n v="1443220372"/>
    <b v="0"/>
    <n v="1"/>
    <b v="0"/>
    <x v="0"/>
    <x v="5"/>
    <n v="0"/>
    <n v="50"/>
    <d v="2014-05-02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"/>
    <s v="GBP"/>
    <n v="1368792499"/>
    <n v="1366200499"/>
    <b v="0"/>
    <n v="0"/>
    <b v="0"/>
    <x v="0"/>
    <x v="5"/>
    <n v="0"/>
    <n v="0"/>
    <d v="2016-10-26T14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3"/>
    <s v="AUD"/>
    <n v="1401662239"/>
    <n v="1399070239"/>
    <b v="0"/>
    <n v="0"/>
    <b v="0"/>
    <x v="0"/>
    <x v="5"/>
    <n v="0"/>
    <n v="0"/>
    <d v="2016-12-10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6"/>
    <s v="CAD"/>
    <n v="1482678994"/>
    <n v="1477491394"/>
    <b v="0"/>
    <n v="3"/>
    <b v="0"/>
    <x v="0"/>
    <x v="5"/>
    <n v="0"/>
    <n v="71.67"/>
    <d v="2011-12-05T11:33:36"/>
    <n v="2011"/>
  </r>
  <r>
    <n v="490"/>
    <s v="PROJECT IS CANCELLED"/>
    <s v="Cancelled"/>
    <n v="1000"/>
    <n v="0"/>
    <x v="2"/>
    <x v="0"/>
    <s v="USD"/>
    <n v="1483924700"/>
    <n v="1481332700"/>
    <b v="0"/>
    <n v="0"/>
    <b v="0"/>
    <x v="0"/>
    <x v="5"/>
    <n v="0"/>
    <n v="0"/>
    <d v="2012-07-23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325763180"/>
    <n v="1323084816"/>
    <b v="0"/>
    <n v="0"/>
    <b v="0"/>
    <x v="0"/>
    <x v="5"/>
    <n v="0"/>
    <n v="0"/>
    <d v="2015-12-28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0"/>
    <s v="USD"/>
    <n v="1345677285"/>
    <n v="1343085285"/>
    <b v="0"/>
    <n v="0"/>
    <b v="0"/>
    <x v="0"/>
    <x v="5"/>
    <n v="0"/>
    <n v="0"/>
    <d v="2016-08-14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USD"/>
    <n v="1453937699"/>
    <n v="1451345699"/>
    <b v="0"/>
    <n v="0"/>
    <b v="0"/>
    <x v="0"/>
    <x v="5"/>
    <n v="0"/>
    <n v="0"/>
    <d v="2015-04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12"/>
    <s v="SEK"/>
    <n v="1476319830"/>
    <n v="1471135830"/>
    <b v="0"/>
    <n v="3"/>
    <b v="0"/>
    <x v="0"/>
    <x v="5"/>
    <n v="0"/>
    <n v="10.33"/>
    <d v="2014-06-09T19:56:05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1"/>
    <s v="GBP"/>
    <n v="1432142738"/>
    <n v="1429550738"/>
    <b v="0"/>
    <n v="0"/>
    <b v="0"/>
    <x v="0"/>
    <x v="5"/>
    <n v="0"/>
    <n v="0"/>
    <d v="2015-06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404356400"/>
    <n v="1402343765"/>
    <b v="0"/>
    <n v="1"/>
    <b v="0"/>
    <x v="0"/>
    <x v="5"/>
    <n v="0"/>
    <n v="1"/>
    <d v="2013-12-12T22:21:14"/>
    <n v="2013"/>
  </r>
  <r>
    <n v="497"/>
    <s v="Galaxy Probe Kids"/>
    <s v="live-action/animated series pilot."/>
    <n v="4480"/>
    <n v="30"/>
    <x v="2"/>
    <x v="0"/>
    <s v="USD"/>
    <n v="1437076305"/>
    <n v="1434484305"/>
    <b v="0"/>
    <n v="3"/>
    <b v="0"/>
    <x v="0"/>
    <x v="5"/>
    <n v="1"/>
    <n v="10"/>
    <d v="2014-11-02T00:54:2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92070874"/>
    <n v="1386886874"/>
    <b v="0"/>
    <n v="22"/>
    <b v="0"/>
    <x v="0"/>
    <x v="5"/>
    <n v="5"/>
    <n v="136.09"/>
    <d v="2011-11-11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419483600"/>
    <n v="1414889665"/>
    <b v="0"/>
    <n v="26"/>
    <b v="0"/>
    <x v="0"/>
    <x v="5"/>
    <n v="10"/>
    <n v="73.459999999999994"/>
    <d v="2009-08-18T21:29:2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324664249"/>
    <n v="1321035449"/>
    <b v="0"/>
    <n v="4"/>
    <b v="0"/>
    <x v="0"/>
    <x v="5"/>
    <n v="3"/>
    <n v="53.75"/>
    <d v="2010-03-10T21:15:51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255381140"/>
    <n v="1250630968"/>
    <b v="0"/>
    <n v="0"/>
    <b v="0"/>
    <x v="0"/>
    <x v="5"/>
    <n v="0"/>
    <n v="0"/>
    <d v="2011-06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273356960"/>
    <n v="1268255751"/>
    <b v="0"/>
    <n v="4"/>
    <b v="0"/>
    <x v="0"/>
    <x v="5"/>
    <n v="1"/>
    <n v="57.5"/>
    <d v="2012-02-17T13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USD"/>
    <n v="1310189851"/>
    <n v="1307597851"/>
    <b v="0"/>
    <n v="9"/>
    <b v="0"/>
    <x v="0"/>
    <x v="5"/>
    <n v="2"/>
    <n v="12.67"/>
    <d v="2014-12-18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2073025"/>
    <n v="1329484625"/>
    <b v="0"/>
    <n v="5"/>
    <b v="0"/>
    <x v="0"/>
    <x v="5"/>
    <n v="1"/>
    <n v="67"/>
    <d v="2012-02-10T23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GBP"/>
    <n v="1421498303"/>
    <n v="1418906303"/>
    <b v="0"/>
    <n v="14"/>
    <b v="0"/>
    <x v="0"/>
    <x v="5"/>
    <n v="0"/>
    <n v="3.71"/>
    <d v="2015-11-10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34097387"/>
    <n v="1328916987"/>
    <b v="0"/>
    <n v="1"/>
    <b v="0"/>
    <x v="0"/>
    <x v="5"/>
    <n v="0"/>
    <n v="250"/>
    <d v="2013-07-11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451010086"/>
    <n v="1447122086"/>
    <b v="0"/>
    <n v="10"/>
    <b v="0"/>
    <x v="0"/>
    <x v="5"/>
    <n v="3"/>
    <n v="64"/>
    <d v="2012-09-04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76140520"/>
    <n v="1373548520"/>
    <b v="0"/>
    <n v="3"/>
    <b v="0"/>
    <x v="0"/>
    <x v="5"/>
    <n v="1"/>
    <n v="133.33000000000001"/>
    <d v="2012-03-27T00:35:01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0"/>
    <s v="USD"/>
    <n v="1350687657"/>
    <n v="1346799657"/>
    <b v="0"/>
    <n v="1"/>
    <b v="0"/>
    <x v="0"/>
    <x v="5"/>
    <n v="0"/>
    <n v="10"/>
    <d v="2015-05-29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337955240"/>
    <n v="1332808501"/>
    <b v="0"/>
    <n v="0"/>
    <b v="0"/>
    <x v="0"/>
    <x v="5"/>
    <n v="0"/>
    <n v="0"/>
    <d v="2016-01-3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1"/>
    <s v="GBP"/>
    <n v="1435504170"/>
    <n v="1432912170"/>
    <b v="0"/>
    <n v="5"/>
    <b v="0"/>
    <x v="0"/>
    <x v="5"/>
    <n v="3"/>
    <n v="30"/>
    <d v="2013-03-07T07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56805639"/>
    <n v="1454213639"/>
    <b v="0"/>
    <n v="2"/>
    <b v="0"/>
    <x v="0"/>
    <x v="5"/>
    <n v="0"/>
    <n v="5.5"/>
    <d v="2016-10-06T17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365228982"/>
    <n v="1362640582"/>
    <b v="0"/>
    <n v="68"/>
    <b v="0"/>
    <x v="0"/>
    <x v="5"/>
    <n v="14"/>
    <n v="102.38"/>
    <d v="2016-07-01T15:41:45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0"/>
    <s v="USD"/>
    <n v="1479667727"/>
    <n v="1475776127"/>
    <b v="0"/>
    <n v="3"/>
    <b v="0"/>
    <x v="0"/>
    <x v="5"/>
    <n v="3"/>
    <n v="16.670000000000002"/>
    <d v="2014-07-10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71244400"/>
    <n v="1467387705"/>
    <b v="0"/>
    <n v="34"/>
    <b v="0"/>
    <x v="0"/>
    <x v="5"/>
    <n v="25"/>
    <n v="725.03"/>
    <d v="2015-11-19T11:46:41"/>
    <n v="2015"/>
  </r>
  <r>
    <n v="516"/>
    <s v="Shipmates"/>
    <s v="A big brother style comedy animation series starring famous seafarers"/>
    <n v="5000"/>
    <n v="0"/>
    <x v="2"/>
    <x v="6"/>
    <s v="CAD"/>
    <n v="1407595447"/>
    <n v="1405003447"/>
    <b v="0"/>
    <n v="0"/>
    <b v="0"/>
    <x v="0"/>
    <x v="5"/>
    <n v="0"/>
    <n v="0"/>
    <d v="2015-03-28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51389601"/>
    <n v="1447933601"/>
    <b v="0"/>
    <n v="3"/>
    <b v="0"/>
    <x v="0"/>
    <x v="5"/>
    <n v="1"/>
    <n v="68.33"/>
    <d v="2017-01-03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GBP"/>
    <n v="1432752080"/>
    <n v="1427568080"/>
    <b v="0"/>
    <n v="0"/>
    <b v="0"/>
    <x v="0"/>
    <x v="5"/>
    <n v="0"/>
    <n v="0"/>
    <d v="2015-08-07T14:47:04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486046761"/>
    <n v="1483454761"/>
    <b v="0"/>
    <n v="70"/>
    <b v="0"/>
    <x v="0"/>
    <x v="5"/>
    <n v="23"/>
    <n v="39.229999999999997"/>
    <d v="2012-11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USD"/>
    <n v="1441550760"/>
    <n v="1438958824"/>
    <b v="0"/>
    <n v="34"/>
    <b v="1"/>
    <x v="1"/>
    <x v="6"/>
    <n v="102"/>
    <n v="150.15"/>
    <d v="2015-11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354699421"/>
    <n v="1352107421"/>
    <b v="0"/>
    <n v="56"/>
    <b v="1"/>
    <x v="1"/>
    <x v="6"/>
    <n v="105"/>
    <n v="93.43"/>
    <d v="2016-10-03T02:13:39"/>
    <n v="2016"/>
  </r>
  <r>
    <n v="522"/>
    <s v="COMPASS PLAYERS"/>
    <s v="*** TO MAKE DONATIONS IN THE FUTURE                                   GO TO OUR WEBSITE: www.compassplayers.com ***"/>
    <n v="3000"/>
    <n v="3440"/>
    <x v="0"/>
    <x v="1"/>
    <s v="GBP"/>
    <n v="1449766261"/>
    <n v="1447174261"/>
    <b v="0"/>
    <n v="31"/>
    <b v="1"/>
    <x v="1"/>
    <x v="6"/>
    <n v="115"/>
    <n v="110.97"/>
    <d v="2016-03-01T00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77976340"/>
    <n v="1475460819"/>
    <b v="0"/>
    <n v="84"/>
    <b v="1"/>
    <x v="1"/>
    <x v="6"/>
    <n v="121"/>
    <n v="71.790000000000006"/>
    <d v="2015-08-22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USD"/>
    <n v="1458518325"/>
    <n v="1456793925"/>
    <b v="0"/>
    <n v="130"/>
    <b v="1"/>
    <x v="1"/>
    <x v="6"/>
    <n v="109"/>
    <n v="29.26"/>
    <d v="2016-05-02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42805076"/>
    <n v="1440213076"/>
    <b v="0"/>
    <n v="12"/>
    <b v="1"/>
    <x v="1"/>
    <x v="6"/>
    <n v="100"/>
    <n v="1000"/>
    <d v="2014-07-30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64801169"/>
    <n v="1462209169"/>
    <b v="0"/>
    <n v="23"/>
    <b v="1"/>
    <x v="1"/>
    <x v="6"/>
    <n v="114"/>
    <n v="74.349999999999994"/>
    <d v="2015-07-07T14:12:24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10601041"/>
    <n v="1406713041"/>
    <b v="0"/>
    <n v="158"/>
    <b v="1"/>
    <x v="1"/>
    <x v="6"/>
    <n v="101"/>
    <n v="63.83"/>
    <d v="2017-01-18T04:56:06"/>
    <n v="2017"/>
  </r>
  <r>
    <n v="528"/>
    <s v="Devastated No Matter What"/>
    <s v="A Festival Backed Production of a Full-Length Play."/>
    <n v="1150"/>
    <n v="1330"/>
    <x v="0"/>
    <x v="1"/>
    <s v="GBP"/>
    <n v="1438966800"/>
    <n v="1436278344"/>
    <b v="0"/>
    <n v="30"/>
    <b v="1"/>
    <x v="1"/>
    <x v="6"/>
    <n v="116"/>
    <n v="44.33"/>
    <d v="2015-05-31T22:05:07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s v="USD"/>
    <n v="1487347500"/>
    <n v="1484715366"/>
    <b v="0"/>
    <n v="18"/>
    <b v="1"/>
    <x v="1"/>
    <x v="6"/>
    <n v="130"/>
    <n v="86.94"/>
    <d v="2016-12-21T00:44:54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4921600"/>
    <n v="1433109907"/>
    <b v="0"/>
    <n v="29"/>
    <b v="1"/>
    <x v="1"/>
    <x v="6"/>
    <n v="108"/>
    <n v="126.55"/>
    <d v="2015-06-02T14:11:0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6"/>
    <s v="CAD"/>
    <n v="1484110800"/>
    <n v="1482281094"/>
    <b v="0"/>
    <n v="31"/>
    <b v="1"/>
    <x v="1"/>
    <x v="6"/>
    <n v="100"/>
    <n v="129.03"/>
    <d v="2016-11-02T01:33:49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35111200"/>
    <n v="1433254268"/>
    <b v="0"/>
    <n v="173"/>
    <b v="1"/>
    <x v="1"/>
    <x v="6"/>
    <n v="123"/>
    <n v="71.239999999999995"/>
    <d v="2016-04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USD"/>
    <n v="1481957940"/>
    <n v="1478050429"/>
    <b v="0"/>
    <n v="17"/>
    <b v="1"/>
    <x v="1"/>
    <x v="6"/>
    <n v="100"/>
    <n v="117.88"/>
    <d v="2016-04-22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0"/>
    <s v="USD"/>
    <n v="1463098208"/>
    <n v="1460506208"/>
    <b v="0"/>
    <n v="48"/>
    <b v="1"/>
    <x v="1"/>
    <x v="6"/>
    <n v="105"/>
    <n v="327.08"/>
    <d v="2015-09-23T19:27:5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63394365"/>
    <n v="1461320765"/>
    <b v="0"/>
    <n v="59"/>
    <b v="1"/>
    <x v="1"/>
    <x v="6"/>
    <n v="103"/>
    <n v="34.75"/>
    <d v="2016-12-07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1"/>
    <s v="NOK"/>
    <n v="1446418800"/>
    <n v="1443036470"/>
    <b v="0"/>
    <n v="39"/>
    <b v="1"/>
    <x v="1"/>
    <x v="6"/>
    <n v="118"/>
    <n v="100.06"/>
    <d v="2015-06-24T08:16:47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GBP"/>
    <n v="1483707905"/>
    <n v="1481115905"/>
    <b v="0"/>
    <n v="59"/>
    <b v="1"/>
    <x v="1"/>
    <x v="6"/>
    <n v="121"/>
    <n v="40.85"/>
    <d v="2015-10-05T18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GBP"/>
    <n v="1438624800"/>
    <n v="1435133807"/>
    <b v="0"/>
    <n v="60"/>
    <b v="1"/>
    <x v="1"/>
    <x v="6"/>
    <n v="302"/>
    <n v="252.02"/>
    <d v="2016-04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USD"/>
    <n v="1446665191"/>
    <n v="1444069591"/>
    <b v="0"/>
    <n v="20"/>
    <b v="1"/>
    <x v="1"/>
    <x v="6"/>
    <n v="101"/>
    <n v="25.16"/>
    <d v="2016-06-14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63166263"/>
    <n v="1460574263"/>
    <b v="0"/>
    <n v="1"/>
    <b v="0"/>
    <x v="2"/>
    <x v="7"/>
    <n v="0"/>
    <n v="1"/>
    <d v="2015-01-05T19:36:46"/>
    <n v="2015"/>
  </r>
  <r>
    <n v="541"/>
    <s v="Deviations"/>
    <s v="A website dedicated to local Kink Communities; to find others with matching interests and bring them together."/>
    <n v="4500"/>
    <n v="25"/>
    <x v="2"/>
    <x v="1"/>
    <s v="GBP"/>
    <n v="1467681107"/>
    <n v="1465866707"/>
    <b v="0"/>
    <n v="1"/>
    <b v="0"/>
    <x v="2"/>
    <x v="7"/>
    <n v="1"/>
    <n v="25"/>
    <d v="2015-09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23078606"/>
    <n v="1420486606"/>
    <b v="0"/>
    <n v="1"/>
    <b v="0"/>
    <x v="2"/>
    <x v="7"/>
    <n v="0"/>
    <n v="1"/>
    <d v="2016-03-04T17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0"/>
    <s v="USD"/>
    <n v="1446080834"/>
    <n v="1443488834"/>
    <b v="0"/>
    <n v="2"/>
    <b v="0"/>
    <x v="2"/>
    <x v="7"/>
    <n v="0"/>
    <n v="35"/>
    <d v="2014-10-02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2293716"/>
    <n v="1457113316"/>
    <b v="0"/>
    <n v="2"/>
    <b v="0"/>
    <x v="2"/>
    <x v="7"/>
    <n v="1"/>
    <n v="3"/>
    <d v="2016-06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AUD"/>
    <n v="1414807962"/>
    <n v="1412215962"/>
    <b v="0"/>
    <n v="34"/>
    <b v="0"/>
    <x v="2"/>
    <x v="7"/>
    <n v="27"/>
    <n v="402.71"/>
    <d v="2015-10-06T14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67647160"/>
    <n v="1465055160"/>
    <b v="0"/>
    <n v="2"/>
    <b v="0"/>
    <x v="2"/>
    <x v="7"/>
    <n v="0"/>
    <n v="26"/>
    <d v="2015-09-02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7"/>
    <s v="EUR"/>
    <n v="1447600389"/>
    <n v="1444140789"/>
    <b v="0"/>
    <n v="0"/>
    <b v="0"/>
    <x v="2"/>
    <x v="7"/>
    <n v="0"/>
    <n v="0"/>
    <d v="2016-01-11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USD"/>
    <n v="1445097715"/>
    <n v="1441209715"/>
    <b v="0"/>
    <n v="1"/>
    <b v="0"/>
    <x v="2"/>
    <x v="7"/>
    <n v="0"/>
    <n v="9"/>
    <d v="2015-09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55122564"/>
    <n v="1452530564"/>
    <b v="0"/>
    <n v="8"/>
    <b v="0"/>
    <x v="2"/>
    <x v="7"/>
    <n v="3"/>
    <n v="8.5"/>
    <d v="2015-06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"/>
    <s v="GBP"/>
    <n v="1446154848"/>
    <n v="1443562848"/>
    <b v="0"/>
    <n v="4"/>
    <b v="0"/>
    <x v="2"/>
    <x v="7"/>
    <n v="1"/>
    <n v="8.75"/>
    <d v="2017-01-18T16:17:25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GBP"/>
    <n v="1436368622"/>
    <n v="1433776622"/>
    <b v="0"/>
    <n v="28"/>
    <b v="0"/>
    <x v="2"/>
    <x v="7"/>
    <n v="5"/>
    <n v="135.04"/>
    <d v="2015-06-18T06:37:04"/>
    <n v="2015"/>
  </r>
  <r>
    <n v="552"/>
    <s v="Spinnable Social Media"/>
    <s v="Axoral is a 3d interactive social media interface, with the potential to be so much more, but we need your help!"/>
    <n v="45000"/>
    <n v="0"/>
    <x v="2"/>
    <x v="6"/>
    <s v="CAD"/>
    <n v="1485838800"/>
    <n v="1484756245"/>
    <b v="0"/>
    <n v="0"/>
    <b v="0"/>
    <x v="2"/>
    <x v="7"/>
    <n v="0"/>
    <n v="0"/>
    <d v="2015-11-10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38451580"/>
    <n v="1434609424"/>
    <b v="0"/>
    <n v="6"/>
    <b v="0"/>
    <x v="2"/>
    <x v="7"/>
    <n v="0"/>
    <n v="20.5"/>
    <d v="2014-10-15T17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6"/>
    <s v="CAD"/>
    <n v="1452350896"/>
    <n v="1447166896"/>
    <b v="0"/>
    <n v="22"/>
    <b v="0"/>
    <x v="2"/>
    <x v="7"/>
    <n v="37"/>
    <n v="64.36"/>
    <d v="2014-09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USD"/>
    <n v="1415988991"/>
    <n v="1413393391"/>
    <b v="0"/>
    <n v="0"/>
    <b v="0"/>
    <x v="2"/>
    <x v="7"/>
    <n v="0"/>
    <n v="0"/>
    <d v="2016-05-13T08:29:03"/>
    <n v="2016"/>
  </r>
  <r>
    <n v="556"/>
    <s v="Braille Academy"/>
    <s v="An educational platform for learning Unified English Braille Code"/>
    <n v="8000"/>
    <n v="200"/>
    <x v="2"/>
    <x v="0"/>
    <s v="USD"/>
    <n v="1413735972"/>
    <n v="1411143972"/>
    <b v="0"/>
    <n v="1"/>
    <b v="0"/>
    <x v="2"/>
    <x v="7"/>
    <n v="3"/>
    <n v="200"/>
    <d v="2015-12-07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"/>
    <s v="GBP"/>
    <n v="1465720143"/>
    <n v="1463128143"/>
    <b v="0"/>
    <n v="20"/>
    <b v="0"/>
    <x v="2"/>
    <x v="7"/>
    <n v="1"/>
    <n v="68.3"/>
    <d v="2016-11-02T22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52112717"/>
    <n v="1449520717"/>
    <b v="0"/>
    <n v="0"/>
    <b v="0"/>
    <x v="2"/>
    <x v="7"/>
    <n v="0"/>
    <n v="0"/>
    <d v="2015-02-22T21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3"/>
    <s v="EUR"/>
    <n v="1480721803"/>
    <n v="1478126203"/>
    <b v="0"/>
    <n v="1"/>
    <b v="0"/>
    <x v="2"/>
    <x v="7"/>
    <n v="0"/>
    <n v="50"/>
    <d v="2015-11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0"/>
    <s v="USD"/>
    <n v="1427227905"/>
    <n v="1424639505"/>
    <b v="0"/>
    <n v="3"/>
    <b v="0"/>
    <x v="2"/>
    <x v="7"/>
    <n v="0"/>
    <n v="4"/>
    <d v="2014-11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9989260"/>
    <n v="1447397260"/>
    <b v="0"/>
    <n v="2"/>
    <b v="0"/>
    <x v="2"/>
    <x v="7"/>
    <n v="0"/>
    <n v="27.5"/>
    <d v="2015-09-21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6"/>
    <s v="CAD"/>
    <n v="1418841045"/>
    <n v="1416249045"/>
    <b v="0"/>
    <n v="0"/>
    <b v="0"/>
    <x v="2"/>
    <x v="7"/>
    <n v="0"/>
    <n v="0"/>
    <d v="2016-11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0"/>
    <s v="USD"/>
    <n v="1445874513"/>
    <n v="1442850513"/>
    <b v="0"/>
    <n v="2"/>
    <b v="0"/>
    <x v="2"/>
    <x v="7"/>
    <n v="0"/>
    <n v="34"/>
    <d v="2015-01-18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10"/>
    <s v="EUR"/>
    <n v="1482052815"/>
    <n v="1479460815"/>
    <b v="0"/>
    <n v="1"/>
    <b v="0"/>
    <x v="2"/>
    <x v="7"/>
    <n v="0"/>
    <n v="1"/>
    <d v="2016-02-11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AUD"/>
    <n v="1424137247"/>
    <n v="1421545247"/>
    <b v="0"/>
    <n v="0"/>
    <b v="0"/>
    <x v="2"/>
    <x v="7"/>
    <n v="0"/>
    <n v="0"/>
    <d v="2015-06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7"/>
    <s v="EUR"/>
    <n v="1457822275"/>
    <n v="1455230275"/>
    <b v="0"/>
    <n v="1"/>
    <b v="0"/>
    <x v="2"/>
    <x v="7"/>
    <n v="0"/>
    <n v="1"/>
    <d v="2016-06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GBP"/>
    <n v="1436554249"/>
    <n v="1433962249"/>
    <b v="0"/>
    <n v="0"/>
    <b v="0"/>
    <x v="2"/>
    <x v="7"/>
    <n v="0"/>
    <n v="0"/>
    <d v="2014-12-02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0"/>
    <s v="USD"/>
    <n v="1468513533"/>
    <n v="1465921533"/>
    <b v="0"/>
    <n v="5"/>
    <b v="0"/>
    <x v="2"/>
    <x v="7"/>
    <n v="1"/>
    <n v="49"/>
    <d v="2015-12-10T22:07:03"/>
    <n v="2015"/>
  </r>
  <r>
    <n v="569"/>
    <s v="Mioti"/>
    <s v="Mioti is an indie game marketplace that doubles as a community for developers to join networks and discuss projects."/>
    <n v="2500"/>
    <n v="20"/>
    <x v="2"/>
    <x v="0"/>
    <s v="USD"/>
    <n v="1420143194"/>
    <n v="1417551194"/>
    <b v="0"/>
    <n v="1"/>
    <b v="0"/>
    <x v="2"/>
    <x v="7"/>
    <n v="1"/>
    <n v="20"/>
    <d v="2015-12-02T20:20:12"/>
    <n v="2015"/>
  </r>
  <r>
    <n v="570"/>
    <s v="Relaunching in May"/>
    <s v="Humans have AM/FM/Satellite radio, kids have radio Disney, pets have DogCatRadio."/>
    <n v="85000"/>
    <n v="142"/>
    <x v="2"/>
    <x v="5"/>
    <s v="NZD"/>
    <n v="1452942000"/>
    <n v="1449785223"/>
    <b v="0"/>
    <n v="1"/>
    <b v="0"/>
    <x v="2"/>
    <x v="7"/>
    <n v="0"/>
    <n v="142"/>
    <d v="2016-01-19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6"/>
    <s v="CAD"/>
    <n v="1451679612"/>
    <n v="1449087612"/>
    <b v="0"/>
    <n v="2"/>
    <b v="0"/>
    <x v="2"/>
    <x v="7"/>
    <n v="0"/>
    <n v="53"/>
    <d v="2015-07-07T19:35:23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55822569"/>
    <n v="1453230569"/>
    <b v="0"/>
    <n v="0"/>
    <b v="0"/>
    <x v="2"/>
    <x v="7"/>
    <n v="0"/>
    <n v="0"/>
    <d v="2015-10-05T17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37969540"/>
    <n v="1436297723"/>
    <b v="0"/>
    <n v="9"/>
    <b v="0"/>
    <x v="2"/>
    <x v="7"/>
    <n v="0"/>
    <n v="38.44"/>
    <d v="2014-11-20T01:12:1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USD"/>
    <n v="1446660688"/>
    <n v="1444065088"/>
    <b v="0"/>
    <n v="4"/>
    <b v="0"/>
    <x v="2"/>
    <x v="7"/>
    <n v="1"/>
    <n v="20"/>
    <d v="2016-09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0"/>
    <s v="USD"/>
    <n v="1421543520"/>
    <n v="1416445931"/>
    <b v="0"/>
    <n v="4"/>
    <b v="0"/>
    <x v="2"/>
    <x v="7"/>
    <n v="0"/>
    <n v="64.75"/>
    <d v="2015-05-14T16:37:23"/>
    <n v="2015"/>
  </r>
  <r>
    <n v="576"/>
    <s v="Uthtopia"/>
    <s v="UthTopia Is a social media organization that believes in positive online usage, youth mentorship, and youth empowerment."/>
    <n v="80000"/>
    <n v="1"/>
    <x v="2"/>
    <x v="1"/>
    <s v="GBP"/>
    <n v="1476873507"/>
    <n v="1474281507"/>
    <b v="0"/>
    <n v="1"/>
    <b v="0"/>
    <x v="2"/>
    <x v="7"/>
    <n v="0"/>
    <n v="1"/>
    <d v="2015-01-27T11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13"/>
    <s v="EUR"/>
    <n v="1434213443"/>
    <n v="1431621443"/>
    <b v="0"/>
    <n v="1"/>
    <b v="0"/>
    <x v="2"/>
    <x v="7"/>
    <n v="0"/>
    <n v="10"/>
    <d v="2016-03-21T14:08:22"/>
    <n v="2016"/>
  </r>
  <r>
    <n v="578"/>
    <s v="weBuy Crowdsourced Shopping"/>
    <s v="weBuy trade built on technology and Crowd Sourced Power"/>
    <n v="125000"/>
    <n v="14"/>
    <x v="2"/>
    <x v="0"/>
    <s v="USD"/>
    <n v="1427537952"/>
    <n v="1422357552"/>
    <b v="0"/>
    <n v="7"/>
    <b v="0"/>
    <x v="2"/>
    <x v="7"/>
    <n v="0"/>
    <n v="2"/>
    <d v="2015-08-14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63753302"/>
    <n v="1458569302"/>
    <b v="0"/>
    <n v="5"/>
    <b v="0"/>
    <x v="2"/>
    <x v="7"/>
    <n v="1"/>
    <n v="35"/>
    <d v="2014-11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GBP"/>
    <n v="1441633993"/>
    <n v="1439560393"/>
    <b v="0"/>
    <n v="1"/>
    <b v="0"/>
    <x v="2"/>
    <x v="7"/>
    <n v="0"/>
    <n v="1"/>
    <d v="2016-08-23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19539223"/>
    <n v="1416947223"/>
    <b v="0"/>
    <n v="0"/>
    <b v="0"/>
    <x v="2"/>
    <x v="7"/>
    <n v="0"/>
    <n v="0"/>
    <d v="2015-07-03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74580867"/>
    <n v="1471988867"/>
    <b v="0"/>
    <n v="0"/>
    <b v="0"/>
    <x v="2"/>
    <x v="7"/>
    <n v="0"/>
    <n v="0"/>
    <d v="2015-02-20T17:45:19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38474704"/>
    <n v="1435882704"/>
    <b v="0"/>
    <n v="1"/>
    <b v="0"/>
    <x v="2"/>
    <x v="7"/>
    <n v="0"/>
    <n v="1"/>
    <d v="2015-02-17T22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442400"/>
    <n v="1424454319"/>
    <b v="0"/>
    <n v="2"/>
    <b v="0"/>
    <x v="2"/>
    <x v="7"/>
    <n v="1"/>
    <n v="5"/>
    <d v="2015-02-14T17:11:56"/>
    <n v="2015"/>
  </r>
  <r>
    <n v="585"/>
    <s v="Link Card"/>
    <s v="SAVE UP TO 40% WHEN YOU SPEND!_x000a__x000a_PRE-ORDER YOUR LINK CARD TODAY"/>
    <n v="9000"/>
    <n v="0"/>
    <x v="2"/>
    <x v="0"/>
    <s v="USD"/>
    <n v="1426800687"/>
    <n v="1424212287"/>
    <b v="0"/>
    <n v="0"/>
    <b v="0"/>
    <x v="2"/>
    <x v="7"/>
    <n v="0"/>
    <n v="0"/>
    <d v="2015-10-06T09:22:57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6522316"/>
    <n v="1423933916"/>
    <b v="0"/>
    <n v="4"/>
    <b v="0"/>
    <x v="2"/>
    <x v="7"/>
    <n v="1"/>
    <n v="14"/>
    <d v="2015-01-16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"/>
    <s v="GBP"/>
    <n v="1448928000"/>
    <n v="1444123377"/>
    <b v="0"/>
    <n v="7"/>
    <b v="0"/>
    <x v="2"/>
    <x v="7"/>
    <n v="9"/>
    <n v="389.29"/>
    <d v="2015-03-17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0"/>
    <s v="USD"/>
    <n v="1424032207"/>
    <n v="1421440207"/>
    <b v="0"/>
    <n v="2"/>
    <b v="0"/>
    <x v="2"/>
    <x v="7"/>
    <n v="3"/>
    <n v="150.5"/>
    <d v="2016-09-18T18:28:06"/>
    <n v="2016"/>
  </r>
  <r>
    <n v="589"/>
    <s v="Get Neighborly"/>
    <s v="Services closer than you think..."/>
    <n v="7500"/>
    <n v="1"/>
    <x v="2"/>
    <x v="6"/>
    <s v="CAD"/>
    <n v="1429207833"/>
    <n v="1426615833"/>
    <b v="0"/>
    <n v="1"/>
    <b v="0"/>
    <x v="2"/>
    <x v="7"/>
    <n v="0"/>
    <n v="1"/>
    <d v="2015-06-23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4"/>
    <s v="EUR"/>
    <n v="1479410886"/>
    <n v="1474223286"/>
    <b v="0"/>
    <n v="9"/>
    <b v="0"/>
    <x v="2"/>
    <x v="7"/>
    <n v="4"/>
    <n v="24.78"/>
    <d v="2016-01-08T13:18:51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6366699"/>
    <n v="1435070699"/>
    <b v="0"/>
    <n v="2"/>
    <b v="0"/>
    <x v="2"/>
    <x v="7"/>
    <n v="0"/>
    <n v="30.5"/>
    <d v="2015-06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GBP"/>
    <n v="1454936460"/>
    <n v="1452259131"/>
    <b v="0"/>
    <n v="1"/>
    <b v="0"/>
    <x v="2"/>
    <x v="7"/>
    <n v="3"/>
    <n v="250"/>
    <d v="2014-11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USD"/>
    <n v="1437570130"/>
    <n v="1434978130"/>
    <b v="0"/>
    <n v="7"/>
    <b v="0"/>
    <x v="2"/>
    <x v="7"/>
    <n v="23"/>
    <n v="16.43"/>
    <d v="2015-03-07T16:15:45"/>
    <n v="2015"/>
  </r>
  <r>
    <n v="594"/>
    <s v="Unleashed Fitness"/>
    <s v="Creating a fitness site that will change the fitness game forever!"/>
    <n v="25000"/>
    <n v="26"/>
    <x v="2"/>
    <x v="0"/>
    <s v="USD"/>
    <n v="1417584860"/>
    <n v="1414992860"/>
    <b v="0"/>
    <n v="2"/>
    <b v="0"/>
    <x v="2"/>
    <x v="7"/>
    <n v="0"/>
    <n v="13"/>
    <d v="2016-03-17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GBP"/>
    <n v="1428333345"/>
    <n v="1425744945"/>
    <b v="0"/>
    <n v="8"/>
    <b v="0"/>
    <x v="2"/>
    <x v="7"/>
    <n v="0"/>
    <n v="53.25"/>
    <d v="2015-03-20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60832206"/>
    <n v="1458240206"/>
    <b v="0"/>
    <n v="2"/>
    <b v="0"/>
    <x v="2"/>
    <x v="7"/>
    <n v="0"/>
    <n v="3"/>
    <d v="2016-10-03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30703638"/>
    <n v="1426815638"/>
    <b v="0"/>
    <n v="2"/>
    <b v="0"/>
    <x v="2"/>
    <x v="7"/>
    <n v="0"/>
    <n v="10"/>
    <d v="2016-06-24T16:55:35"/>
    <n v="2016"/>
  </r>
  <r>
    <n v="598"/>
    <s v="Goals not creeds"/>
    <s v="This is a project to create a crowd-funding site for Urantia Book readers worldwide."/>
    <n v="2500"/>
    <n v="850"/>
    <x v="2"/>
    <x v="0"/>
    <s v="USD"/>
    <n v="1478122292"/>
    <n v="1475530292"/>
    <b v="0"/>
    <n v="7"/>
    <b v="0"/>
    <x v="2"/>
    <x v="7"/>
    <n v="34"/>
    <n v="121.43"/>
    <d v="2014-11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69980800"/>
    <n v="1466787335"/>
    <b v="0"/>
    <n v="2"/>
    <b v="0"/>
    <x v="2"/>
    <x v="7"/>
    <n v="0"/>
    <n v="15.5"/>
    <d v="2015-02-12T19:30:02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17737781"/>
    <n v="1415145781"/>
    <b v="0"/>
    <n v="1"/>
    <b v="0"/>
    <x v="2"/>
    <x v="7"/>
    <n v="2"/>
    <n v="100"/>
    <d v="2015-03-10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0"/>
    <s v="USD"/>
    <n v="1425827760"/>
    <n v="1423769402"/>
    <b v="0"/>
    <n v="6"/>
    <b v="0"/>
    <x v="2"/>
    <x v="7"/>
    <n v="1"/>
    <n v="23.33"/>
    <d v="2014-11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1198562"/>
    <n v="1426014562"/>
    <b v="0"/>
    <n v="0"/>
    <b v="0"/>
    <x v="2"/>
    <x v="7"/>
    <n v="0"/>
    <n v="0"/>
    <d v="2015-05-19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6"/>
    <s v="CAD"/>
    <n v="1419626139"/>
    <n v="1417034139"/>
    <b v="0"/>
    <n v="13"/>
    <b v="0"/>
    <x v="2"/>
    <x v="7"/>
    <n v="4"/>
    <n v="45.39"/>
    <d v="2014-07-15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34654215"/>
    <n v="1432062215"/>
    <b v="0"/>
    <n v="0"/>
    <b v="0"/>
    <x v="2"/>
    <x v="7"/>
    <n v="0"/>
    <n v="0"/>
    <d v="2014-07-29T00:50:56"/>
    <n v="2014"/>
  </r>
  <r>
    <n v="605"/>
    <s v="Teach Your Parents iPad (Canceled)"/>
    <s v="An iPad support care package for your parents / seniors."/>
    <n v="5000"/>
    <n v="131"/>
    <x v="1"/>
    <x v="0"/>
    <s v="USD"/>
    <n v="1408029623"/>
    <n v="1405437623"/>
    <b v="0"/>
    <n v="8"/>
    <b v="0"/>
    <x v="2"/>
    <x v="7"/>
    <n v="3"/>
    <n v="16.38"/>
    <d v="2015-07-09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0"/>
    <s v="USD"/>
    <n v="1409187056"/>
    <n v="1406595056"/>
    <b v="0"/>
    <n v="1"/>
    <b v="0"/>
    <x v="2"/>
    <x v="7"/>
    <n v="0"/>
    <n v="10"/>
    <d v="2015-04-08T15:36:49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0318908"/>
    <n v="1436430908"/>
    <b v="0"/>
    <n v="0"/>
    <b v="0"/>
    <x v="2"/>
    <x v="7"/>
    <n v="0"/>
    <n v="0"/>
    <d v="2015-10-23T19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10"/>
    <s v="EUR"/>
    <n v="1432479600"/>
    <n v="1428507409"/>
    <b v="0"/>
    <n v="5"/>
    <b v="0"/>
    <x v="2"/>
    <x v="7"/>
    <n v="1"/>
    <n v="292.2"/>
    <d v="2015-05-16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0"/>
    <s v="USD"/>
    <n v="1448225336"/>
    <n v="1445629736"/>
    <b v="0"/>
    <n v="1"/>
    <b v="0"/>
    <x v="2"/>
    <x v="7"/>
    <n v="1"/>
    <n v="5"/>
    <d v="2015-10-30T00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34405980"/>
    <n v="1431813980"/>
    <b v="0"/>
    <n v="0"/>
    <b v="0"/>
    <x v="2"/>
    <x v="7"/>
    <n v="0"/>
    <n v="0"/>
    <d v="2015-03-23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"/>
    <s v="GBP"/>
    <n v="1448761744"/>
    <n v="1446166144"/>
    <b v="0"/>
    <n v="0"/>
    <b v="0"/>
    <x v="2"/>
    <x v="7"/>
    <n v="0"/>
    <n v="0"/>
    <d v="2015-11-20T13:27:17"/>
    <n v="2015"/>
  </r>
  <r>
    <n v="612"/>
    <s v="Web Streaming 2.0 (Canceled)"/>
    <s v="A Fast and Reliable new Web platform to stream videos from Internet"/>
    <n v="10000"/>
    <n v="0"/>
    <x v="1"/>
    <x v="0"/>
    <s v="USD"/>
    <n v="1429732586"/>
    <n v="1427140586"/>
    <b v="0"/>
    <n v="0"/>
    <b v="0"/>
    <x v="2"/>
    <x v="7"/>
    <n v="0"/>
    <n v="0"/>
    <d v="2016-08-03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7"/>
    <s v="EUR"/>
    <n v="1453210037"/>
    <n v="1448026037"/>
    <b v="0"/>
    <n v="121"/>
    <b v="0"/>
    <x v="2"/>
    <x v="7"/>
    <n v="21"/>
    <n v="105.93"/>
    <d v="2015-08-31T11:55:2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4"/>
    <s v="EUR"/>
    <n v="1472777146"/>
    <n v="1470185146"/>
    <b v="0"/>
    <n v="0"/>
    <b v="0"/>
    <x v="2"/>
    <x v="7"/>
    <n v="0"/>
    <n v="0"/>
    <d v="2016-05-25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0"/>
    <s v="USD"/>
    <n v="1443675540"/>
    <n v="1441022120"/>
    <b v="0"/>
    <n v="0"/>
    <b v="0"/>
    <x v="2"/>
    <x v="7"/>
    <n v="0"/>
    <n v="0"/>
    <d v="2015-08-26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0"/>
    <s v="USD"/>
    <n v="1466731740"/>
    <n v="1464139740"/>
    <b v="0"/>
    <n v="0"/>
    <b v="0"/>
    <x v="2"/>
    <x v="7"/>
    <n v="0"/>
    <n v="0"/>
    <d v="2017-01-26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5"/>
    <s v="NZD"/>
    <n v="1443149759"/>
    <n v="1440557759"/>
    <b v="0"/>
    <n v="3"/>
    <b v="0"/>
    <x v="2"/>
    <x v="7"/>
    <n v="3"/>
    <n v="20"/>
    <d v="2015-03-24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7"/>
    <s v="EUR"/>
    <n v="1488013307"/>
    <n v="1485421307"/>
    <b v="0"/>
    <n v="0"/>
    <b v="0"/>
    <x v="2"/>
    <x v="7"/>
    <n v="0"/>
    <n v="0"/>
    <d v="2015-11-09T19:26:43"/>
    <n v="2015"/>
  </r>
  <r>
    <n v="619"/>
    <s v="Big Data (Canceled)"/>
    <s v="Big Data Sets for researchers interested in improving the quality of life."/>
    <n v="2500000"/>
    <n v="1"/>
    <x v="1"/>
    <x v="1"/>
    <s v="GBP"/>
    <n v="1431072843"/>
    <n v="1427184843"/>
    <b v="0"/>
    <n v="1"/>
    <b v="0"/>
    <x v="2"/>
    <x v="7"/>
    <n v="0"/>
    <n v="1"/>
    <d v="2014-09-26T15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0"/>
    <s v="USD"/>
    <n v="1449689203"/>
    <n v="1447097203"/>
    <b v="0"/>
    <n v="1"/>
    <b v="0"/>
    <x v="2"/>
    <x v="7"/>
    <n v="1"/>
    <n v="300"/>
    <d v="2014-07-11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16933390"/>
    <n v="1411745790"/>
    <b v="0"/>
    <n v="3"/>
    <b v="0"/>
    <x v="2"/>
    <x v="7"/>
    <n v="1"/>
    <n v="87"/>
    <d v="2016-06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6"/>
    <s v="CAD"/>
    <n v="1408986738"/>
    <n v="1405098738"/>
    <b v="0"/>
    <n v="9"/>
    <b v="0"/>
    <x v="2"/>
    <x v="7"/>
    <n v="6"/>
    <n v="37.89"/>
    <d v="2016-06-1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0"/>
    <s v="USD"/>
    <n v="1467934937"/>
    <n v="1465342937"/>
    <b v="0"/>
    <n v="0"/>
    <b v="0"/>
    <x v="2"/>
    <x v="7"/>
    <n v="0"/>
    <n v="0"/>
    <d v="2015-04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67398138"/>
    <n v="1465670138"/>
    <b v="0"/>
    <n v="0"/>
    <b v="0"/>
    <x v="2"/>
    <x v="7"/>
    <n v="0"/>
    <n v="0"/>
    <d v="2015-04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3"/>
    <s v="AUD"/>
    <n v="1432771997"/>
    <n v="1430179997"/>
    <b v="0"/>
    <n v="0"/>
    <b v="0"/>
    <x v="2"/>
    <x v="7"/>
    <n v="0"/>
    <n v="0"/>
    <d v="2017-02-24T21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1647041"/>
    <n v="1429055041"/>
    <b v="0"/>
    <n v="39"/>
    <b v="0"/>
    <x v="2"/>
    <x v="7"/>
    <n v="17"/>
    <n v="111.41"/>
    <d v="2015-07-13T13:25:39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6"/>
    <s v="CAD"/>
    <n v="1490560177"/>
    <n v="1487971777"/>
    <b v="0"/>
    <n v="1"/>
    <b v="0"/>
    <x v="2"/>
    <x v="7"/>
    <n v="0"/>
    <n v="90"/>
    <d v="2016-01-15T07:21:51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39644920"/>
    <n v="1436793939"/>
    <b v="0"/>
    <n v="0"/>
    <b v="0"/>
    <x v="2"/>
    <x v="7"/>
    <n v="0"/>
    <n v="0"/>
    <d v="2014-06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12"/>
    <s v="SEK"/>
    <n v="1457996400"/>
    <n v="1452842511"/>
    <b v="0"/>
    <n v="3"/>
    <b v="0"/>
    <x v="2"/>
    <x v="7"/>
    <n v="0"/>
    <n v="116.67"/>
    <d v="2016-04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05269457"/>
    <n v="1402677457"/>
    <b v="0"/>
    <n v="1"/>
    <b v="0"/>
    <x v="2"/>
    <x v="7"/>
    <n v="0"/>
    <n v="10"/>
    <d v="2015-08-07T14:52:01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3"/>
    <s v="AUD"/>
    <n v="1463239108"/>
    <n v="1460647108"/>
    <b v="0"/>
    <n v="9"/>
    <b v="0"/>
    <x v="2"/>
    <x v="7"/>
    <n v="1"/>
    <n v="76.67"/>
    <d v="2016-04-29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0"/>
    <s v="USD"/>
    <n v="1441516200"/>
    <n v="1438959121"/>
    <b v="0"/>
    <n v="0"/>
    <b v="0"/>
    <x v="2"/>
    <x v="7"/>
    <n v="0"/>
    <n v="0"/>
    <d v="2015-10-26T15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6"/>
    <s v="CAD"/>
    <n v="1464460329"/>
    <n v="1461954729"/>
    <b v="0"/>
    <n v="25"/>
    <b v="0"/>
    <x v="2"/>
    <x v="7"/>
    <n v="12"/>
    <n v="49.8"/>
    <d v="2016-05-17T07:11:02"/>
    <n v="2016"/>
  </r>
  <r>
    <n v="634"/>
    <s v="pitchtograndma (Canceled)"/>
    <s v="We help companies to explain what they do in simple, grandma-would-understand terms."/>
    <n v="5000"/>
    <n v="1"/>
    <x v="1"/>
    <x v="10"/>
    <s v="EUR"/>
    <n v="1448470165"/>
    <n v="1445874565"/>
    <b v="0"/>
    <n v="1"/>
    <b v="0"/>
    <x v="2"/>
    <x v="7"/>
    <n v="0"/>
    <n v="1"/>
    <d v="2015-01-27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66204400"/>
    <n v="1463469062"/>
    <b v="0"/>
    <n v="1"/>
    <b v="0"/>
    <x v="2"/>
    <x v="7"/>
    <n v="0"/>
    <n v="2"/>
    <d v="2015-03-13T02:12:42"/>
    <n v="2015"/>
  </r>
  <r>
    <n v="636"/>
    <s v="Keto Advice (Canceled)"/>
    <s v="With no central location for keto knowledge, keto advice will be a community run knowledge base."/>
    <n v="2000"/>
    <n v="4"/>
    <x v="1"/>
    <x v="0"/>
    <s v="USD"/>
    <n v="1424989029"/>
    <n v="1422397029"/>
    <b v="0"/>
    <n v="1"/>
    <b v="0"/>
    <x v="2"/>
    <x v="7"/>
    <n v="0"/>
    <n v="4"/>
    <d v="2015-05-07T10:55:5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0"/>
    <s v="USD"/>
    <n v="1428804762"/>
    <n v="1426212762"/>
    <b v="0"/>
    <n v="0"/>
    <b v="0"/>
    <x v="2"/>
    <x v="7"/>
    <n v="0"/>
    <n v="0"/>
    <d v="2017-01-27T23:05:18"/>
    <n v="2017"/>
  </r>
  <r>
    <n v="638"/>
    <s v="W (Canceled)"/>
    <s v="O0"/>
    <n v="200000"/>
    <n v="18"/>
    <x v="1"/>
    <x v="1"/>
    <s v="GBP"/>
    <n v="1433587620"/>
    <n v="1430996150"/>
    <b v="0"/>
    <n v="6"/>
    <b v="0"/>
    <x v="2"/>
    <x v="7"/>
    <n v="0"/>
    <n v="3"/>
    <d v="2017-01-24T14:14:22"/>
    <n v="2017"/>
  </r>
  <r>
    <n v="639"/>
    <s v="Kids Educational Social Media Site (Canceled)"/>
    <s v="Development of a Safe and Educational Social Media site for kids."/>
    <n v="1000000"/>
    <n v="1"/>
    <x v="1"/>
    <x v="1"/>
    <s v="GBP"/>
    <n v="1488063840"/>
    <n v="1485558318"/>
    <b v="0"/>
    <n v="1"/>
    <b v="0"/>
    <x v="2"/>
    <x v="7"/>
    <n v="0"/>
    <n v="1"/>
    <d v="2014-08-14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3"/>
    <s v="EUR"/>
    <n v="1490447662"/>
    <n v="1485267262"/>
    <b v="0"/>
    <n v="2"/>
    <b v="1"/>
    <x v="2"/>
    <x v="8"/>
    <n v="144"/>
    <n v="50.5"/>
    <d v="2016-11-09T10:05:15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13208795"/>
    <n v="1408024795"/>
    <b v="0"/>
    <n v="315"/>
    <b v="1"/>
    <x v="2"/>
    <x v="8"/>
    <n v="119"/>
    <n v="151.32"/>
    <d v="2015-07-14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80028400"/>
    <n v="1478685915"/>
    <b v="0"/>
    <n v="2174"/>
    <b v="1"/>
    <x v="2"/>
    <x v="8"/>
    <n v="1460"/>
    <n v="134.36000000000001"/>
    <d v="2015-07-14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9473248"/>
    <n v="1436881248"/>
    <b v="0"/>
    <n v="152"/>
    <b v="1"/>
    <x v="2"/>
    <x v="8"/>
    <n v="106"/>
    <n v="174.03"/>
    <d v="2015-04-06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3"/>
    <s v="EUR"/>
    <n v="1439998674"/>
    <n v="1436888274"/>
    <b v="0"/>
    <n v="1021"/>
    <b v="1"/>
    <x v="2"/>
    <x v="8"/>
    <n v="300"/>
    <n v="73.489999999999995"/>
    <d v="2014-09-16T15:58:59"/>
    <n v="2014"/>
  </r>
  <r>
    <n v="645"/>
    <s v="Carbon Fiber Collar Stays"/>
    <s v="Ever wanted to own something made out of carbon fiber? Now you can!"/>
    <n v="2000"/>
    <n v="5574"/>
    <x v="0"/>
    <x v="0"/>
    <s v="USD"/>
    <n v="1433085875"/>
    <n v="1428333875"/>
    <b v="0"/>
    <n v="237"/>
    <b v="1"/>
    <x v="2"/>
    <x v="8"/>
    <n v="279"/>
    <n v="23.52"/>
    <d v="2016-07-13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14544400"/>
    <n v="1410883139"/>
    <b v="0"/>
    <n v="27"/>
    <b v="1"/>
    <x v="2"/>
    <x v="8"/>
    <n v="132"/>
    <n v="39.07"/>
    <d v="2014-07-12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0"/>
    <s v="USD"/>
    <n v="1470962274"/>
    <n v="1468370274"/>
    <b v="0"/>
    <n v="17"/>
    <b v="1"/>
    <x v="2"/>
    <x v="8"/>
    <n v="107"/>
    <n v="125.94"/>
    <d v="2016-02-16T18:25:49"/>
    <n v="2016"/>
  </r>
  <r>
    <n v="648"/>
    <s v="Audio Jacket"/>
    <s v="Get ready for the next product that you canâ€™t live without"/>
    <n v="35000"/>
    <n v="44388"/>
    <x v="0"/>
    <x v="0"/>
    <s v="USD"/>
    <n v="1407788867"/>
    <n v="1405196867"/>
    <b v="0"/>
    <n v="27"/>
    <b v="1"/>
    <x v="2"/>
    <x v="8"/>
    <n v="127"/>
    <n v="1644"/>
    <d v="2014-09-09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6"/>
    <s v="CAD"/>
    <n v="1458235549"/>
    <n v="1455647149"/>
    <b v="0"/>
    <n v="82"/>
    <b v="1"/>
    <x v="2"/>
    <x v="8"/>
    <n v="140"/>
    <n v="42.67"/>
    <d v="2014-08-2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3304708"/>
    <n v="1410280708"/>
    <b v="0"/>
    <n v="48"/>
    <b v="1"/>
    <x v="2"/>
    <x v="8"/>
    <n v="112"/>
    <n v="35.130000000000003"/>
    <d v="2014-10-20T00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0904413"/>
    <n v="1409090013"/>
    <b v="0"/>
    <n v="105"/>
    <b v="1"/>
    <x v="2"/>
    <x v="8"/>
    <n v="101"/>
    <n v="239.35"/>
    <d v="2014-11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18953984"/>
    <n v="1413766384"/>
    <b v="0"/>
    <n v="28"/>
    <b v="1"/>
    <x v="2"/>
    <x v="8"/>
    <n v="100"/>
    <n v="107.64"/>
    <d v="2016-11-01T16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18430311"/>
    <n v="1415838311"/>
    <b v="0"/>
    <n v="1107"/>
    <b v="1"/>
    <x v="2"/>
    <x v="8"/>
    <n v="141"/>
    <n v="95.83"/>
    <d v="2015-07-14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80613650"/>
    <n v="1478018050"/>
    <b v="0"/>
    <n v="1013"/>
    <b v="1"/>
    <x v="2"/>
    <x v="8"/>
    <n v="267"/>
    <n v="31.66"/>
    <d v="2015-06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40082240"/>
    <n v="1436885440"/>
    <b v="0"/>
    <n v="274"/>
    <b v="1"/>
    <x v="2"/>
    <x v="8"/>
    <n v="147"/>
    <n v="42.89"/>
    <d v="2015-02-10T22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36396313"/>
    <n v="1433804313"/>
    <b v="0"/>
    <n v="87"/>
    <b v="1"/>
    <x v="2"/>
    <x v="8"/>
    <n v="214"/>
    <n v="122.74"/>
    <d v="2016-02-17T19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26197512"/>
    <n v="1423609112"/>
    <b v="0"/>
    <n v="99"/>
    <b v="1"/>
    <x v="2"/>
    <x v="8"/>
    <n v="126"/>
    <n v="190.45"/>
    <d v="2015-11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60917119"/>
    <n v="1455736719"/>
    <b v="0"/>
    <n v="276"/>
    <b v="1"/>
    <x v="2"/>
    <x v="8"/>
    <n v="104"/>
    <n v="109.34"/>
    <d v="2015-06-24T03:51:29"/>
    <n v="2015"/>
  </r>
  <r>
    <n v="659"/>
    <s v="Lulu Watch Designs - Apple Watch"/>
    <s v="Sync up your lifestyle"/>
    <n v="3000"/>
    <n v="3017"/>
    <x v="0"/>
    <x v="0"/>
    <s v="USD"/>
    <n v="1450901872"/>
    <n v="1448309872"/>
    <b v="0"/>
    <n v="21"/>
    <b v="1"/>
    <x v="2"/>
    <x v="8"/>
    <n v="101"/>
    <n v="143.66999999999999"/>
    <d v="2015-07-24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37933600"/>
    <n v="1435117889"/>
    <b v="0"/>
    <n v="18"/>
    <b v="0"/>
    <x v="2"/>
    <x v="8"/>
    <n v="3"/>
    <n v="84.94"/>
    <d v="2014-10-10T17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40339295"/>
    <n v="1437747295"/>
    <b v="0"/>
    <n v="9"/>
    <b v="0"/>
    <x v="2"/>
    <x v="8"/>
    <n v="1"/>
    <n v="10.56"/>
    <d v="2016-09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15558879"/>
    <n v="1412963279"/>
    <b v="0"/>
    <n v="4"/>
    <b v="0"/>
    <x v="2"/>
    <x v="8"/>
    <n v="0"/>
    <n v="39"/>
    <d v="2014-12-17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0"/>
    <s v="USD"/>
    <n v="1477236559"/>
    <n v="1474644559"/>
    <b v="0"/>
    <n v="7"/>
    <b v="0"/>
    <x v="2"/>
    <x v="8"/>
    <n v="0"/>
    <n v="100"/>
    <d v="2015-06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1404247"/>
    <n v="1418812247"/>
    <b v="0"/>
    <n v="29"/>
    <b v="0"/>
    <x v="2"/>
    <x v="8"/>
    <n v="8"/>
    <n v="31.17"/>
    <d v="2015-03-14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9"/>
    <s v="DKK"/>
    <n v="1437250456"/>
    <n v="1434658456"/>
    <b v="0"/>
    <n v="12"/>
    <b v="0"/>
    <x v="2"/>
    <x v="8"/>
    <n v="19"/>
    <n v="155.33000000000001"/>
    <d v="2016-11-14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28940775"/>
    <n v="1426348775"/>
    <b v="0"/>
    <n v="4"/>
    <b v="0"/>
    <x v="2"/>
    <x v="8"/>
    <n v="0"/>
    <n v="2"/>
    <d v="2014-07-18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0"/>
    <s v="USD"/>
    <n v="1484327061"/>
    <n v="1479143061"/>
    <b v="0"/>
    <n v="28"/>
    <b v="0"/>
    <x v="2"/>
    <x v="8"/>
    <n v="10"/>
    <n v="178.93"/>
    <d v="2016-09-1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08305498"/>
    <n v="1405713498"/>
    <b v="0"/>
    <n v="25"/>
    <b v="0"/>
    <x v="2"/>
    <x v="8"/>
    <n v="5"/>
    <n v="27.36"/>
    <d v="2015-03-27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4"/>
    <s v="EUR"/>
    <n v="1477731463"/>
    <n v="1474275463"/>
    <b v="0"/>
    <n v="28"/>
    <b v="0"/>
    <x v="2"/>
    <x v="8"/>
    <n v="22"/>
    <n v="1536.25"/>
    <d v="2016-06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0"/>
    <s v="USD"/>
    <n v="1431374222"/>
    <n v="1427486222"/>
    <b v="0"/>
    <n v="310"/>
    <b v="0"/>
    <x v="2"/>
    <x v="8"/>
    <n v="29"/>
    <n v="85"/>
    <d v="2016-05-16T17:02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2"/>
    <s v="SEK"/>
    <n v="1467817258"/>
    <n v="1465225258"/>
    <b v="0"/>
    <n v="15"/>
    <b v="0"/>
    <x v="2"/>
    <x v="8"/>
    <n v="39"/>
    <n v="788.53"/>
    <d v="2014-12-11T16:37:32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4"/>
    <s v="EUR"/>
    <n v="1466323800"/>
    <n v="1463418120"/>
    <b v="0"/>
    <n v="215"/>
    <b v="0"/>
    <x v="2"/>
    <x v="8"/>
    <n v="22"/>
    <n v="50.3"/>
    <d v="2014-12-01T05:16:04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21208000"/>
    <n v="1418315852"/>
    <b v="0"/>
    <n v="3"/>
    <b v="0"/>
    <x v="2"/>
    <x v="8"/>
    <n v="0"/>
    <n v="68.33"/>
    <d v="2014-07-18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20088340"/>
    <n v="1417410964"/>
    <b v="0"/>
    <n v="2"/>
    <b v="0"/>
    <x v="2"/>
    <x v="8"/>
    <n v="0"/>
    <n v="7.5"/>
    <d v="2014-06-13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09602217"/>
    <n v="1405714217"/>
    <b v="0"/>
    <n v="26"/>
    <b v="0"/>
    <x v="2"/>
    <x v="8"/>
    <n v="15"/>
    <n v="34.270000000000003"/>
    <d v="2014-12-02T22:20:04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0"/>
    <s v="USD"/>
    <n v="1407811627"/>
    <n v="1402627627"/>
    <b v="0"/>
    <n v="24"/>
    <b v="0"/>
    <x v="2"/>
    <x v="8"/>
    <n v="1"/>
    <n v="61.29"/>
    <d v="2015-01-08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0"/>
    <s v="USD"/>
    <n v="1420095540"/>
    <n v="1417558804"/>
    <b v="0"/>
    <n v="96"/>
    <b v="0"/>
    <x v="2"/>
    <x v="8"/>
    <n v="26"/>
    <n v="133.25"/>
    <d v="2016-05-14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6"/>
    <s v="CAD"/>
    <n v="1423333581"/>
    <n v="1420741581"/>
    <b v="0"/>
    <n v="17"/>
    <b v="0"/>
    <x v="2"/>
    <x v="8"/>
    <n v="4"/>
    <n v="65.180000000000007"/>
    <d v="2016-04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4"/>
    <s v="EUR"/>
    <n v="1467106895"/>
    <n v="1463218895"/>
    <b v="0"/>
    <n v="94"/>
    <b v="0"/>
    <x v="2"/>
    <x v="8"/>
    <n v="15"/>
    <n v="93.9"/>
    <d v="2016-07-05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63821338"/>
    <n v="1461229338"/>
    <b v="0"/>
    <n v="129"/>
    <b v="0"/>
    <x v="2"/>
    <x v="8"/>
    <n v="26"/>
    <n v="150.65"/>
    <d v="2014-08-13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2920909"/>
    <n v="1467736909"/>
    <b v="0"/>
    <n v="1"/>
    <b v="0"/>
    <x v="2"/>
    <x v="8"/>
    <n v="0"/>
    <n v="1"/>
    <d v="2016-09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10955331"/>
    <n v="1407931331"/>
    <b v="0"/>
    <n v="4"/>
    <b v="0"/>
    <x v="2"/>
    <x v="8"/>
    <n v="0"/>
    <n v="13.25"/>
    <d v="2017-02-12T18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509604"/>
    <n v="1474917604"/>
    <b v="0"/>
    <n v="3"/>
    <b v="0"/>
    <x v="2"/>
    <x v="8"/>
    <n v="1"/>
    <n v="99.33"/>
    <d v="2016-09-21T21:36:04"/>
    <n v="2016"/>
  </r>
  <r>
    <n v="684"/>
    <s v="Arcus Motion Analyzer | The Versatile Smart Ring"/>
    <s v="Arcus gives your fingers super powers."/>
    <n v="320000"/>
    <n v="23948"/>
    <x v="2"/>
    <x v="0"/>
    <s v="USD"/>
    <n v="1489512122"/>
    <n v="1486923722"/>
    <b v="0"/>
    <n v="135"/>
    <b v="0"/>
    <x v="2"/>
    <x v="8"/>
    <n v="7"/>
    <n v="177.39"/>
    <d v="2014-06-19T11:21:31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77949764"/>
    <n v="1474493764"/>
    <b v="0"/>
    <n v="10"/>
    <b v="0"/>
    <x v="2"/>
    <x v="8"/>
    <n v="28"/>
    <n v="55.3"/>
    <d v="2014-11-28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0"/>
    <s v="USD"/>
    <n v="1406257200"/>
    <n v="1403176891"/>
    <b v="0"/>
    <n v="0"/>
    <b v="0"/>
    <x v="2"/>
    <x v="8"/>
    <n v="0"/>
    <n v="0"/>
    <d v="2015-07-04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0"/>
    <s v="USD"/>
    <n v="1421095672"/>
    <n v="1417207672"/>
    <b v="0"/>
    <n v="6"/>
    <b v="0"/>
    <x v="2"/>
    <x v="8"/>
    <n v="4"/>
    <n v="591.66999999999996"/>
    <d v="2016-12-07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4"/>
    <s v="EUR"/>
    <n v="1438618170"/>
    <n v="1436026170"/>
    <b v="0"/>
    <n v="36"/>
    <b v="0"/>
    <x v="2"/>
    <x v="8"/>
    <n v="73"/>
    <n v="405.5"/>
    <d v="2015-09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5"/>
    <s v="MXN"/>
    <n v="1486317653"/>
    <n v="1481133653"/>
    <b v="0"/>
    <n v="336"/>
    <b v="0"/>
    <x v="2"/>
    <x v="8"/>
    <n v="58"/>
    <n v="343.15"/>
    <d v="2016-11-01T16:01:37"/>
    <n v="2016"/>
  </r>
  <r>
    <n v="690"/>
    <s v="BLOXSHIELD"/>
    <s v="A radiation shield for your fitness tracker, smartwatch or other wearable smart device"/>
    <n v="20000"/>
    <n v="2468"/>
    <x v="2"/>
    <x v="0"/>
    <s v="USD"/>
    <n v="1444876253"/>
    <n v="1442284253"/>
    <b v="0"/>
    <n v="34"/>
    <b v="0"/>
    <x v="2"/>
    <x v="8"/>
    <n v="12"/>
    <n v="72.59"/>
    <d v="2016-07-28T15:14:01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81173140"/>
    <n v="1478016097"/>
    <b v="0"/>
    <n v="10"/>
    <b v="0"/>
    <x v="2"/>
    <x v="8"/>
    <n v="1"/>
    <n v="26"/>
    <d v="2015-06-03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0"/>
    <s v="USD"/>
    <n v="1473400800"/>
    <n v="1469718841"/>
    <b v="0"/>
    <n v="201"/>
    <b v="0"/>
    <x v="2"/>
    <x v="8"/>
    <n v="7"/>
    <n v="6.5"/>
    <d v="2016-11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5711246"/>
    <n v="1433292046"/>
    <b v="0"/>
    <n v="296"/>
    <b v="0"/>
    <x v="2"/>
    <x v="8"/>
    <n v="35"/>
    <n v="119.39"/>
    <d v="2015-03-31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GBP"/>
    <n v="1482397263"/>
    <n v="1479805263"/>
    <b v="0"/>
    <n v="7"/>
    <b v="0"/>
    <x v="2"/>
    <x v="8"/>
    <n v="0"/>
    <n v="84.29"/>
    <d v="2017-01-02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30421827"/>
    <n v="1427829827"/>
    <b v="0"/>
    <n v="7"/>
    <b v="0"/>
    <x v="2"/>
    <x v="8"/>
    <n v="1"/>
    <n v="90.86"/>
    <d v="2014-10-01T12:30:20"/>
    <n v="2014"/>
  </r>
  <r>
    <n v="696"/>
    <s v="trustee"/>
    <s v="Show your fidelity by wearing the Trustee rings! Show where you are (at)!"/>
    <n v="175000"/>
    <n v="1"/>
    <x v="2"/>
    <x v="0"/>
    <s v="USD"/>
    <n v="1485964559"/>
    <n v="1483372559"/>
    <b v="0"/>
    <n v="1"/>
    <b v="0"/>
    <x v="2"/>
    <x v="8"/>
    <n v="0"/>
    <n v="1"/>
    <d v="2014-06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0"/>
    <s v="USD"/>
    <n v="1414758620"/>
    <n v="1412166620"/>
    <b v="0"/>
    <n v="114"/>
    <b v="0"/>
    <x v="2"/>
    <x v="8"/>
    <n v="46"/>
    <n v="20.34"/>
    <d v="2016-01-19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0"/>
    <s v="EUR"/>
    <n v="1406326502"/>
    <n v="1403734502"/>
    <b v="0"/>
    <n v="29"/>
    <b v="0"/>
    <x v="2"/>
    <x v="8"/>
    <n v="15"/>
    <n v="530.69000000000005"/>
    <d v="2014-08-15T22:20:45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3"/>
    <s v="EUR"/>
    <n v="1454502789"/>
    <n v="1453206789"/>
    <b v="0"/>
    <n v="890"/>
    <b v="0"/>
    <x v="2"/>
    <x v="8"/>
    <n v="82"/>
    <n v="120.39"/>
    <d v="2013-10-16T11:39:08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0"/>
    <s v="USD"/>
    <n v="1411005600"/>
    <n v="1408141245"/>
    <b v="0"/>
    <n v="31"/>
    <b v="0"/>
    <x v="2"/>
    <x v="8"/>
    <n v="3"/>
    <n v="13"/>
    <d v="2016-12-11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0"/>
    <s v="USD"/>
    <n v="1385136000"/>
    <n v="1381923548"/>
    <b v="0"/>
    <n v="21"/>
    <b v="0"/>
    <x v="2"/>
    <x v="8"/>
    <n v="27"/>
    <n v="291.33"/>
    <d v="2014-06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4"/>
    <s v="EUR"/>
    <n v="1484065881"/>
    <n v="1481473881"/>
    <b v="0"/>
    <n v="37"/>
    <b v="0"/>
    <x v="2"/>
    <x v="8"/>
    <n v="31"/>
    <n v="124.92"/>
    <d v="2016-10-25T17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GBP"/>
    <n v="1406130880"/>
    <n v="1403538880"/>
    <b v="0"/>
    <n v="7"/>
    <b v="0"/>
    <x v="2"/>
    <x v="8"/>
    <n v="6"/>
    <n v="119.57"/>
    <d v="2016-12-07T22:49:09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0"/>
    <s v="USD"/>
    <n v="1480011987"/>
    <n v="1477416387"/>
    <b v="0"/>
    <n v="4"/>
    <b v="0"/>
    <x v="2"/>
    <x v="8"/>
    <n v="1"/>
    <n v="120.25"/>
    <d v="2016-12-22T04:37:48"/>
    <n v="2016"/>
  </r>
  <r>
    <n v="705"/>
    <s v="SomnoScope"/>
    <s v="The closest thing ever to the Holy Grail of wearables technology"/>
    <n v="100000"/>
    <n v="977"/>
    <x v="2"/>
    <x v="0"/>
    <s v="USD"/>
    <n v="1485905520"/>
    <n v="1481150949"/>
    <b v="0"/>
    <n v="5"/>
    <b v="0"/>
    <x v="2"/>
    <x v="8"/>
    <n v="1"/>
    <n v="195.4"/>
    <d v="2016-12-22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CAD"/>
    <n v="1487565468"/>
    <n v="1482381468"/>
    <b v="0"/>
    <n v="0"/>
    <b v="0"/>
    <x v="2"/>
    <x v="8"/>
    <n v="0"/>
    <n v="0"/>
    <d v="2016-11-02T23:53:03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0"/>
    <s v="EUR"/>
    <n v="1484999278"/>
    <n v="1482407278"/>
    <b v="0"/>
    <n v="456"/>
    <b v="0"/>
    <x v="2"/>
    <x v="8"/>
    <n v="79"/>
    <n v="117.7"/>
    <d v="2016-11-22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4"/>
    <s v="EUR"/>
    <n v="1481740740"/>
    <n v="1478130783"/>
    <b v="0"/>
    <n v="369"/>
    <b v="0"/>
    <x v="2"/>
    <x v="8"/>
    <n v="22"/>
    <n v="23.95"/>
    <d v="2014-07-15T13:56:40"/>
    <n v="2014"/>
  </r>
  <r>
    <n v="709"/>
    <s v="lumiglove"/>
    <s v="A &quot;handheld&quot; light, which eases the way you illuminate objects and/or paths."/>
    <n v="15000"/>
    <n v="61"/>
    <x v="2"/>
    <x v="1"/>
    <s v="GBP"/>
    <n v="1483286127"/>
    <n v="1479830127"/>
    <b v="0"/>
    <n v="2"/>
    <b v="0"/>
    <x v="2"/>
    <x v="8"/>
    <n v="0"/>
    <n v="30.5"/>
    <d v="2014-11-05T00:59:19"/>
    <n v="2014"/>
  </r>
  <r>
    <n v="710"/>
    <s v="Hate York Shirt 2.0"/>
    <s v="Shirts, so technologically advanced, they connect mentally to their audience upon sight."/>
    <n v="1200"/>
    <n v="0"/>
    <x v="2"/>
    <x v="1"/>
    <s v="GBP"/>
    <n v="1410616600"/>
    <n v="1405432600"/>
    <b v="0"/>
    <n v="0"/>
    <b v="0"/>
    <x v="2"/>
    <x v="8"/>
    <n v="0"/>
    <n v="0"/>
    <d v="2014-07-17T23:38:22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0"/>
    <s v="USD"/>
    <n v="1417741159"/>
    <n v="1415149159"/>
    <b v="0"/>
    <n v="338"/>
    <b v="0"/>
    <x v="2"/>
    <x v="8"/>
    <n v="34"/>
    <n v="99.97"/>
    <d v="2016-11-04T11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6"/>
    <s v="CAD"/>
    <n v="1408495440"/>
    <n v="1405640302"/>
    <b v="0"/>
    <n v="4"/>
    <b v="0"/>
    <x v="2"/>
    <x v="8"/>
    <n v="0"/>
    <n v="26.25"/>
    <d v="2016-01-15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0"/>
    <s v="EUR"/>
    <n v="1481716868"/>
    <n v="1478257268"/>
    <b v="0"/>
    <n v="1"/>
    <b v="0"/>
    <x v="2"/>
    <x v="8"/>
    <n v="1"/>
    <n v="199"/>
    <d v="2016-05-06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55466832"/>
    <n v="1452874832"/>
    <b v="0"/>
    <n v="28"/>
    <b v="0"/>
    <x v="2"/>
    <x v="8"/>
    <n v="15"/>
    <n v="80.319999999999993"/>
    <d v="2016-12-30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14"/>
    <s v="EUR"/>
    <n v="1465130532"/>
    <n v="1462538532"/>
    <b v="0"/>
    <n v="12"/>
    <b v="0"/>
    <x v="2"/>
    <x v="8"/>
    <n v="5"/>
    <n v="115.75"/>
    <d v="2015-09-26T02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88308082"/>
    <n v="1483124082"/>
    <b v="0"/>
    <n v="16"/>
    <b v="0"/>
    <x v="2"/>
    <x v="8"/>
    <n v="10"/>
    <n v="44.69"/>
    <d v="2014-10-28T15:48:27"/>
    <n v="2014"/>
  </r>
  <r>
    <n v="717"/>
    <s v="cool air belt"/>
    <s v="Cool air flowing under clothing keeps you cool."/>
    <n v="100000"/>
    <n v="305"/>
    <x v="2"/>
    <x v="0"/>
    <s v="USD"/>
    <n v="1446693040"/>
    <n v="1443233440"/>
    <b v="0"/>
    <n v="4"/>
    <b v="0"/>
    <x v="2"/>
    <x v="8"/>
    <n v="0"/>
    <n v="76.25"/>
    <d v="2014-08-06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17392000"/>
    <n v="1414511307"/>
    <b v="0"/>
    <n v="4"/>
    <b v="0"/>
    <x v="2"/>
    <x v="8"/>
    <n v="1"/>
    <n v="22.5"/>
    <d v="2017-01-17T20:17:2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09949002"/>
    <n v="1407357002"/>
    <b v="0"/>
    <n v="10"/>
    <b v="0"/>
    <x v="2"/>
    <x v="8"/>
    <n v="1"/>
    <n v="19.399999999999999"/>
    <d v="2016-02-09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487397540"/>
    <n v="1484684247"/>
    <b v="0"/>
    <n v="41"/>
    <b v="1"/>
    <x v="3"/>
    <x v="9"/>
    <n v="144"/>
    <n v="66.709999999999994"/>
    <d v="2012-01-01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56189076"/>
    <n v="1454979476"/>
    <b v="0"/>
    <n v="119"/>
    <b v="1"/>
    <x v="3"/>
    <x v="9"/>
    <n v="122"/>
    <n v="84.14"/>
    <d v="2014-06-17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27851291"/>
    <n v="1325432091"/>
    <b v="0"/>
    <n v="153"/>
    <b v="1"/>
    <x v="3"/>
    <x v="9"/>
    <n v="132"/>
    <n v="215.73"/>
    <d v="2012-03-09T19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06900607"/>
    <n v="1403012607"/>
    <b v="0"/>
    <n v="100"/>
    <b v="1"/>
    <x v="3"/>
    <x v="9"/>
    <n v="109"/>
    <n v="54.69"/>
    <d v="2015-06-29T19:35:49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33909178"/>
    <n v="1331320778"/>
    <b v="0"/>
    <n v="143"/>
    <b v="1"/>
    <x v="3"/>
    <x v="9"/>
    <n v="105"/>
    <n v="51.63"/>
    <d v="2011-05-31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38228740"/>
    <n v="1435606549"/>
    <b v="0"/>
    <n v="140"/>
    <b v="1"/>
    <x v="3"/>
    <x v="9"/>
    <n v="100"/>
    <n v="143.36000000000001"/>
    <d v="2015-11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09447163"/>
    <n v="1306855163"/>
    <b v="0"/>
    <n v="35"/>
    <b v="1"/>
    <x v="3"/>
    <x v="9"/>
    <n v="101"/>
    <n v="72.430000000000007"/>
    <d v="2013-03-13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450018912"/>
    <n v="1447426912"/>
    <b v="0"/>
    <n v="149"/>
    <b v="1"/>
    <x v="3"/>
    <x v="9"/>
    <n v="156"/>
    <n v="36.53"/>
    <d v="2012-12-04T00:29:09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65728487"/>
    <n v="1363136487"/>
    <b v="0"/>
    <n v="130"/>
    <b v="1"/>
    <x v="3"/>
    <x v="9"/>
    <n v="106"/>
    <n v="60.9"/>
    <d v="2011-07-07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58198400"/>
    <n v="1354580949"/>
    <b v="0"/>
    <n v="120"/>
    <b v="1"/>
    <x v="3"/>
    <x v="9"/>
    <n v="131"/>
    <n v="43.55"/>
    <d v="2012-07-21T04:27:41"/>
    <n v="2012"/>
  </r>
  <r>
    <n v="730"/>
    <s v="Encyclopedia of Surfing"/>
    <s v="A Massive but Cheerful Online Digital Archive of Surfing"/>
    <n v="20000"/>
    <n v="26438"/>
    <x v="0"/>
    <x v="0"/>
    <s v="USD"/>
    <n v="1313957157"/>
    <n v="1310069157"/>
    <b v="0"/>
    <n v="265"/>
    <b v="1"/>
    <x v="3"/>
    <x v="9"/>
    <n v="132"/>
    <n v="99.77"/>
    <d v="2011-11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48028861"/>
    <n v="1342844861"/>
    <b v="0"/>
    <n v="71"/>
    <b v="1"/>
    <x v="3"/>
    <x v="9"/>
    <n v="126"/>
    <n v="88.73"/>
    <d v="2011-12-02T19:05:47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USD"/>
    <n v="1323280391"/>
    <n v="1320688391"/>
    <b v="0"/>
    <n v="13"/>
    <b v="1"/>
    <x v="3"/>
    <x v="9"/>
    <n v="160"/>
    <n v="4.92"/>
    <d v="2013-07-31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USD"/>
    <n v="1327212000"/>
    <n v="1322852747"/>
    <b v="0"/>
    <n v="169"/>
    <b v="1"/>
    <x v="3"/>
    <x v="9"/>
    <n v="120"/>
    <n v="17.82"/>
    <d v="2013-11-20T10:04:52"/>
    <n v="2013"/>
  </r>
  <r>
    <n v="734"/>
    <s v="Sideswiped"/>
    <s v="Sideswiped is my story of growing in and trusting God through the mess and mysteries of life."/>
    <n v="8500"/>
    <n v="10670"/>
    <x v="0"/>
    <x v="1"/>
    <s v="GBP"/>
    <n v="1380449461"/>
    <n v="1375265461"/>
    <b v="0"/>
    <n v="57"/>
    <b v="1"/>
    <x v="3"/>
    <x v="9"/>
    <n v="126"/>
    <n v="187.19"/>
    <d v="2015-04-08T03:57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GBP"/>
    <n v="1387533892"/>
    <n v="1384941892"/>
    <b v="0"/>
    <n v="229"/>
    <b v="1"/>
    <x v="3"/>
    <x v="9"/>
    <n v="114"/>
    <n v="234.81"/>
    <d v="2014-11-03T00:42:26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6"/>
    <s v="CAD"/>
    <n v="1431147600"/>
    <n v="1428465420"/>
    <b v="0"/>
    <n v="108"/>
    <b v="1"/>
    <x v="3"/>
    <x v="9"/>
    <n v="315"/>
    <n v="105.05"/>
    <d v="2013-11-01T17:37:2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417653540"/>
    <n v="1414975346"/>
    <b v="0"/>
    <n v="108"/>
    <b v="1"/>
    <x v="3"/>
    <x v="9"/>
    <n v="122"/>
    <n v="56.67"/>
    <d v="2014-01-28T06:36:27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385009940"/>
    <n v="1383327440"/>
    <b v="0"/>
    <n v="41"/>
    <b v="1"/>
    <x v="3"/>
    <x v="9"/>
    <n v="107"/>
    <n v="39.049999999999997"/>
    <d v="2014-10-31T14:29:5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392408000"/>
    <n v="1390890987"/>
    <b v="0"/>
    <n v="139"/>
    <b v="1"/>
    <x v="3"/>
    <x v="9"/>
    <n v="158"/>
    <n v="68.349999999999994"/>
    <d v="2014-07-09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17409940"/>
    <n v="1414765794"/>
    <b v="0"/>
    <n v="19"/>
    <b v="1"/>
    <x v="3"/>
    <x v="9"/>
    <n v="107"/>
    <n v="169.58"/>
    <d v="2015-06-07T03:31:22"/>
    <n v="2015"/>
  </r>
  <r>
    <n v="741"/>
    <s v="reVILNA: the vilna ghetto project"/>
    <s v="A revolutionary digital mapping project of the Vilna Ghetto"/>
    <n v="13000"/>
    <n v="13293.8"/>
    <x v="0"/>
    <x v="0"/>
    <s v="USD"/>
    <n v="1407758629"/>
    <n v="1404907429"/>
    <b v="0"/>
    <n v="94"/>
    <b v="1"/>
    <x v="3"/>
    <x v="9"/>
    <n v="102"/>
    <n v="141.41999999999999"/>
    <d v="2013-05-07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434857482"/>
    <n v="1433647882"/>
    <b v="0"/>
    <n v="23"/>
    <b v="1"/>
    <x v="3"/>
    <x v="9"/>
    <n v="111"/>
    <n v="67.39"/>
    <d v="2014-02-19T22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70964806"/>
    <n v="1367940806"/>
    <b v="0"/>
    <n v="15"/>
    <b v="1"/>
    <x v="3"/>
    <x v="9"/>
    <n v="148"/>
    <n v="54.27"/>
    <d v="2012-03-22T17:01:25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95435712"/>
    <n v="1392847312"/>
    <b v="0"/>
    <n v="62"/>
    <b v="1"/>
    <x v="3"/>
    <x v="9"/>
    <n v="102"/>
    <n v="82.52"/>
    <d v="2012-11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34610000"/>
    <n v="1332435685"/>
    <b v="0"/>
    <n v="74"/>
    <b v="1"/>
    <x v="3"/>
    <x v="9"/>
    <n v="179"/>
    <n v="53.73"/>
    <d v="2013-04-03T13:44:05"/>
    <n v="2013"/>
  </r>
  <r>
    <n v="746"/>
    <s v="Attention: People With Body Parts"/>
    <s v="This is a book of letters. Letters to our body parts."/>
    <n v="2987"/>
    <n v="3318"/>
    <x v="0"/>
    <x v="0"/>
    <s v="USD"/>
    <n v="1355439503"/>
    <n v="1352847503"/>
    <b v="0"/>
    <n v="97"/>
    <b v="1"/>
    <x v="3"/>
    <x v="9"/>
    <n v="111"/>
    <n v="34.21"/>
    <d v="2012-09-05T01:01:49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0"/>
    <s v="USD"/>
    <n v="1367588645"/>
    <n v="1364996645"/>
    <b v="0"/>
    <n v="55"/>
    <b v="1"/>
    <x v="3"/>
    <x v="9"/>
    <n v="100"/>
    <n v="127.33"/>
    <d v="2014-12-15T13:10:19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348372740"/>
    <n v="1346806909"/>
    <b v="0"/>
    <n v="44"/>
    <b v="1"/>
    <x v="3"/>
    <x v="9"/>
    <n v="100"/>
    <n v="45.57"/>
    <d v="2014-07-11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10"/>
    <s v="EUR"/>
    <n v="1421319240"/>
    <n v="1418649019"/>
    <b v="0"/>
    <n v="110"/>
    <b v="1"/>
    <x v="3"/>
    <x v="9"/>
    <n v="106"/>
    <n v="95.96"/>
    <d v="2016-12-29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407701966"/>
    <n v="1405109966"/>
    <b v="0"/>
    <n v="59"/>
    <b v="1"/>
    <x v="3"/>
    <x v="9"/>
    <n v="103"/>
    <n v="77.27"/>
    <d v="2013-01-25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485642930"/>
    <n v="1483050930"/>
    <b v="0"/>
    <n v="62"/>
    <b v="1"/>
    <x v="3"/>
    <x v="9"/>
    <n v="119"/>
    <n v="57.34"/>
    <d v="2011-06-19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s v="USD"/>
    <n v="1361739872"/>
    <n v="1359147872"/>
    <b v="0"/>
    <n v="105"/>
    <b v="1"/>
    <x v="3"/>
    <x v="9"/>
    <n v="112"/>
    <n v="53.19"/>
    <d v="2016-09-26T10:06:57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312470475"/>
    <n v="1308496075"/>
    <b v="0"/>
    <n v="26"/>
    <b v="1"/>
    <x v="3"/>
    <x v="9"/>
    <n v="128"/>
    <n v="492.31"/>
    <d v="2015-01-15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3"/>
    <s v="AUD"/>
    <n v="1476615600"/>
    <n v="1474884417"/>
    <b v="0"/>
    <n v="49"/>
    <b v="1"/>
    <x v="3"/>
    <x v="9"/>
    <n v="104"/>
    <n v="42.35"/>
    <d v="2012-12-06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423922991"/>
    <n v="1421330991"/>
    <b v="0"/>
    <n v="68"/>
    <b v="1"/>
    <x v="3"/>
    <x v="9"/>
    <n v="102"/>
    <n v="37.47"/>
    <d v="2013-04-19T14:31:17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57408721"/>
    <n v="1354816721"/>
    <b v="0"/>
    <n v="22"/>
    <b v="1"/>
    <x v="3"/>
    <x v="9"/>
    <n v="118"/>
    <n v="37.450000000000003"/>
    <d v="2011-02-16T18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69010460"/>
    <n v="1366381877"/>
    <b v="0"/>
    <n v="18"/>
    <b v="1"/>
    <x v="3"/>
    <x v="9"/>
    <n v="238"/>
    <n v="33.06"/>
    <d v="2012-11-22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303147459"/>
    <n v="1297880659"/>
    <b v="0"/>
    <n v="19"/>
    <b v="1"/>
    <x v="3"/>
    <x v="9"/>
    <n v="102"/>
    <n v="134.21"/>
    <d v="2010-09-08T20:04:28"/>
    <n v="2010"/>
  </r>
  <r>
    <n v="759"/>
    <s v="Wild Ruins"/>
    <s v="Help me search for the lost ruins of the UK. A unique guide to  lesser known and somewhat known ruins of Britain."/>
    <n v="5000"/>
    <n v="5096"/>
    <x v="0"/>
    <x v="0"/>
    <s v="USD"/>
    <n v="1354756714"/>
    <n v="1353547114"/>
    <b v="0"/>
    <n v="99"/>
    <b v="1"/>
    <x v="3"/>
    <x v="9"/>
    <n v="102"/>
    <n v="51.47"/>
    <d v="2014-05-30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286568268"/>
    <n v="1283976268"/>
    <b v="0"/>
    <n v="0"/>
    <b v="0"/>
    <x v="3"/>
    <x v="10"/>
    <n v="0"/>
    <n v="0"/>
    <d v="2016-10-27T18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1"/>
    <s v="GBP"/>
    <n v="1404892539"/>
    <n v="1401436539"/>
    <b v="0"/>
    <n v="6"/>
    <b v="0"/>
    <x v="3"/>
    <x v="10"/>
    <n v="5"/>
    <n v="39.17"/>
    <d v="2014-01-03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0"/>
    <s v="USD"/>
    <n v="1480188013"/>
    <n v="1477592413"/>
    <b v="0"/>
    <n v="0"/>
    <b v="0"/>
    <x v="3"/>
    <x v="10"/>
    <n v="0"/>
    <n v="0"/>
    <d v="2016-11-16T20:36:1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USD"/>
    <n v="1391364126"/>
    <n v="1388772126"/>
    <b v="0"/>
    <n v="1"/>
    <b v="0"/>
    <x v="3"/>
    <x v="10"/>
    <n v="0"/>
    <n v="5"/>
    <d v="2013-07-16T10:43:28"/>
    <n v="2013"/>
  </r>
  <r>
    <n v="764"/>
    <s v="[JOE]KES"/>
    <s v="[JOE]KES is a book full of over 200 original, sometimes funny, pun-ish Joekes. If you hate the book, use it as a coster!"/>
    <n v="5000"/>
    <n v="0"/>
    <x v="2"/>
    <x v="15"/>
    <s v="MXN"/>
    <n v="1480831200"/>
    <n v="1479328570"/>
    <b v="0"/>
    <n v="0"/>
    <b v="0"/>
    <x v="3"/>
    <x v="10"/>
    <n v="0"/>
    <n v="0"/>
    <d v="2015-08-11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GBP"/>
    <n v="1376563408"/>
    <n v="1373971408"/>
    <b v="0"/>
    <n v="44"/>
    <b v="0"/>
    <x v="3"/>
    <x v="10"/>
    <n v="36"/>
    <n v="57.3"/>
    <d v="2014-09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0"/>
    <s v="USD"/>
    <n v="1441858161"/>
    <n v="1439266161"/>
    <b v="0"/>
    <n v="0"/>
    <b v="0"/>
    <x v="3"/>
    <x v="10"/>
    <n v="0"/>
    <n v="0"/>
    <d v="2015-01-17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13723684"/>
    <n v="1411131684"/>
    <b v="0"/>
    <n v="3"/>
    <b v="0"/>
    <x v="3"/>
    <x v="10"/>
    <n v="4"/>
    <n v="59"/>
    <d v="2015-04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6"/>
    <s v="CAD"/>
    <n v="1424112483"/>
    <n v="1421520483"/>
    <b v="0"/>
    <n v="0"/>
    <b v="0"/>
    <x v="3"/>
    <x v="10"/>
    <n v="0"/>
    <n v="0"/>
    <d v="2013-11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432178810"/>
    <n v="1429586810"/>
    <b v="0"/>
    <n v="52"/>
    <b v="0"/>
    <x v="3"/>
    <x v="10"/>
    <n v="41"/>
    <n v="31.85"/>
    <d v="2013-11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87169890"/>
    <n v="1384577890"/>
    <b v="0"/>
    <n v="0"/>
    <b v="0"/>
    <x v="3"/>
    <x v="10"/>
    <n v="0"/>
    <n v="0"/>
    <d v="2013-01-15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388102094"/>
    <n v="1385510094"/>
    <b v="0"/>
    <n v="1"/>
    <b v="0"/>
    <x v="3"/>
    <x v="10"/>
    <n v="0"/>
    <n v="10"/>
    <d v="2015-12-11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361750369"/>
    <n v="1358294369"/>
    <b v="0"/>
    <n v="1"/>
    <b v="0"/>
    <x v="3"/>
    <x v="10"/>
    <n v="3"/>
    <n v="50"/>
    <d v="2009-09-12T01:21:5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USD"/>
    <n v="1454183202"/>
    <n v="1449863202"/>
    <b v="0"/>
    <n v="2"/>
    <b v="0"/>
    <x v="3"/>
    <x v="10"/>
    <n v="1"/>
    <n v="16"/>
    <d v="2015-04-06T17:39:4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257047940"/>
    <n v="1252718519"/>
    <b v="0"/>
    <n v="9"/>
    <b v="0"/>
    <x v="3"/>
    <x v="10"/>
    <n v="70"/>
    <n v="39"/>
    <d v="2014-01-24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GBP"/>
    <n v="1431298860"/>
    <n v="1428341985"/>
    <b v="0"/>
    <n v="5"/>
    <b v="0"/>
    <x v="3"/>
    <x v="10"/>
    <n v="2"/>
    <n v="34"/>
    <d v="2011-11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393181018"/>
    <n v="1390589018"/>
    <b v="0"/>
    <n v="57"/>
    <b v="0"/>
    <x v="3"/>
    <x v="10"/>
    <n v="51"/>
    <n v="63.12"/>
    <d v="2015-09-03T16:27:2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23998795"/>
    <n v="1321406795"/>
    <b v="0"/>
    <n v="3"/>
    <b v="0"/>
    <x v="3"/>
    <x v="10"/>
    <n v="1"/>
    <n v="7"/>
    <d v="2013-07-0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444539600"/>
    <n v="1441297645"/>
    <b v="0"/>
    <n v="1"/>
    <b v="0"/>
    <x v="3"/>
    <x v="10"/>
    <n v="0"/>
    <n v="2"/>
    <d v="2014-03-31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375313577"/>
    <n v="1372721577"/>
    <b v="0"/>
    <n v="6"/>
    <b v="0"/>
    <x v="3"/>
    <x v="10"/>
    <n v="3"/>
    <n v="66.67"/>
    <d v="2010-09-15T16:25:05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98876680"/>
    <n v="1396284680"/>
    <b v="0"/>
    <n v="27"/>
    <b v="1"/>
    <x v="4"/>
    <x v="11"/>
    <n v="104"/>
    <n v="38.520000000000003"/>
    <d v="2011-04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287115200"/>
    <n v="1284567905"/>
    <b v="0"/>
    <n v="25"/>
    <b v="1"/>
    <x v="4"/>
    <x v="11"/>
    <n v="133"/>
    <n v="42.61"/>
    <d v="2013-05-09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04439025"/>
    <n v="1301847025"/>
    <b v="0"/>
    <n v="14"/>
    <b v="1"/>
    <x v="4"/>
    <x v="11"/>
    <n v="100"/>
    <n v="50"/>
    <d v="2012-07-26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70649674"/>
    <n v="1368057674"/>
    <b v="0"/>
    <n v="35"/>
    <b v="1"/>
    <x v="4"/>
    <x v="11"/>
    <n v="148"/>
    <n v="63.49"/>
    <d v="2012-03-19T18:34:09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45918302"/>
    <n v="1343326302"/>
    <b v="0"/>
    <n v="10"/>
    <b v="1"/>
    <x v="4"/>
    <x v="11"/>
    <n v="103"/>
    <n v="102.5"/>
    <d v="2014-02-05T03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35564000"/>
    <n v="1332182049"/>
    <b v="0"/>
    <n v="29"/>
    <b v="1"/>
    <x v="4"/>
    <x v="11"/>
    <n v="181"/>
    <n v="31.14"/>
    <d v="2013-01-29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95023719"/>
    <n v="1391571319"/>
    <b v="0"/>
    <n v="44"/>
    <b v="1"/>
    <x v="4"/>
    <x v="11"/>
    <n v="143"/>
    <n v="162.27000000000001"/>
    <d v="2012-03-15T01:20:34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62060915"/>
    <n v="1359468915"/>
    <b v="0"/>
    <n v="17"/>
    <b v="1"/>
    <x v="4"/>
    <x v="11"/>
    <n v="114"/>
    <n v="80.59"/>
    <d v="2013-10-02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36751220"/>
    <n v="1331774434"/>
    <b v="0"/>
    <n v="34"/>
    <b v="1"/>
    <x v="4"/>
    <x v="11"/>
    <n v="204"/>
    <n v="59.85"/>
    <d v="2012-05-30T00:09:4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83318226"/>
    <n v="1380726226"/>
    <b v="0"/>
    <n v="14"/>
    <b v="1"/>
    <x v="4"/>
    <x v="11"/>
    <n v="109"/>
    <n v="132.86000000000001"/>
    <d v="2013-01-03T04:28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41633540"/>
    <n v="1338336588"/>
    <b v="0"/>
    <n v="156"/>
    <b v="1"/>
    <x v="4"/>
    <x v="11"/>
    <n v="144"/>
    <n v="92.55"/>
    <d v="2013-01-02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58755140"/>
    <n v="1357187280"/>
    <b v="0"/>
    <n v="128"/>
    <b v="1"/>
    <x v="4"/>
    <x v="11"/>
    <n v="104"/>
    <n v="60.86"/>
    <d v="2013-10-10T18:44:06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59680939"/>
    <n v="1357088939"/>
    <b v="0"/>
    <n v="60"/>
    <b v="1"/>
    <x v="4"/>
    <x v="11"/>
    <n v="100"/>
    <n v="41.85"/>
    <d v="2013-10-08T20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84322340"/>
    <n v="1381430646"/>
    <b v="0"/>
    <n v="32"/>
    <b v="1"/>
    <x v="4"/>
    <x v="11"/>
    <n v="103"/>
    <n v="88.33"/>
    <d v="2013-06-17T17:47:24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83861483"/>
    <n v="1381265883"/>
    <b v="0"/>
    <n v="53"/>
    <b v="1"/>
    <x v="4"/>
    <x v="11"/>
    <n v="105"/>
    <n v="158.96"/>
    <d v="2011-07-12T02:45:3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72827540"/>
    <n v="1371491244"/>
    <b v="0"/>
    <n v="184"/>
    <b v="1"/>
    <x v="4"/>
    <x v="11"/>
    <n v="112"/>
    <n v="85.05"/>
    <d v="2012-02-24T14:42:46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15242360"/>
    <n v="1310438737"/>
    <b v="0"/>
    <n v="90"/>
    <b v="1"/>
    <x v="4"/>
    <x v="11"/>
    <n v="101"/>
    <n v="112.61"/>
    <d v="2013-08-16T21:11:2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3774740"/>
    <n v="1330094566"/>
    <b v="0"/>
    <n v="71"/>
    <b v="1"/>
    <x v="4"/>
    <x v="11"/>
    <n v="108"/>
    <n v="45.44"/>
    <d v="2012-03-28T23:51:28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379279400"/>
    <n v="1376687485"/>
    <b v="0"/>
    <n v="87"/>
    <b v="1"/>
    <x v="4"/>
    <x v="11"/>
    <n v="115"/>
    <n v="46.22"/>
    <d v="2014-08-31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672000"/>
    <n v="1332978688"/>
    <b v="0"/>
    <n v="28"/>
    <b v="1"/>
    <x v="4"/>
    <x v="11"/>
    <n v="100"/>
    <n v="178.61"/>
    <d v="2012-03-28T16:00:46"/>
    <n v="2012"/>
  </r>
  <r>
    <n v="800"/>
    <s v="LF4 WildFire"/>
    <s v="Scotland's premier classic rock and metal festival, 3 days, 3-4 stages, family friendly,  for people of all ages"/>
    <n v="1500"/>
    <n v="2282"/>
    <x v="0"/>
    <x v="0"/>
    <s v="USD"/>
    <n v="1412086187"/>
    <n v="1409494187"/>
    <b v="0"/>
    <n v="56"/>
    <b v="1"/>
    <x v="4"/>
    <x v="11"/>
    <n v="152"/>
    <n v="40.75"/>
    <d v="2014-08-12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35542446"/>
    <n v="1332950446"/>
    <b v="0"/>
    <n v="51"/>
    <b v="1"/>
    <x v="4"/>
    <x v="11"/>
    <n v="112"/>
    <n v="43.73"/>
    <d v="2011-06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GBP"/>
    <n v="1410431054"/>
    <n v="1407839054"/>
    <b v="0"/>
    <n v="75"/>
    <b v="1"/>
    <x v="4"/>
    <x v="11"/>
    <n v="101"/>
    <n v="81.069999999999993"/>
    <d v="2012-08-02T00:32:04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9547120"/>
    <n v="1306955120"/>
    <b v="0"/>
    <n v="38"/>
    <b v="1"/>
    <x v="4"/>
    <x v="11"/>
    <n v="123"/>
    <n v="74.61"/>
    <d v="2011-05-02T22:47:58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47854700"/>
    <n v="1343867524"/>
    <b v="0"/>
    <n v="18"/>
    <b v="1"/>
    <x v="4"/>
    <x v="11"/>
    <n v="100"/>
    <n v="305.56"/>
    <d v="2011-07-06T02:32:0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06630800"/>
    <n v="1304376478"/>
    <b v="0"/>
    <n v="54"/>
    <b v="1"/>
    <x v="4"/>
    <x v="11"/>
    <n v="105"/>
    <n v="58.33"/>
    <d v="2011-05-27T19:45:12"/>
    <n v="2011"/>
  </r>
  <r>
    <n v="806"/>
    <s v="Golden Animals NEW Album!"/>
    <s v="Help Golden Animals finish their NEW Album!"/>
    <n v="8000"/>
    <n v="8355"/>
    <x v="0"/>
    <x v="0"/>
    <s v="USD"/>
    <n v="1311393540"/>
    <n v="1309919526"/>
    <b v="0"/>
    <n v="71"/>
    <b v="1"/>
    <x v="4"/>
    <x v="11"/>
    <n v="104"/>
    <n v="117.68"/>
    <d v="2011-08-08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310857200"/>
    <n v="1306525512"/>
    <b v="0"/>
    <n v="57"/>
    <b v="1"/>
    <x v="4"/>
    <x v="11"/>
    <n v="105"/>
    <n v="73.77"/>
    <d v="2017-01-24T15:05:1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s v="USD"/>
    <n v="1315413339"/>
    <n v="1312821339"/>
    <b v="0"/>
    <n v="43"/>
    <b v="1"/>
    <x v="4"/>
    <x v="11"/>
    <n v="100"/>
    <n v="104.65"/>
    <d v="2014-11-19T02:24:46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488333600"/>
    <n v="1485270311"/>
    <b v="0"/>
    <n v="52"/>
    <b v="1"/>
    <x v="4"/>
    <x v="11"/>
    <n v="104"/>
    <n v="79.83"/>
    <d v="2013-12-20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6"/>
    <s v="CAD"/>
    <n v="1419224340"/>
    <n v="1416363886"/>
    <b v="0"/>
    <n v="27"/>
    <b v="1"/>
    <x v="4"/>
    <x v="11"/>
    <n v="105"/>
    <n v="58.33"/>
    <d v="2012-08-02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90161630"/>
    <n v="1387569630"/>
    <b v="0"/>
    <n v="12"/>
    <b v="1"/>
    <x v="4"/>
    <x v="11"/>
    <n v="104"/>
    <n v="86.67"/>
    <d v="2013-06-18T15:26:42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46462462"/>
    <n v="1343870462"/>
    <b v="0"/>
    <n v="33"/>
    <b v="1"/>
    <x v="4"/>
    <x v="11"/>
    <n v="152"/>
    <n v="27.61"/>
    <d v="2013-01-08T00:25:52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73475120"/>
    <n v="1371569202"/>
    <b v="0"/>
    <n v="96"/>
    <b v="1"/>
    <x v="4"/>
    <x v="11"/>
    <n v="160"/>
    <n v="25"/>
    <d v="2012-06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62146280"/>
    <n v="1357604752"/>
    <b v="0"/>
    <n v="28"/>
    <b v="1"/>
    <x v="4"/>
    <x v="11"/>
    <n v="127"/>
    <n v="45.46"/>
    <d v="2011-05-16T17:50:01"/>
    <n v="2011"/>
  </r>
  <r>
    <n v="815"/>
    <s v="Some Late Help for The Early Reset"/>
    <s v="Be a part of helping The Early Reset finish their new 7 song EP."/>
    <n v="4000"/>
    <n v="4280"/>
    <x v="0"/>
    <x v="0"/>
    <s v="USD"/>
    <n v="1342825365"/>
    <n v="1340233365"/>
    <b v="0"/>
    <n v="43"/>
    <b v="1"/>
    <x v="4"/>
    <x v="11"/>
    <n v="107"/>
    <n v="99.53"/>
    <d v="2014-10-02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06865040"/>
    <n v="1305568201"/>
    <b v="0"/>
    <n v="205"/>
    <b v="1"/>
    <x v="4"/>
    <x v="11"/>
    <n v="115"/>
    <n v="39.31"/>
    <d v="2013-03-08T20:54:0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414879303"/>
    <n v="1412287303"/>
    <b v="0"/>
    <n v="23"/>
    <b v="1"/>
    <x v="4"/>
    <x v="11"/>
    <n v="137"/>
    <n v="89.42"/>
    <d v="2012-01-17T14:23:31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65489000"/>
    <n v="1362776043"/>
    <b v="0"/>
    <n v="19"/>
    <b v="1"/>
    <x v="4"/>
    <x v="11"/>
    <n v="156"/>
    <n v="28.68"/>
    <d v="2012-07-30T21:11:21"/>
    <n v="2012"/>
  </r>
  <r>
    <n v="819"/>
    <s v="Winter Tour"/>
    <s v="We are touring the Southeast in support of our new EP"/>
    <n v="400"/>
    <n v="435"/>
    <x v="0"/>
    <x v="0"/>
    <s v="USD"/>
    <n v="1331441940"/>
    <n v="1326810211"/>
    <b v="0"/>
    <n v="14"/>
    <b v="1"/>
    <x v="4"/>
    <x v="11"/>
    <n v="109"/>
    <n v="31.07"/>
    <d v="2013-12-11T23:57:3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344358860"/>
    <n v="1343682681"/>
    <b v="0"/>
    <n v="38"/>
    <b v="1"/>
    <x v="4"/>
    <x v="11"/>
    <n v="134"/>
    <n v="70.55"/>
    <d v="2014-05-09T20:12:22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387601040"/>
    <n v="1386806254"/>
    <b v="0"/>
    <n v="78"/>
    <b v="1"/>
    <x v="4"/>
    <x v="11"/>
    <n v="100"/>
    <n v="224.13"/>
    <d v="2015-03-30T22:07:45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402290000"/>
    <n v="1399666342"/>
    <b v="0"/>
    <n v="69"/>
    <b v="1"/>
    <x v="4"/>
    <x v="11"/>
    <n v="119"/>
    <n v="51.81"/>
    <d v="2012-09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30712060"/>
    <n v="1427753265"/>
    <b v="0"/>
    <n v="33"/>
    <b v="1"/>
    <x v="4"/>
    <x v="11"/>
    <n v="180"/>
    <n v="43.52"/>
    <d v="2015-02-20T23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349477050"/>
    <n v="1346885050"/>
    <b v="0"/>
    <n v="54"/>
    <b v="1"/>
    <x v="4"/>
    <x v="11"/>
    <n v="134"/>
    <n v="39.82"/>
    <d v="2010-03-13T05:48:38"/>
    <n v="2010"/>
  </r>
  <r>
    <n v="825"/>
    <s v="KILL FREEMAN"/>
    <s v="Kickstarting Kill Freeman independently. Help fund the New Record, Video and Live Shows."/>
    <n v="12500"/>
    <n v="12554"/>
    <x v="0"/>
    <x v="0"/>
    <s v="USD"/>
    <n v="1427062852"/>
    <n v="1424474452"/>
    <b v="0"/>
    <n v="99"/>
    <b v="1"/>
    <x v="4"/>
    <x v="11"/>
    <n v="100"/>
    <n v="126.81"/>
    <d v="2012-10-04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271573940"/>
    <n v="1268459318"/>
    <b v="0"/>
    <n v="49"/>
    <b v="1"/>
    <x v="4"/>
    <x v="11"/>
    <n v="101"/>
    <n v="113.88"/>
    <d v="2012-03-05T00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51495284"/>
    <n v="1349335284"/>
    <b v="0"/>
    <n v="11"/>
    <b v="1"/>
    <x v="4"/>
    <x v="11"/>
    <n v="103"/>
    <n v="28.18"/>
    <d v="2012-01-19T11:21:4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32719730"/>
    <n v="1330908930"/>
    <b v="0"/>
    <n v="38"/>
    <b v="1"/>
    <x v="4"/>
    <x v="11"/>
    <n v="107"/>
    <n v="36.61"/>
    <d v="2012-06-13T01:13:02"/>
    <n v="2012"/>
  </r>
  <r>
    <n v="829"/>
    <s v="Monk"/>
    <s v="We are a band from South East London- each member is19 years OA. We have been together for two years. Taking pride in making good music"/>
    <n v="500"/>
    <n v="520"/>
    <x v="0"/>
    <x v="0"/>
    <s v="USD"/>
    <n v="1329248940"/>
    <n v="1326972107"/>
    <b v="0"/>
    <n v="16"/>
    <b v="1"/>
    <x v="4"/>
    <x v="11"/>
    <n v="104"/>
    <n v="32.5"/>
    <d v="2016-05-14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40641440"/>
    <n v="1339549982"/>
    <b v="0"/>
    <n v="32"/>
    <b v="1"/>
    <x v="4"/>
    <x v="11"/>
    <n v="108"/>
    <n v="60.66"/>
    <d v="2013-02-20T12:37:05"/>
    <n v="2013"/>
  </r>
  <r>
    <n v="831"/>
    <s v="Let The 7Horse Run!"/>
    <s v="7Horse is a new band with a self-funded album and a show they want to rock in your town!"/>
    <n v="1500"/>
    <n v="3500"/>
    <x v="0"/>
    <x v="1"/>
    <s v="GBP"/>
    <n v="1468437240"/>
    <n v="1463253240"/>
    <b v="0"/>
    <n v="20"/>
    <b v="1"/>
    <x v="4"/>
    <x v="11"/>
    <n v="233"/>
    <n v="175"/>
    <d v="2012-03-28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63952225"/>
    <n v="1361363825"/>
    <b v="0"/>
    <n v="154"/>
    <b v="1"/>
    <x v="4"/>
    <x v="11"/>
    <n v="101"/>
    <n v="97.99"/>
    <d v="2011-11-22T16:12:15"/>
    <n v="2011"/>
  </r>
  <r>
    <n v="833"/>
    <s v="Ragman Rolls"/>
    <s v="This is an American rock album."/>
    <n v="6000"/>
    <n v="6100"/>
    <x v="0"/>
    <x v="0"/>
    <s v="USD"/>
    <n v="1335540694"/>
    <n v="1332948694"/>
    <b v="0"/>
    <n v="41"/>
    <b v="1"/>
    <x v="4"/>
    <x v="11"/>
    <n v="102"/>
    <n v="148.78"/>
    <d v="2014-03-20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27133580"/>
    <n v="1321978335"/>
    <b v="0"/>
    <n v="75"/>
    <b v="1"/>
    <x v="4"/>
    <x v="11"/>
    <n v="131"/>
    <n v="96.08"/>
    <d v="2013-05-28T19:44:52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97941475"/>
    <n v="1395349475"/>
    <b v="0"/>
    <n v="40"/>
    <b v="1"/>
    <x v="4"/>
    <x v="11"/>
    <n v="117"/>
    <n v="58.63"/>
    <d v="2012-04-06T10:59:18"/>
    <n v="2012"/>
  </r>
  <r>
    <n v="836"/>
    <s v="DESMADRE Full Album + Press Kit"/>
    <s v="An album you can bring home to mom."/>
    <n v="5000"/>
    <n v="5046.5200000000004"/>
    <x v="0"/>
    <x v="0"/>
    <s v="USD"/>
    <n v="1372651140"/>
    <n v="1369770292"/>
    <b v="0"/>
    <n v="46"/>
    <b v="1"/>
    <x v="4"/>
    <x v="11"/>
    <n v="101"/>
    <n v="109.71"/>
    <d v="2013-09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37396400"/>
    <n v="1333709958"/>
    <b v="0"/>
    <n v="62"/>
    <b v="1"/>
    <x v="4"/>
    <x v="11"/>
    <n v="122"/>
    <n v="49.11"/>
    <d v="2014-04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81108918"/>
    <n v="1378516918"/>
    <b v="0"/>
    <n v="61"/>
    <b v="1"/>
    <x v="4"/>
    <x v="11"/>
    <n v="145"/>
    <n v="47.67"/>
    <d v="2011-12-18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98988662"/>
    <n v="1396396662"/>
    <b v="0"/>
    <n v="96"/>
    <b v="1"/>
    <x v="4"/>
    <x v="11"/>
    <n v="117"/>
    <n v="60.74"/>
    <d v="2012-08-23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326835985"/>
    <n v="1324243985"/>
    <b v="0"/>
    <n v="190"/>
    <b v="1"/>
    <x v="4"/>
    <x v="12"/>
    <n v="120"/>
    <n v="63.38"/>
    <d v="2016-08-25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348337956"/>
    <n v="1345745956"/>
    <b v="0"/>
    <n v="94"/>
    <b v="1"/>
    <x v="4"/>
    <x v="12"/>
    <n v="101"/>
    <n v="53.89"/>
    <d v="2014-10-11T20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0"/>
    <s v="USD"/>
    <n v="1474694787"/>
    <n v="1472102787"/>
    <b v="0"/>
    <n v="39"/>
    <b v="1"/>
    <x v="4"/>
    <x v="12"/>
    <n v="104"/>
    <n v="66.87"/>
    <d v="2013-09-09T14:13:0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15653663"/>
    <n v="1413058063"/>
    <b v="1"/>
    <n v="127"/>
    <b v="1"/>
    <x v="4"/>
    <x v="12"/>
    <n v="267"/>
    <n v="63.1"/>
    <d v="2016-11-21T06:11:2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6"/>
    <s v="CAD"/>
    <n v="1381723140"/>
    <n v="1378735983"/>
    <b v="1"/>
    <n v="159"/>
    <b v="1"/>
    <x v="4"/>
    <x v="12"/>
    <n v="194"/>
    <n v="36.630000000000003"/>
    <d v="2014-09-23T16:25:52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81184000"/>
    <n v="1479708680"/>
    <b v="0"/>
    <n v="177"/>
    <b v="1"/>
    <x v="4"/>
    <x v="12"/>
    <n v="120"/>
    <n v="34.01"/>
    <d v="2016-07-27T04:56:3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USD"/>
    <n v="1414817940"/>
    <n v="1411489552"/>
    <b v="1"/>
    <n v="47"/>
    <b v="1"/>
    <x v="4"/>
    <x v="12"/>
    <n v="122"/>
    <n v="28.55"/>
    <d v="2014-02-24T09:24:15"/>
    <n v="2014"/>
  </r>
  <r>
    <n v="847"/>
    <s v="CENTROPYMUSIC"/>
    <s v="MUSIC WITH MEANING!  MUSIC THAT MATTERS!!!"/>
    <n v="10"/>
    <n v="10"/>
    <x v="0"/>
    <x v="0"/>
    <s v="USD"/>
    <n v="1473047940"/>
    <n v="1469595396"/>
    <b v="0"/>
    <n v="1"/>
    <b v="1"/>
    <x v="4"/>
    <x v="12"/>
    <n v="100"/>
    <n v="10"/>
    <d v="2015-06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1"/>
    <s v="GBP"/>
    <n v="1394460000"/>
    <n v="1393233855"/>
    <b v="0"/>
    <n v="16"/>
    <b v="1"/>
    <x v="4"/>
    <x v="12"/>
    <n v="100"/>
    <n v="18.75"/>
    <d v="2015-03-15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36555376"/>
    <n v="1433963376"/>
    <b v="0"/>
    <n v="115"/>
    <b v="1"/>
    <x v="4"/>
    <x v="12"/>
    <n v="120"/>
    <n v="41.7"/>
    <d v="2015-02-16T03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29038033"/>
    <n v="1426446033"/>
    <b v="0"/>
    <n v="133"/>
    <b v="1"/>
    <x v="4"/>
    <x v="12"/>
    <n v="155"/>
    <n v="46.67"/>
    <d v="2016-03-23T19:51:57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s v="USD"/>
    <n v="1426473264"/>
    <n v="1424057664"/>
    <b v="0"/>
    <n v="70"/>
    <b v="1"/>
    <x v="4"/>
    <x v="12"/>
    <n v="130"/>
    <n v="37.270000000000003"/>
    <d v="2016-06-01T21:07:33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61560340"/>
    <n v="1458762717"/>
    <b v="0"/>
    <n v="62"/>
    <b v="1"/>
    <x v="4"/>
    <x v="12"/>
    <n v="105"/>
    <n v="59.26"/>
    <d v="2016-10-13T19:19:55"/>
    <n v="2016"/>
  </r>
  <r>
    <n v="853"/>
    <s v="sloggoth"/>
    <s v="Help release a CD of sloggoth's first album &quot;sloggoth&quot;.  All contributors of $5 or more get a CD when the goal is met!"/>
    <n v="300"/>
    <n v="300"/>
    <x v="0"/>
    <x v="7"/>
    <s v="EUR"/>
    <n v="1469994300"/>
    <n v="1464815253"/>
    <b v="0"/>
    <n v="10"/>
    <b v="1"/>
    <x v="4"/>
    <x v="12"/>
    <n v="100"/>
    <n v="30"/>
    <d v="2015-01-17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77342800"/>
    <n v="1476386395"/>
    <b v="0"/>
    <n v="499"/>
    <b v="1"/>
    <x v="4"/>
    <x v="12"/>
    <n v="118"/>
    <n v="65.86"/>
    <d v="2016-11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24116709"/>
    <n v="1421524709"/>
    <b v="0"/>
    <n v="47"/>
    <b v="1"/>
    <x v="4"/>
    <x v="12"/>
    <n v="103"/>
    <n v="31.91"/>
    <d v="2016-06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0"/>
    <s v="USD"/>
    <n v="1482901546"/>
    <n v="1480309546"/>
    <b v="0"/>
    <n v="28"/>
    <b v="1"/>
    <x v="4"/>
    <x v="12"/>
    <n v="218"/>
    <n v="19.46"/>
    <d v="2016-08-27T07:29:16"/>
    <n v="2016"/>
  </r>
  <r>
    <n v="857"/>
    <s v="A Reason To Breathe - DEBUT ALBUM"/>
    <s v="Modern Post-Hardcore/Electro music (Hardstyle, EDM, Trap, Dubstep, Dembow, House)."/>
    <n v="1200"/>
    <n v="1200"/>
    <x v="0"/>
    <x v="0"/>
    <s v="USD"/>
    <n v="1469329217"/>
    <n v="1466737217"/>
    <b v="0"/>
    <n v="24"/>
    <b v="1"/>
    <x v="4"/>
    <x v="12"/>
    <n v="100"/>
    <n v="50"/>
    <d v="2015-10-14T13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3"/>
    <s v="EUR"/>
    <n v="1477422000"/>
    <n v="1472282956"/>
    <b v="0"/>
    <n v="76"/>
    <b v="1"/>
    <x v="4"/>
    <x v="12"/>
    <n v="144"/>
    <n v="22.74"/>
    <d v="2015-03-16T17:53:38"/>
    <n v="2015"/>
  </r>
  <r>
    <n v="859"/>
    <s v="Rise With Us Campaign"/>
    <s v="We are heading to the studio to create our second album and we want you to be right there with us!"/>
    <n v="4000"/>
    <n v="4187"/>
    <x v="0"/>
    <x v="4"/>
    <s v="EUR"/>
    <n v="1448463431"/>
    <n v="1444831031"/>
    <b v="0"/>
    <n v="98"/>
    <b v="1"/>
    <x v="4"/>
    <x v="12"/>
    <n v="105"/>
    <n v="42.72"/>
    <d v="2015-05-04T19:41:08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GBP"/>
    <n v="1429138740"/>
    <n v="1426528418"/>
    <b v="0"/>
    <n v="48"/>
    <b v="0"/>
    <x v="4"/>
    <x v="13"/>
    <n v="18"/>
    <n v="52.92"/>
    <d v="2013-10-23T11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33376000"/>
    <n v="1430768468"/>
    <b v="0"/>
    <n v="2"/>
    <b v="0"/>
    <x v="4"/>
    <x v="13"/>
    <n v="2"/>
    <n v="50.5"/>
    <d v="2016-08-17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0"/>
    <s v="USD"/>
    <n v="1385123713"/>
    <n v="1382528113"/>
    <b v="0"/>
    <n v="4"/>
    <b v="0"/>
    <x v="4"/>
    <x v="13"/>
    <n v="0"/>
    <n v="42.5"/>
    <d v="2013-10-12T13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474067404"/>
    <n v="1471475404"/>
    <b v="0"/>
    <n v="5"/>
    <b v="0"/>
    <x v="4"/>
    <x v="13"/>
    <n v="5"/>
    <n v="18"/>
    <d v="2012-01-13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GBP"/>
    <n v="1384179548"/>
    <n v="1381583948"/>
    <b v="0"/>
    <n v="79"/>
    <b v="0"/>
    <x v="4"/>
    <x v="13"/>
    <n v="42"/>
    <n v="34.18"/>
    <d v="2013-09-24T02:33:5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29014966"/>
    <n v="1326422966"/>
    <b v="0"/>
    <n v="2"/>
    <b v="0"/>
    <x v="4"/>
    <x v="13"/>
    <n v="2"/>
    <n v="22.5"/>
    <d v="2012-11-17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381917540"/>
    <n v="1379990038"/>
    <b v="0"/>
    <n v="11"/>
    <b v="0"/>
    <x v="4"/>
    <x v="13"/>
    <n v="18"/>
    <n v="58.18"/>
    <d v="2015-01-21T15:18:38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358361197"/>
    <n v="1353177197"/>
    <b v="0"/>
    <n v="11"/>
    <b v="0"/>
    <x v="4"/>
    <x v="13"/>
    <n v="24"/>
    <n v="109.18"/>
    <d v="2009-10-02T02:31:46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425136200"/>
    <n v="1421853518"/>
    <b v="0"/>
    <n v="1"/>
    <b v="0"/>
    <x v="4"/>
    <x v="13"/>
    <n v="0"/>
    <n v="50"/>
    <d v="2013-12-08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259643540"/>
    <n v="1254450706"/>
    <b v="0"/>
    <n v="3"/>
    <b v="0"/>
    <x v="4"/>
    <x v="13"/>
    <n v="12"/>
    <n v="346.67"/>
    <d v="2013-03-09T20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0"/>
    <s v="USD"/>
    <n v="1389055198"/>
    <n v="1386463198"/>
    <b v="0"/>
    <n v="5"/>
    <b v="0"/>
    <x v="4"/>
    <x v="13"/>
    <n v="0"/>
    <n v="12.4"/>
    <d v="2013-08-02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65448657"/>
    <n v="1362860257"/>
    <b v="0"/>
    <n v="12"/>
    <b v="0"/>
    <x v="4"/>
    <x v="13"/>
    <n v="5"/>
    <n v="27.08"/>
    <d v="2013-10-30T13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GBP"/>
    <n v="1377995523"/>
    <n v="1375403523"/>
    <b v="0"/>
    <n v="2"/>
    <b v="0"/>
    <x v="4"/>
    <x v="13"/>
    <n v="1"/>
    <n v="32.5"/>
    <d v="2011-01-24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85735295"/>
    <n v="1383139695"/>
    <b v="0"/>
    <n v="5"/>
    <b v="0"/>
    <x v="4"/>
    <x v="13"/>
    <n v="1"/>
    <n v="9"/>
    <d v="2012-10-02T04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299786527"/>
    <n v="1295898527"/>
    <b v="0"/>
    <n v="21"/>
    <b v="0"/>
    <x v="4"/>
    <x v="13"/>
    <n v="24"/>
    <n v="34.76"/>
    <d v="2013-04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352610040"/>
    <n v="1349150440"/>
    <b v="0"/>
    <n v="0"/>
    <b v="0"/>
    <x v="4"/>
    <x v="13"/>
    <n v="0"/>
    <n v="0"/>
    <d v="2015-09-01T17:22:11"/>
    <n v="2015"/>
  </r>
  <r>
    <n v="876"/>
    <s v="Sound Of Dobells"/>
    <s v="What was the greatest record shop ever?  DOBELLS!"/>
    <n v="3152"/>
    <n v="1286"/>
    <x v="2"/>
    <x v="0"/>
    <s v="USD"/>
    <n v="1367676034"/>
    <n v="1365084034"/>
    <b v="0"/>
    <n v="45"/>
    <b v="0"/>
    <x v="4"/>
    <x v="13"/>
    <n v="41"/>
    <n v="28.58"/>
    <d v="2013-01-02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442856131"/>
    <n v="1441128131"/>
    <b v="0"/>
    <n v="29"/>
    <b v="0"/>
    <x v="4"/>
    <x v="13"/>
    <n v="68"/>
    <n v="46.59"/>
    <d v="2013-11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GBP"/>
    <n v="1359978927"/>
    <n v="1357127727"/>
    <b v="0"/>
    <n v="2"/>
    <b v="0"/>
    <x v="4"/>
    <x v="13"/>
    <n v="1"/>
    <n v="32.5"/>
    <d v="2010-11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87479360"/>
    <n v="1384887360"/>
    <b v="0"/>
    <n v="30"/>
    <b v="0"/>
    <x v="4"/>
    <x v="13"/>
    <n v="31"/>
    <n v="21.47"/>
    <d v="2012-05-08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293082524"/>
    <n v="1290490524"/>
    <b v="0"/>
    <n v="8"/>
    <b v="0"/>
    <x v="4"/>
    <x v="14"/>
    <n v="3"/>
    <n v="14.13"/>
    <d v="2012-09-27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38321305"/>
    <n v="1336506905"/>
    <b v="0"/>
    <n v="1"/>
    <b v="0"/>
    <x v="4"/>
    <x v="14"/>
    <n v="1"/>
    <n v="30"/>
    <d v="2011-11-30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51582938"/>
    <n v="1348731738"/>
    <b v="0"/>
    <n v="14"/>
    <b v="0"/>
    <x v="4"/>
    <x v="14"/>
    <n v="20"/>
    <n v="21.57"/>
    <d v="2011-08-04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326520886"/>
    <n v="1322632886"/>
    <b v="0"/>
    <n v="24"/>
    <b v="0"/>
    <x v="4"/>
    <x v="14"/>
    <n v="40"/>
    <n v="83.38"/>
    <d v="2016-01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15341550"/>
    <n v="1312490350"/>
    <b v="0"/>
    <n v="2"/>
    <b v="0"/>
    <x v="4"/>
    <x v="14"/>
    <n v="1"/>
    <n v="10"/>
    <d v="2012-03-13T19:15:46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56957635"/>
    <n v="1451773635"/>
    <b v="0"/>
    <n v="21"/>
    <b v="0"/>
    <x v="4"/>
    <x v="14"/>
    <n v="75"/>
    <n v="35.71"/>
    <d v="2016-12-09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336789860"/>
    <n v="1331666146"/>
    <b v="0"/>
    <n v="7"/>
    <b v="0"/>
    <x v="4"/>
    <x v="14"/>
    <n v="41"/>
    <n v="29.29"/>
    <d v="2016-08-21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483137311"/>
    <n v="1481322911"/>
    <b v="0"/>
    <n v="0"/>
    <b v="0"/>
    <x v="4"/>
    <x v="14"/>
    <n v="0"/>
    <n v="0"/>
    <d v="2012-04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473972813"/>
    <n v="1471812813"/>
    <b v="0"/>
    <n v="4"/>
    <b v="0"/>
    <x v="4"/>
    <x v="14"/>
    <n v="7"/>
    <n v="18"/>
    <d v="2011-07-27T18:04:45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338159655"/>
    <n v="1335567655"/>
    <b v="0"/>
    <n v="32"/>
    <b v="0"/>
    <x v="4"/>
    <x v="14"/>
    <n v="9"/>
    <n v="73.760000000000005"/>
    <d v="2014-09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14856800"/>
    <n v="1311789885"/>
    <b v="0"/>
    <n v="4"/>
    <b v="0"/>
    <x v="4"/>
    <x v="14"/>
    <n v="4"/>
    <n v="31.25"/>
    <d v="2013-10-22T16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12534943"/>
    <n v="1409942943"/>
    <b v="0"/>
    <n v="9"/>
    <b v="0"/>
    <x v="4"/>
    <x v="14"/>
    <n v="3"/>
    <n v="28.89"/>
    <d v="2014-07-22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385055979"/>
    <n v="1382460379"/>
    <b v="0"/>
    <n v="17"/>
    <b v="0"/>
    <x v="4"/>
    <x v="14"/>
    <n v="41"/>
    <n v="143.82"/>
    <d v="2010-05-06T04:48:03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08581930"/>
    <n v="1405989930"/>
    <b v="0"/>
    <n v="5"/>
    <b v="0"/>
    <x v="4"/>
    <x v="14"/>
    <n v="10"/>
    <n v="40"/>
    <d v="2015-03-02T21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280635200"/>
    <n v="1273121283"/>
    <b v="0"/>
    <n v="53"/>
    <b v="0"/>
    <x v="4"/>
    <x v="14"/>
    <n v="39"/>
    <n v="147.81"/>
    <d v="2016-05-06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427920363"/>
    <n v="1425331963"/>
    <b v="0"/>
    <n v="7"/>
    <b v="0"/>
    <x v="4"/>
    <x v="14"/>
    <n v="2"/>
    <n v="27.86"/>
    <d v="2010-09-10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65169610"/>
    <n v="1462577610"/>
    <b v="0"/>
    <n v="72"/>
    <b v="0"/>
    <x v="4"/>
    <x v="14"/>
    <n v="40"/>
    <n v="44.44"/>
    <d v="2015-08-02T20:57:0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287975829"/>
    <n v="1284087829"/>
    <b v="0"/>
    <n v="0"/>
    <b v="0"/>
    <x v="4"/>
    <x v="14"/>
    <n v="0"/>
    <n v="0"/>
    <d v="2012-10-29T16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440734400"/>
    <n v="1438549026"/>
    <b v="0"/>
    <n v="2"/>
    <b v="0"/>
    <x v="4"/>
    <x v="14"/>
    <n v="3"/>
    <n v="35"/>
    <d v="2011-12-01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54123908"/>
    <n v="1351528308"/>
    <b v="0"/>
    <n v="8"/>
    <b v="0"/>
    <x v="4"/>
    <x v="14"/>
    <n v="37"/>
    <n v="35"/>
    <d v="2011-04-13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326651110"/>
    <n v="1322763110"/>
    <b v="0"/>
    <n v="2"/>
    <b v="0"/>
    <x v="4"/>
    <x v="13"/>
    <n v="0"/>
    <n v="10.5"/>
    <d v="2016-02-29T20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306549362"/>
    <n v="1302661362"/>
    <b v="0"/>
    <n v="0"/>
    <b v="0"/>
    <x v="4"/>
    <x v="13"/>
    <n v="0"/>
    <n v="0"/>
    <d v="2010-04-23T19:28:34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59365802"/>
    <n v="1456777402"/>
    <b v="0"/>
    <n v="3"/>
    <b v="0"/>
    <x v="4"/>
    <x v="13"/>
    <n v="0"/>
    <n v="30"/>
    <d v="2014-07-09T23:10:2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276024260"/>
    <n v="1272050914"/>
    <b v="0"/>
    <n v="4"/>
    <b v="0"/>
    <x v="4"/>
    <x v="13"/>
    <n v="3"/>
    <n v="40"/>
    <d v="2012-08-28T19:06:2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09412600"/>
    <n v="1404947422"/>
    <b v="0"/>
    <n v="3"/>
    <b v="0"/>
    <x v="4"/>
    <x v="13"/>
    <n v="0"/>
    <n v="50.33"/>
    <d v="2015-12-04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348367100"/>
    <n v="1346180780"/>
    <b v="0"/>
    <n v="6"/>
    <b v="0"/>
    <x v="4"/>
    <x v="13"/>
    <n v="3"/>
    <n v="32.67"/>
    <d v="2010-11-25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451786137"/>
    <n v="1449194137"/>
    <b v="0"/>
    <n v="0"/>
    <b v="0"/>
    <x v="4"/>
    <x v="13"/>
    <n v="0"/>
    <n v="0"/>
    <d v="2014-02-11T04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295847926"/>
    <n v="1290663926"/>
    <b v="0"/>
    <n v="0"/>
    <b v="0"/>
    <x v="4"/>
    <x v="13"/>
    <n v="0"/>
    <n v="0"/>
    <d v="2011-08-12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394681590"/>
    <n v="1392093190"/>
    <b v="0"/>
    <n v="0"/>
    <b v="0"/>
    <x v="4"/>
    <x v="13"/>
    <n v="0"/>
    <n v="0"/>
    <d v="2010-06-11T19:14:15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15715823"/>
    <n v="1313123823"/>
    <b v="0"/>
    <n v="8"/>
    <b v="0"/>
    <x v="4"/>
    <x v="13"/>
    <n v="3"/>
    <n v="65"/>
    <d v="2012-06-21T16:34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USD"/>
    <n v="1280206740"/>
    <n v="1276283655"/>
    <b v="0"/>
    <n v="5"/>
    <b v="0"/>
    <x v="4"/>
    <x v="13"/>
    <n v="22"/>
    <n v="24.6"/>
    <d v="2017-01-02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43016000"/>
    <n v="1340296440"/>
    <b v="0"/>
    <n v="0"/>
    <b v="0"/>
    <x v="4"/>
    <x v="13"/>
    <n v="0"/>
    <n v="0"/>
    <d v="2014-01-03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1"/>
    <s v="GBP"/>
    <n v="1488546319"/>
    <n v="1483362319"/>
    <b v="0"/>
    <n v="2"/>
    <b v="0"/>
    <x v="4"/>
    <x v="13"/>
    <n v="1"/>
    <n v="15"/>
    <d v="2012-10-12T02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90522045"/>
    <n v="1388707645"/>
    <b v="0"/>
    <n v="24"/>
    <b v="0"/>
    <x v="4"/>
    <x v="13"/>
    <n v="7"/>
    <n v="82.58"/>
    <d v="2012-04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55197047"/>
    <n v="1350009447"/>
    <b v="0"/>
    <n v="0"/>
    <b v="0"/>
    <x v="4"/>
    <x v="13"/>
    <n v="0"/>
    <n v="0"/>
    <d v="2012-07-26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6188019"/>
    <n v="1333596019"/>
    <b v="0"/>
    <n v="9"/>
    <b v="0"/>
    <x v="4"/>
    <x v="13"/>
    <n v="6"/>
    <n v="41.67"/>
    <d v="2012-01-29T16:18:34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345918747"/>
    <n v="1343326747"/>
    <b v="0"/>
    <n v="0"/>
    <b v="0"/>
    <x v="4"/>
    <x v="13"/>
    <n v="0"/>
    <n v="0"/>
    <d v="2010-09-13T20:28:54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330577940"/>
    <n v="1327853914"/>
    <b v="0"/>
    <n v="1"/>
    <b v="0"/>
    <x v="4"/>
    <x v="13"/>
    <n v="1"/>
    <n v="30"/>
    <d v="2014-06-12T22:38:5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USD"/>
    <n v="1287723600"/>
    <n v="1284409734"/>
    <b v="0"/>
    <n v="10"/>
    <b v="0"/>
    <x v="4"/>
    <x v="13"/>
    <n v="5"/>
    <n v="19.600000000000001"/>
    <d v="2014-11-01T21:59:21"/>
    <n v="2014"/>
  </r>
  <r>
    <n v="919"/>
    <s v="Jazz CD:  Out of The Blue"/>
    <s v="Cool jazz with a New Orleans flavor."/>
    <n v="20000"/>
    <n v="100"/>
    <x v="2"/>
    <x v="0"/>
    <s v="USD"/>
    <n v="1405305000"/>
    <n v="1402612730"/>
    <b v="0"/>
    <n v="1"/>
    <b v="0"/>
    <x v="4"/>
    <x v="13"/>
    <n v="1"/>
    <n v="100"/>
    <d v="2012-11-14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GBP"/>
    <n v="1417474761"/>
    <n v="1414879161"/>
    <b v="0"/>
    <n v="0"/>
    <b v="0"/>
    <x v="4"/>
    <x v="13"/>
    <n v="0"/>
    <n v="0"/>
    <d v="2013-10-15T16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55930645"/>
    <n v="1352906645"/>
    <b v="0"/>
    <n v="20"/>
    <b v="0"/>
    <x v="4"/>
    <x v="13"/>
    <n v="31"/>
    <n v="231.75"/>
    <d v="2011-10-31T04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384448822"/>
    <n v="1381853222"/>
    <b v="0"/>
    <n v="30"/>
    <b v="0"/>
    <x v="4"/>
    <x v="13"/>
    <n v="21"/>
    <n v="189.33"/>
    <d v="2014-08-27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323666376"/>
    <n v="1320033976"/>
    <b v="0"/>
    <n v="6"/>
    <b v="0"/>
    <x v="4"/>
    <x v="13"/>
    <n v="2"/>
    <n v="55"/>
    <d v="2014-10-22T23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412167393"/>
    <n v="1409143393"/>
    <b v="0"/>
    <n v="15"/>
    <b v="0"/>
    <x v="4"/>
    <x v="13"/>
    <n v="11"/>
    <n v="21.8"/>
    <d v="2013-01-14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416614523"/>
    <n v="1414018923"/>
    <b v="0"/>
    <n v="5"/>
    <b v="0"/>
    <x v="4"/>
    <x v="13"/>
    <n v="3"/>
    <n v="32"/>
    <d v="2013-10-28T21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360795069"/>
    <n v="1358203069"/>
    <b v="0"/>
    <n v="0"/>
    <b v="0"/>
    <x v="4"/>
    <x v="13"/>
    <n v="0"/>
    <n v="0"/>
    <d v="2010-06-09T00:28:50"/>
    <n v="2010"/>
  </r>
  <r>
    <n v="927"/>
    <s v="JETRO DA SILVA FUNK PROJECT"/>
    <s v="Studio CD/DVD Solo project of Pianist &amp; Keyboardist Jetro da Silva"/>
    <n v="20000"/>
    <n v="0"/>
    <x v="2"/>
    <x v="0"/>
    <s v="USD"/>
    <n v="1385590111"/>
    <n v="1382994511"/>
    <b v="0"/>
    <n v="0"/>
    <b v="0"/>
    <x v="4"/>
    <x v="13"/>
    <n v="0"/>
    <n v="0"/>
    <d v="2012-04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278628800"/>
    <n v="1276043330"/>
    <b v="0"/>
    <n v="28"/>
    <b v="0"/>
    <x v="4"/>
    <x v="13"/>
    <n v="11"/>
    <n v="56.25"/>
    <d v="2012-09-28T20:41:53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7024695"/>
    <n v="1334432695"/>
    <b v="0"/>
    <n v="0"/>
    <b v="0"/>
    <x v="4"/>
    <x v="13"/>
    <n v="0"/>
    <n v="0"/>
    <d v="2012-03-10T05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353196800"/>
    <n v="1348864913"/>
    <b v="0"/>
    <n v="5"/>
    <b v="0"/>
    <x v="4"/>
    <x v="13"/>
    <n v="38"/>
    <n v="69"/>
    <d v="2010-05-14T21:58:26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USD"/>
    <n v="1333946569"/>
    <n v="1331358169"/>
    <b v="0"/>
    <n v="7"/>
    <b v="0"/>
    <x v="4"/>
    <x v="13"/>
    <n v="7"/>
    <n v="18.71"/>
    <d v="2014-02-10T08:38:22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277501520"/>
    <n v="1273874306"/>
    <b v="0"/>
    <n v="30"/>
    <b v="0"/>
    <x v="4"/>
    <x v="13"/>
    <n v="15"/>
    <n v="46.03"/>
    <d v="2013-02-05T23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GBP"/>
    <n v="1395007200"/>
    <n v="1392021502"/>
    <b v="0"/>
    <n v="2"/>
    <b v="0"/>
    <x v="4"/>
    <x v="13"/>
    <n v="6"/>
    <n v="60"/>
    <d v="2014-03-13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0"/>
    <s v="USD"/>
    <n v="1363990545"/>
    <n v="1360106145"/>
    <b v="0"/>
    <n v="30"/>
    <b v="0"/>
    <x v="4"/>
    <x v="13"/>
    <n v="30"/>
    <n v="50.67"/>
    <d v="2014-04-04T17:41:2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399867409"/>
    <n v="1394683409"/>
    <b v="0"/>
    <n v="2"/>
    <b v="0"/>
    <x v="4"/>
    <x v="13"/>
    <n v="1"/>
    <n v="25"/>
    <d v="2015-12-30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6"/>
    <s v="CAD"/>
    <n v="1399183200"/>
    <n v="1396633284"/>
    <b v="0"/>
    <n v="0"/>
    <b v="0"/>
    <x v="4"/>
    <x v="13"/>
    <n v="0"/>
    <n v="0"/>
    <d v="2011-12-06T00:34:49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454054429"/>
    <n v="1451462429"/>
    <b v="0"/>
    <n v="2"/>
    <b v="0"/>
    <x v="4"/>
    <x v="13"/>
    <n v="1"/>
    <n v="20"/>
    <d v="2013-10-04T19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26916800"/>
    <n v="1323131689"/>
    <b v="0"/>
    <n v="1"/>
    <b v="0"/>
    <x v="4"/>
    <x v="13"/>
    <n v="0"/>
    <n v="25"/>
    <d v="2012-08-03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83509357"/>
    <n v="1380913757"/>
    <b v="0"/>
    <n v="2"/>
    <b v="0"/>
    <x v="4"/>
    <x v="13"/>
    <n v="1"/>
    <n v="20"/>
    <d v="2013-05-22T18:18:58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346585448"/>
    <n v="1343993448"/>
    <b v="0"/>
    <n v="14"/>
    <b v="0"/>
    <x v="2"/>
    <x v="8"/>
    <n v="17"/>
    <n v="110.29"/>
    <d v="2015-06-27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372622280"/>
    <n v="1369246738"/>
    <b v="0"/>
    <n v="31"/>
    <b v="0"/>
    <x v="2"/>
    <x v="8"/>
    <n v="2"/>
    <n v="37.450000000000003"/>
    <d v="2017-01-11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39251926"/>
    <n v="1435363926"/>
    <b v="0"/>
    <n v="16"/>
    <b v="0"/>
    <x v="2"/>
    <x v="8"/>
    <n v="9"/>
    <n v="41.75"/>
    <d v="2016-01-13T20:14:20"/>
    <n v="2016"/>
  </r>
  <r>
    <n v="943"/>
    <s v="SleepMode"/>
    <s v="A mask for home or travel that will give you the best, undisturbed sleep of your life."/>
    <n v="3000"/>
    <n v="289"/>
    <x v="2"/>
    <x v="0"/>
    <s v="USD"/>
    <n v="1486693145"/>
    <n v="1484101145"/>
    <b v="0"/>
    <n v="12"/>
    <b v="0"/>
    <x v="2"/>
    <x v="8"/>
    <n v="10"/>
    <n v="24.08"/>
    <d v="2016-10-30T16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55826460"/>
    <n v="1452716060"/>
    <b v="0"/>
    <n v="96"/>
    <b v="0"/>
    <x v="2"/>
    <x v="8"/>
    <n v="13"/>
    <n v="69.41"/>
    <d v="2016-03-15T14:00:50"/>
    <n v="2016"/>
  </r>
  <r>
    <n v="945"/>
    <s v="CT BAND"/>
    <s v="Make your watch Smart ! CT Band is an ultra-thin, high-tech smart watch-strap awarded twice at CES 2017 las vegas"/>
    <n v="100000"/>
    <n v="2484"/>
    <x v="2"/>
    <x v="0"/>
    <s v="USD"/>
    <n v="1480438905"/>
    <n v="1477843305"/>
    <b v="0"/>
    <n v="16"/>
    <b v="0"/>
    <x v="2"/>
    <x v="8"/>
    <n v="2"/>
    <n v="155.25"/>
    <d v="2016-12-28T20:57:06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60988000"/>
    <n v="1458050450"/>
    <b v="0"/>
    <n v="5"/>
    <b v="0"/>
    <x v="2"/>
    <x v="8"/>
    <n v="2"/>
    <n v="57.2"/>
    <d v="2016-08-10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7"/>
    <s v="EUR"/>
    <n v="1487462340"/>
    <n v="1482958626"/>
    <b v="0"/>
    <n v="0"/>
    <b v="0"/>
    <x v="2"/>
    <x v="8"/>
    <n v="0"/>
    <n v="0"/>
    <d v="2016-05-01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0"/>
    <s v="USD"/>
    <n v="1473444048"/>
    <n v="1470852048"/>
    <b v="0"/>
    <n v="8"/>
    <b v="0"/>
    <x v="2"/>
    <x v="8"/>
    <n v="12"/>
    <n v="60"/>
    <d v="2016-02-11T19:52:44"/>
    <n v="2016"/>
  </r>
  <r>
    <n v="949"/>
    <s v="INBED"/>
    <s v="Der INBED ist ein innovatives Multisensor-Wearable fÃ¼r die SturzprÃ¤vention motorisch eingeschrÃ¤nkter Personen."/>
    <n v="20000"/>
    <n v="273"/>
    <x v="2"/>
    <x v="0"/>
    <s v="USD"/>
    <n v="1467312306"/>
    <n v="1462128306"/>
    <b v="0"/>
    <n v="7"/>
    <b v="0"/>
    <x v="2"/>
    <x v="8"/>
    <n v="1"/>
    <n v="39"/>
    <d v="2015-12-23T01:02:56"/>
    <n v="2015"/>
  </r>
  <r>
    <n v="950"/>
    <s v="EZC Smartlight"/>
    <s v="Rider worn tail light brake light. Adheres to virtually any coat, jacket or vest. Stays on even when you get off."/>
    <n v="5000"/>
    <n v="1402"/>
    <x v="2"/>
    <x v="10"/>
    <s v="EUR"/>
    <n v="1457812364"/>
    <n v="1455220364"/>
    <b v="0"/>
    <n v="24"/>
    <b v="0"/>
    <x v="2"/>
    <x v="8"/>
    <n v="28"/>
    <n v="58.42"/>
    <d v="2015-12-18T18:01:01"/>
    <n v="2015"/>
  </r>
  <r>
    <n v="951"/>
    <s v="Smart Harness"/>
    <s v="Revolutionizing the way we walk our dogs!"/>
    <n v="50000"/>
    <n v="19195"/>
    <x v="2"/>
    <x v="13"/>
    <s v="EUR"/>
    <n v="1456016576"/>
    <n v="1450832576"/>
    <b v="0"/>
    <n v="121"/>
    <b v="0"/>
    <x v="2"/>
    <x v="8"/>
    <n v="38"/>
    <n v="158.63999999999999"/>
    <d v="2016-04-20T15:41:12"/>
    <n v="2016"/>
  </r>
  <r>
    <n v="952"/>
    <s v="Audionoggin - Join the Earvolution"/>
    <s v="Audionoggin: Wireless personal surround sound for the athlete in everyone."/>
    <n v="49000"/>
    <n v="19572"/>
    <x v="2"/>
    <x v="6"/>
    <s v="CAD"/>
    <n v="1453053661"/>
    <n v="1450461661"/>
    <b v="0"/>
    <n v="196"/>
    <b v="0"/>
    <x v="2"/>
    <x v="8"/>
    <n v="40"/>
    <n v="99.86"/>
    <d v="2016-10-19T14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65054872"/>
    <n v="1461166872"/>
    <b v="0"/>
    <n v="5"/>
    <b v="0"/>
    <x v="2"/>
    <x v="8"/>
    <n v="1"/>
    <n v="25.2"/>
    <d v="2014-12-26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79483812"/>
    <n v="1476888212"/>
    <b v="0"/>
    <n v="73"/>
    <b v="0"/>
    <x v="2"/>
    <x v="8"/>
    <n v="43"/>
    <n v="89.19"/>
    <d v="2015-07-09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22158199"/>
    <n v="1419566199"/>
    <b v="0"/>
    <n v="93"/>
    <b v="0"/>
    <x v="2"/>
    <x v="8"/>
    <n v="6"/>
    <n v="182.62"/>
    <d v="2016-08-04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40100839"/>
    <n v="1436472039"/>
    <b v="0"/>
    <n v="17"/>
    <b v="0"/>
    <x v="2"/>
    <x v="8"/>
    <n v="2"/>
    <n v="50.65"/>
    <d v="2015-02-25T21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3750300"/>
    <n v="1470294300"/>
    <b v="0"/>
    <n v="7"/>
    <b v="0"/>
    <x v="2"/>
    <x v="8"/>
    <n v="2"/>
    <n v="33.29"/>
    <d v="2016-10-17T13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30081759"/>
    <n v="1424901359"/>
    <b v="0"/>
    <n v="17"/>
    <b v="0"/>
    <x v="2"/>
    <x v="8"/>
    <n v="11"/>
    <n v="51.82"/>
    <d v="2015-03-19T19:16:03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79392133"/>
    <n v="1476710133"/>
    <b v="0"/>
    <n v="171"/>
    <b v="0"/>
    <x v="2"/>
    <x v="8"/>
    <n v="39"/>
    <n v="113.63"/>
    <d v="2014-12-20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28641940"/>
    <n v="1426792563"/>
    <b v="0"/>
    <n v="188"/>
    <b v="0"/>
    <x v="2"/>
    <x v="8"/>
    <n v="46"/>
    <n v="136.46"/>
    <d v="2017-01-31T15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21640665"/>
    <n v="1419048665"/>
    <b v="0"/>
    <n v="110"/>
    <b v="0"/>
    <x v="2"/>
    <x v="8"/>
    <n v="42"/>
    <n v="364.35"/>
    <d v="2017-01-05T16:38:55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89500155"/>
    <n v="1485874955"/>
    <b v="0"/>
    <n v="37"/>
    <b v="0"/>
    <x v="2"/>
    <x v="8"/>
    <n v="28"/>
    <n v="19.239999999999998"/>
    <d v="2016-01-04T17:05:53"/>
    <n v="2016"/>
  </r>
  <r>
    <n v="963"/>
    <s v="The Ultimate Learning Center"/>
    <s v="WE are molding an educated, motivated, non violent GENERATION!"/>
    <n v="35000"/>
    <n v="377"/>
    <x v="2"/>
    <x v="0"/>
    <s v="USD"/>
    <n v="1487617200"/>
    <n v="1483634335"/>
    <b v="0"/>
    <n v="9"/>
    <b v="0"/>
    <x v="2"/>
    <x v="8"/>
    <n v="1"/>
    <n v="41.89"/>
    <d v="2016-09-12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0"/>
    <s v="USD"/>
    <n v="1455210353"/>
    <n v="1451927153"/>
    <b v="0"/>
    <n v="29"/>
    <b v="0"/>
    <x v="2"/>
    <x v="8"/>
    <n v="1"/>
    <n v="30.31"/>
    <d v="2015-07-23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6717319"/>
    <n v="1473693319"/>
    <b v="0"/>
    <n v="6"/>
    <b v="0"/>
    <x v="2"/>
    <x v="8"/>
    <n v="1"/>
    <n v="49.67"/>
    <d v="2016-09-24T00:24:0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6"/>
    <s v="CAD"/>
    <n v="1441119919"/>
    <n v="1437663919"/>
    <b v="0"/>
    <n v="30"/>
    <b v="0"/>
    <x v="2"/>
    <x v="8"/>
    <n v="15"/>
    <n v="59.2"/>
    <d v="2016-09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77454340"/>
    <n v="1474676646"/>
    <b v="0"/>
    <n v="81"/>
    <b v="0"/>
    <x v="2"/>
    <x v="8"/>
    <n v="18"/>
    <n v="43.98"/>
    <d v="2016-02-22T06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75766932"/>
    <n v="1473174932"/>
    <b v="0"/>
    <n v="4"/>
    <b v="0"/>
    <x v="2"/>
    <x v="8"/>
    <n v="1"/>
    <n v="26.5"/>
    <d v="2014-07-16T20:20:34"/>
    <n v="2014"/>
  </r>
  <r>
    <n v="969"/>
    <s v="Make 100 | Geek &amp; Chic: Smart Safety Jewelry."/>
    <s v="Geek &amp; Chic Smart Jewelry Collection, Wearables Meet Style!"/>
    <n v="30000"/>
    <n v="14000"/>
    <x v="2"/>
    <x v="0"/>
    <s v="USD"/>
    <n v="1461301574"/>
    <n v="1456121174"/>
    <b v="0"/>
    <n v="11"/>
    <b v="0"/>
    <x v="2"/>
    <x v="8"/>
    <n v="47"/>
    <n v="1272.73"/>
    <d v="2017-01-07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0"/>
    <s v="USD"/>
    <n v="1408134034"/>
    <n v="1405542034"/>
    <b v="0"/>
    <n v="14"/>
    <b v="0"/>
    <x v="2"/>
    <x v="8"/>
    <n v="46"/>
    <n v="164"/>
    <d v="2016-12-17T05:17:33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5"/>
    <s v="MXN"/>
    <n v="1486624607"/>
    <n v="1483773407"/>
    <b v="0"/>
    <n v="5"/>
    <b v="0"/>
    <x v="2"/>
    <x v="8"/>
    <n v="0"/>
    <n v="45.2"/>
    <d v="2015-04-17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6"/>
    <s v="CAD"/>
    <n v="1485147540"/>
    <n v="1481951853"/>
    <b v="0"/>
    <n v="45"/>
    <b v="0"/>
    <x v="2"/>
    <x v="8"/>
    <n v="35"/>
    <n v="153.88999999999999"/>
    <d v="2014-08-05T20:46:38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33178060"/>
    <n v="1429290060"/>
    <b v="0"/>
    <n v="8"/>
    <b v="0"/>
    <x v="2"/>
    <x v="8"/>
    <n v="2"/>
    <n v="51.38"/>
    <d v="2015-09-10T00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09813940"/>
    <n v="1407271598"/>
    <b v="0"/>
    <n v="3"/>
    <b v="0"/>
    <x v="2"/>
    <x v="8"/>
    <n v="1"/>
    <n v="93.33"/>
    <d v="2016-02-24T17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47032093"/>
    <n v="1441844493"/>
    <b v="0"/>
    <n v="24"/>
    <b v="0"/>
    <x v="2"/>
    <x v="8"/>
    <n v="3"/>
    <n v="108.63"/>
    <d v="2016-04-29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0"/>
    <s v="USD"/>
    <n v="1458925156"/>
    <n v="1456336756"/>
    <b v="0"/>
    <n v="18"/>
    <b v="0"/>
    <x v="2"/>
    <x v="8"/>
    <n v="2"/>
    <n v="160.5"/>
    <d v="2015-06-30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0"/>
    <s v="USD"/>
    <n v="1467132185"/>
    <n v="1461948185"/>
    <b v="0"/>
    <n v="12"/>
    <b v="0"/>
    <x v="2"/>
    <x v="8"/>
    <n v="34"/>
    <n v="75.75"/>
    <d v="2016-01-22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3"/>
    <s v="AUD"/>
    <n v="1439515497"/>
    <n v="1435627497"/>
    <b v="0"/>
    <n v="123"/>
    <b v="0"/>
    <x v="2"/>
    <x v="8"/>
    <n v="56"/>
    <n v="790.84"/>
    <d v="2016-01-26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6"/>
    <s v="EUR"/>
    <n v="1456094197"/>
    <n v="1453502197"/>
    <b v="0"/>
    <n v="96"/>
    <b v="0"/>
    <x v="2"/>
    <x v="8"/>
    <n v="83"/>
    <n v="301.94"/>
    <d v="2016-05-16T10:00:28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2"/>
    <s v="SEK"/>
    <n v="1456385101"/>
    <n v="1453793101"/>
    <b v="0"/>
    <n v="31"/>
    <b v="0"/>
    <x v="2"/>
    <x v="8"/>
    <n v="15"/>
    <n v="47.94"/>
    <d v="2014-10-16T21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66449140"/>
    <n v="1463392828"/>
    <b v="0"/>
    <n v="4"/>
    <b v="0"/>
    <x v="2"/>
    <x v="8"/>
    <n v="0"/>
    <n v="2.75"/>
    <d v="2014-07-10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17387322"/>
    <n v="1413495722"/>
    <b v="0"/>
    <n v="3"/>
    <b v="0"/>
    <x v="2"/>
    <x v="8"/>
    <n v="0"/>
    <n v="1"/>
    <d v="2016-09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0"/>
    <s v="USD"/>
    <n v="1407624222"/>
    <n v="1405032222"/>
    <b v="0"/>
    <n v="179"/>
    <b v="0"/>
    <x v="2"/>
    <x v="8"/>
    <n v="30"/>
    <n v="171.79"/>
    <d v="2016-07-23T16:01:25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75431486"/>
    <n v="1472839486"/>
    <b v="0"/>
    <n v="3"/>
    <b v="0"/>
    <x v="2"/>
    <x v="8"/>
    <n v="1"/>
    <n v="35.33"/>
    <d v="2015-02-26T02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71985640"/>
    <n v="1469289685"/>
    <b v="0"/>
    <n v="23"/>
    <b v="0"/>
    <x v="2"/>
    <x v="8"/>
    <n v="6"/>
    <n v="82.09"/>
    <d v="2015-12-01T23:13:3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USD"/>
    <n v="1427507208"/>
    <n v="1424918808"/>
    <b v="0"/>
    <n v="23"/>
    <b v="0"/>
    <x v="2"/>
    <x v="8"/>
    <n v="13"/>
    <n v="110.87"/>
    <d v="2015-11-16T18:25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51602800"/>
    <n v="1449011610"/>
    <b v="0"/>
    <n v="41"/>
    <b v="0"/>
    <x v="2"/>
    <x v="8"/>
    <n v="13"/>
    <n v="161.22"/>
    <d v="2014-05-14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"/>
    <s v="GBP"/>
    <n v="1452384000"/>
    <n v="1447698300"/>
    <b v="0"/>
    <n v="0"/>
    <b v="0"/>
    <x v="2"/>
    <x v="8"/>
    <n v="0"/>
    <n v="0"/>
    <d v="2016-09-01T08:33:45"/>
    <n v="2016"/>
  </r>
  <r>
    <n v="989"/>
    <s v="Power Rope"/>
    <s v="The most useful phone charger you will ever buy"/>
    <n v="10000"/>
    <n v="1677"/>
    <x v="2"/>
    <x v="10"/>
    <s v="EUR"/>
    <n v="1403507050"/>
    <n v="1400051050"/>
    <b v="0"/>
    <n v="32"/>
    <b v="0"/>
    <x v="2"/>
    <x v="8"/>
    <n v="17"/>
    <n v="52.41"/>
    <d v="2016-08-29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4"/>
    <s v="EUR"/>
    <n v="1475310825"/>
    <n v="1472718825"/>
    <b v="0"/>
    <n v="2"/>
    <b v="0"/>
    <x v="2"/>
    <x v="8"/>
    <n v="0"/>
    <n v="13"/>
    <d v="2014-08-04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USD"/>
    <n v="1475101495"/>
    <n v="1472509495"/>
    <b v="0"/>
    <n v="7"/>
    <b v="0"/>
    <x v="2"/>
    <x v="8"/>
    <n v="4"/>
    <n v="30.29"/>
    <d v="2016-06-17T18:09:48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09770164"/>
    <n v="1407178164"/>
    <b v="0"/>
    <n v="4"/>
    <b v="0"/>
    <x v="2"/>
    <x v="8"/>
    <n v="0"/>
    <n v="116.75"/>
    <d v="2016-03-08T22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GBP"/>
    <n v="1468349460"/>
    <n v="1466186988"/>
    <b v="0"/>
    <n v="196"/>
    <b v="0"/>
    <x v="2"/>
    <x v="8"/>
    <n v="25"/>
    <n v="89.6"/>
    <d v="2016-10-09T23:09:2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62655519"/>
    <n v="1457475119"/>
    <b v="0"/>
    <n v="11"/>
    <b v="0"/>
    <x v="2"/>
    <x v="8"/>
    <n v="2"/>
    <n v="424.45"/>
    <d v="2014-10-09T06:18:5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78926800"/>
    <n v="1476054568"/>
    <b v="0"/>
    <n v="9"/>
    <b v="0"/>
    <x v="2"/>
    <x v="8"/>
    <n v="7"/>
    <n v="80.67"/>
    <d v="2014-11-04T22:34:4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17388340"/>
    <n v="1412835530"/>
    <b v="0"/>
    <n v="5"/>
    <b v="0"/>
    <x v="2"/>
    <x v="8"/>
    <n v="2"/>
    <n v="13"/>
    <d v="2014-06-27T20:47:40"/>
    <n v="2014"/>
  </r>
  <r>
    <n v="997"/>
    <s v="iPhanny"/>
    <s v="The iPhanny keeps your iPhone 6 safe from bending in those dangerous pants pockets."/>
    <n v="5000"/>
    <n v="65"/>
    <x v="2"/>
    <x v="0"/>
    <s v="USD"/>
    <n v="1417276800"/>
    <n v="1415140480"/>
    <b v="0"/>
    <n v="8"/>
    <b v="0"/>
    <x v="2"/>
    <x v="8"/>
    <n v="1"/>
    <n v="8.1300000000000008"/>
    <d v="2014-10-29T02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0"/>
    <s v="USD"/>
    <n v="1406474820"/>
    <n v="1403902060"/>
    <b v="0"/>
    <n v="229"/>
    <b v="0"/>
    <x v="2"/>
    <x v="8"/>
    <n v="59"/>
    <n v="153.43"/>
    <d v="2015-10-05T04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0"/>
    <s v="USD"/>
    <n v="1417145297"/>
    <n v="1414549697"/>
    <b v="0"/>
    <n v="40"/>
    <b v="0"/>
    <x v="2"/>
    <x v="8"/>
    <n v="8"/>
    <n v="292.08"/>
    <d v="2014-10-14T07:11:3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6"/>
    <s v="CAD"/>
    <n v="1447909401"/>
    <n v="1444017801"/>
    <b v="0"/>
    <n v="6"/>
    <b v="0"/>
    <x v="2"/>
    <x v="8"/>
    <n v="2"/>
    <n v="3304"/>
    <d v="2017-01-14T01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6"/>
    <s v="CAD"/>
    <n v="1415865720"/>
    <n v="1413270690"/>
    <b v="0"/>
    <n v="4"/>
    <b v="0"/>
    <x v="2"/>
    <x v="8"/>
    <n v="104"/>
    <n v="1300"/>
    <d v="2016-12-16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89537560"/>
    <n v="1484357160"/>
    <b v="0"/>
    <n v="22"/>
    <b v="0"/>
    <x v="2"/>
    <x v="8"/>
    <n v="30"/>
    <n v="134.55000000000001"/>
    <d v="2015-11-17T16:25:14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"/>
    <s v="GBP"/>
    <n v="1485796613"/>
    <n v="1481908613"/>
    <b v="0"/>
    <n v="15"/>
    <b v="0"/>
    <x v="2"/>
    <x v="8"/>
    <n v="16"/>
    <n v="214.07"/>
    <d v="2017-02-14T17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0331940"/>
    <n v="1447777514"/>
    <b v="0"/>
    <n v="95"/>
    <b v="0"/>
    <x v="2"/>
    <x v="8"/>
    <n v="82"/>
    <n v="216.34"/>
    <d v="2016-01-19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7"/>
    <s v="EUR"/>
    <n v="1489680061"/>
    <n v="1487091661"/>
    <b v="0"/>
    <n v="161"/>
    <b v="0"/>
    <x v="2"/>
    <x v="8"/>
    <n v="75"/>
    <n v="932.31"/>
    <d v="2015-09-29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55814827"/>
    <n v="1453222827"/>
    <b v="0"/>
    <n v="8"/>
    <b v="0"/>
    <x v="2"/>
    <x v="8"/>
    <n v="6"/>
    <n v="29.25"/>
    <d v="2014-12-04T00:57:5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46217183"/>
    <n v="1443538783"/>
    <b v="0"/>
    <n v="76"/>
    <b v="0"/>
    <x v="2"/>
    <x v="8"/>
    <n v="44"/>
    <n v="174.95"/>
    <d v="2016-11-02T14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0"/>
    <s v="USD"/>
    <n v="1418368260"/>
    <n v="1417654672"/>
    <b v="0"/>
    <n v="1"/>
    <b v="0"/>
    <x v="2"/>
    <x v="8"/>
    <n v="0"/>
    <n v="250"/>
    <d v="2016-11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81727623"/>
    <n v="1478095223"/>
    <b v="0"/>
    <n v="101"/>
    <b v="0"/>
    <x v="2"/>
    <x v="8"/>
    <n v="13"/>
    <n v="65"/>
    <d v="2016-05-20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5"/>
    <s v="MXN"/>
    <n v="1482953115"/>
    <n v="1480361115"/>
    <b v="0"/>
    <n v="4"/>
    <b v="0"/>
    <x v="2"/>
    <x v="8"/>
    <n v="0"/>
    <n v="55"/>
    <d v="2016-07-10T19:54:2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66346646"/>
    <n v="1463754646"/>
    <b v="0"/>
    <n v="1"/>
    <b v="0"/>
    <x v="2"/>
    <x v="8"/>
    <n v="0"/>
    <n v="75"/>
    <d v="2014-11-03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73044340"/>
    <n v="1468180462"/>
    <b v="0"/>
    <n v="775"/>
    <b v="0"/>
    <x v="2"/>
    <x v="8"/>
    <n v="21535"/>
    <n v="1389.36"/>
    <d v="2016-12-10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18938395"/>
    <n v="1415050395"/>
    <b v="0"/>
    <n v="90"/>
    <b v="0"/>
    <x v="2"/>
    <x v="8"/>
    <n v="35"/>
    <n v="95.91"/>
    <d v="2015-12-01T20:00:56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85254052"/>
    <n v="1481366052"/>
    <b v="0"/>
    <n v="16"/>
    <b v="0"/>
    <x v="2"/>
    <x v="8"/>
    <n v="31"/>
    <n v="191.25"/>
    <d v="2014-11-12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0"/>
    <s v="USD"/>
    <n v="1451419200"/>
    <n v="1449000056"/>
    <b v="0"/>
    <n v="6"/>
    <b v="0"/>
    <x v="2"/>
    <x v="8"/>
    <n v="3"/>
    <n v="40"/>
    <d v="2015-10-26T21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20070615"/>
    <n v="1415750615"/>
    <b v="0"/>
    <n v="38"/>
    <b v="0"/>
    <x v="2"/>
    <x v="8"/>
    <n v="3"/>
    <n v="74.790000000000006"/>
    <d v="2016-02-22T02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17"/>
    <s v="CHF"/>
    <n v="1448489095"/>
    <n v="1445893495"/>
    <b v="0"/>
    <n v="355"/>
    <b v="0"/>
    <x v="2"/>
    <x v="8"/>
    <n v="23"/>
    <n v="161.12"/>
    <d v="2015-10-12T16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59992856"/>
    <n v="1456108456"/>
    <b v="0"/>
    <n v="7"/>
    <b v="0"/>
    <x v="2"/>
    <x v="8"/>
    <n v="3"/>
    <n v="88.71"/>
    <d v="2016-06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48125935"/>
    <n v="1444666335"/>
    <b v="0"/>
    <n v="400"/>
    <b v="0"/>
    <x v="2"/>
    <x v="8"/>
    <n v="47"/>
    <n v="53.25"/>
    <d v="2015-01-05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s v="USD"/>
    <n v="1468496933"/>
    <n v="1465904933"/>
    <b v="0"/>
    <n v="30"/>
    <b v="1"/>
    <x v="4"/>
    <x v="15"/>
    <n v="206"/>
    <n v="106.2"/>
    <d v="2015-05-03T01:40:09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23092149"/>
    <n v="1420500149"/>
    <b v="0"/>
    <n v="478"/>
    <b v="1"/>
    <x v="4"/>
    <x v="15"/>
    <n v="352"/>
    <n v="22.08"/>
    <d v="2015-09-24T06:02:51"/>
    <n v="2015"/>
  </r>
  <r>
    <n v="1022"/>
    <s v="Sammy Bananas - Bootlegs Vol. 2!!"/>
    <s v="Help get four new bootlegs onto vinyl in the second installment of my series!"/>
    <n v="2000"/>
    <n v="2298"/>
    <x v="0"/>
    <x v="6"/>
    <s v="CAD"/>
    <n v="1433206020"/>
    <n v="1430617209"/>
    <b v="0"/>
    <n v="74"/>
    <b v="1"/>
    <x v="4"/>
    <x v="15"/>
    <n v="115"/>
    <n v="31.05"/>
    <d v="2015-04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USD"/>
    <n v="1445054400"/>
    <n v="1443074571"/>
    <b v="1"/>
    <n v="131"/>
    <b v="1"/>
    <x v="4"/>
    <x v="15"/>
    <n v="237"/>
    <n v="36.21"/>
    <d v="2015-05-21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0"/>
    <s v="USD"/>
    <n v="1431876677"/>
    <n v="1429284677"/>
    <b v="1"/>
    <n v="61"/>
    <b v="1"/>
    <x v="4"/>
    <x v="15"/>
    <n v="119"/>
    <n v="388.98"/>
    <d v="2016-01-01T13:56:03"/>
    <n v="2016"/>
  </r>
  <r>
    <n v="1025"/>
    <s v="[NUREN] The New Renaissance"/>
    <s v="Jake Kaufman and Jessie Seely present THE WORLD'S FIRST VIRTUAL REALITY ROCK OPERA."/>
    <n v="70000"/>
    <n v="76949.820000000007"/>
    <x v="0"/>
    <x v="1"/>
    <s v="GBP"/>
    <n v="1434837861"/>
    <n v="1432245861"/>
    <b v="0"/>
    <n v="1071"/>
    <b v="1"/>
    <x v="4"/>
    <x v="15"/>
    <n v="110"/>
    <n v="71.849999999999994"/>
    <d v="2015-02-14T20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2"/>
    <s v="SEK"/>
    <n v="1454248563"/>
    <n v="1451656563"/>
    <b v="1"/>
    <n v="122"/>
    <b v="1"/>
    <x v="4"/>
    <x v="15"/>
    <n v="100"/>
    <n v="57.38"/>
    <d v="2016-02-26T09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26532437"/>
    <n v="1423944037"/>
    <b v="1"/>
    <n v="111"/>
    <b v="1"/>
    <x v="4"/>
    <x v="15"/>
    <n v="103"/>
    <n v="69.67"/>
    <d v="2014-09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59414016"/>
    <n v="1456480016"/>
    <b v="1"/>
    <n v="255"/>
    <b v="1"/>
    <x v="4"/>
    <x v="15"/>
    <n v="117"/>
    <n v="45.99"/>
    <d v="2017-01-20T15:03:25"/>
    <n v="2017"/>
  </r>
  <r>
    <n v="1029"/>
    <s v="StrobeHouse presents Valborg 2015"/>
    <s v="We want to recreate last years massive Valborgparty in Lund but this time even bigger!"/>
    <n v="10000"/>
    <n v="11176"/>
    <x v="0"/>
    <x v="0"/>
    <s v="USD"/>
    <n v="1414025347"/>
    <n v="1411433347"/>
    <b v="1"/>
    <n v="141"/>
    <b v="1"/>
    <x v="4"/>
    <x v="15"/>
    <n v="112"/>
    <n v="79.260000000000005"/>
    <d v="2015-02-09T17:05:07"/>
    <n v="2015"/>
  </r>
  <r>
    <n v="1030"/>
    <s v="The Gothsicles - I FEEL SICLE"/>
    <s v="Help fund the latest Gothsicles mega-album, I FEEL SICLE!"/>
    <n v="2000"/>
    <n v="6842"/>
    <x v="0"/>
    <x v="1"/>
    <s v="GBP"/>
    <n v="1488830400"/>
    <n v="1484924605"/>
    <b v="1"/>
    <n v="159"/>
    <b v="1"/>
    <x v="4"/>
    <x v="15"/>
    <n v="342"/>
    <n v="43.03"/>
    <d v="2016-08-29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2"/>
    <s v="SEK"/>
    <n v="1428184740"/>
    <n v="1423501507"/>
    <b v="0"/>
    <n v="99"/>
    <b v="1"/>
    <x v="4"/>
    <x v="15"/>
    <n v="107"/>
    <n v="108.48"/>
    <d v="2015-11-16T18:20:10"/>
    <n v="2015"/>
  </r>
  <r>
    <n v="1032"/>
    <s v="Phantom Ship / Coastal (Album Preorder)"/>
    <s v="Ideal for living rooms and open spaces."/>
    <n v="5400"/>
    <n v="5858.84"/>
    <x v="0"/>
    <x v="0"/>
    <s v="USD"/>
    <n v="1473680149"/>
    <n v="1472470549"/>
    <b v="0"/>
    <n v="96"/>
    <b v="1"/>
    <x v="4"/>
    <x v="15"/>
    <n v="108"/>
    <n v="61.03"/>
    <d v="2016-05-24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USD"/>
    <n v="1450290010"/>
    <n v="1447698010"/>
    <b v="0"/>
    <n v="27"/>
    <b v="1"/>
    <x v="4"/>
    <x v="15"/>
    <n v="103"/>
    <n v="50.59"/>
    <d v="2016-11-14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66697625"/>
    <n v="1464105625"/>
    <b v="0"/>
    <n v="166"/>
    <b v="1"/>
    <x v="4"/>
    <x v="15"/>
    <n v="130"/>
    <n v="39.159999999999997"/>
    <d v="2016-07-04T04:00:0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GBP"/>
    <n v="1481564080"/>
    <n v="1479144880"/>
    <b v="0"/>
    <n v="76"/>
    <b v="1"/>
    <x v="4"/>
    <x v="15"/>
    <n v="108"/>
    <n v="65.16"/>
    <d v="2015-01-12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470369540"/>
    <n v="1467604804"/>
    <b v="0"/>
    <n v="211"/>
    <b v="1"/>
    <x v="4"/>
    <x v="15"/>
    <n v="112"/>
    <n v="23.96"/>
    <d v="2012-12-06T10:46:3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23668220"/>
    <n v="1421076220"/>
    <b v="0"/>
    <n v="21"/>
    <b v="1"/>
    <x v="4"/>
    <x v="15"/>
    <n v="102"/>
    <n v="48.62"/>
    <d v="2015-04-25T19:44:22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357545600"/>
    <n v="1354790790"/>
    <b v="0"/>
    <n v="61"/>
    <b v="1"/>
    <x v="4"/>
    <x v="15"/>
    <n v="145"/>
    <n v="35.74"/>
    <d v="2016-02-18T05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31925200"/>
    <n v="1429991062"/>
    <b v="0"/>
    <n v="30"/>
    <b v="1"/>
    <x v="4"/>
    <x v="15"/>
    <n v="128"/>
    <n v="21.37"/>
    <d v="2016-11-18T02:37:2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58362023"/>
    <n v="1455773623"/>
    <b v="0"/>
    <n v="1"/>
    <b v="0"/>
    <x v="5"/>
    <x v="16"/>
    <n v="0"/>
    <n v="250"/>
    <d v="2016-07-28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81615940"/>
    <n v="1479436646"/>
    <b v="0"/>
    <n v="0"/>
    <b v="0"/>
    <x v="5"/>
    <x v="16"/>
    <n v="0"/>
    <n v="0"/>
    <d v="2014-07-1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72317209"/>
    <n v="1469725209"/>
    <b v="0"/>
    <n v="1"/>
    <b v="0"/>
    <x v="5"/>
    <x v="16"/>
    <n v="2"/>
    <n v="10"/>
    <d v="2014-07-31T16:42:28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06769992"/>
    <n v="1405041992"/>
    <b v="0"/>
    <n v="292"/>
    <b v="0"/>
    <x v="5"/>
    <x v="16"/>
    <n v="9"/>
    <n v="29.24"/>
    <d v="2015-04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10516000"/>
    <n v="1406824948"/>
    <b v="0"/>
    <n v="2"/>
    <b v="0"/>
    <x v="5"/>
    <x v="16"/>
    <n v="0"/>
    <n v="3"/>
    <d v="2015-01-07T22:13:21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32101855"/>
    <n v="1429509855"/>
    <b v="0"/>
    <n v="8"/>
    <b v="0"/>
    <x v="5"/>
    <x v="16"/>
    <n v="3"/>
    <n v="33.25"/>
    <d v="2014-07-24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0"/>
    <s v="USD"/>
    <n v="1425587220"/>
    <n v="1420668801"/>
    <b v="0"/>
    <n v="0"/>
    <b v="0"/>
    <x v="5"/>
    <x v="16"/>
    <n v="0"/>
    <n v="0"/>
    <d v="2015-11-11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08827550"/>
    <n v="1406235550"/>
    <b v="0"/>
    <n v="1"/>
    <b v="0"/>
    <x v="5"/>
    <x v="16"/>
    <n v="0"/>
    <n v="1"/>
    <d v="2014-10-06T19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3"/>
    <s v="EUR"/>
    <n v="1451161560"/>
    <n v="1447273560"/>
    <b v="0"/>
    <n v="4"/>
    <b v="0"/>
    <x v="5"/>
    <x v="16"/>
    <n v="1"/>
    <n v="53"/>
    <d v="2016-08-16T01:16:29"/>
    <n v="2016"/>
  </r>
  <r>
    <n v="1049"/>
    <s v="J1 (Canceled)"/>
    <s v="------"/>
    <n v="12000"/>
    <n v="0"/>
    <x v="1"/>
    <x v="0"/>
    <s v="USD"/>
    <n v="1415219915"/>
    <n v="1412624315"/>
    <b v="0"/>
    <n v="0"/>
    <b v="0"/>
    <x v="5"/>
    <x v="16"/>
    <n v="0"/>
    <n v="0"/>
    <d v="2016-01-13T10:20:45"/>
    <n v="2016"/>
  </r>
  <r>
    <n v="1050"/>
    <s v="The (Secular) Barbershop Podcast (Canceled)"/>
    <s v="Secularism is on the rise and I hear you.Talk to me."/>
    <n v="2500"/>
    <n v="0"/>
    <x v="1"/>
    <x v="0"/>
    <s v="USD"/>
    <n v="1474766189"/>
    <n v="1471310189"/>
    <b v="0"/>
    <n v="0"/>
    <b v="0"/>
    <x v="5"/>
    <x v="16"/>
    <n v="0"/>
    <n v="0"/>
    <d v="2015-08-15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55272445"/>
    <n v="1452680445"/>
    <b v="0"/>
    <n v="0"/>
    <b v="0"/>
    <x v="5"/>
    <x v="16"/>
    <n v="0"/>
    <n v="0"/>
    <d v="2014-07-30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42257677"/>
    <n v="1439665677"/>
    <b v="0"/>
    <n v="0"/>
    <b v="0"/>
    <x v="5"/>
    <x v="16"/>
    <n v="0"/>
    <n v="0"/>
    <d v="2016-04-23T19:08:15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09098825"/>
    <n v="1406679625"/>
    <b v="0"/>
    <n v="1"/>
    <b v="0"/>
    <x v="5"/>
    <x v="16"/>
    <n v="1"/>
    <n v="15"/>
    <d v="2017-02-09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65243740"/>
    <n v="1461438495"/>
    <b v="0"/>
    <n v="0"/>
    <b v="0"/>
    <x v="5"/>
    <x v="16"/>
    <n v="0"/>
    <n v="0"/>
    <d v="2014-07-11T20:26:39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88773332"/>
    <n v="1486613332"/>
    <b v="0"/>
    <n v="0"/>
    <b v="0"/>
    <x v="5"/>
    <x v="16"/>
    <n v="0"/>
    <n v="0"/>
    <d v="2016-02-06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07708000"/>
    <n v="1405110399"/>
    <b v="0"/>
    <n v="0"/>
    <b v="0"/>
    <x v="5"/>
    <x v="16"/>
    <n v="0"/>
    <n v="0"/>
    <d v="2015-02-23T17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57394545"/>
    <n v="1454802545"/>
    <b v="0"/>
    <n v="0"/>
    <b v="0"/>
    <x v="5"/>
    <x v="16"/>
    <n v="0"/>
    <n v="0"/>
    <d v="2016-11-04T20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9892177"/>
    <n v="1424711777"/>
    <b v="0"/>
    <n v="0"/>
    <b v="0"/>
    <x v="5"/>
    <x v="16"/>
    <n v="0"/>
    <n v="0"/>
    <d v="2015-02-12T21:37:23"/>
    <n v="2015"/>
  </r>
  <r>
    <n v="1059"/>
    <s v="Voice Over Artist (Canceled)"/>
    <s v="Turning myself into a vocal artist."/>
    <n v="1100"/>
    <n v="0"/>
    <x v="1"/>
    <x v="0"/>
    <s v="USD"/>
    <n v="1480888483"/>
    <n v="1478292883"/>
    <b v="0"/>
    <n v="0"/>
    <b v="0"/>
    <x v="5"/>
    <x v="16"/>
    <n v="0"/>
    <n v="0"/>
    <d v="2015-02-11T18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7328000"/>
    <n v="1423777043"/>
    <b v="0"/>
    <n v="1"/>
    <b v="0"/>
    <x v="5"/>
    <x v="16"/>
    <n v="1"/>
    <n v="50"/>
    <d v="2015-03-16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26269456"/>
    <n v="1423681056"/>
    <b v="0"/>
    <n v="0"/>
    <b v="0"/>
    <x v="5"/>
    <x v="16"/>
    <n v="0"/>
    <n v="0"/>
    <d v="2016-03-03T06:38:28"/>
    <n v="2016"/>
  </r>
  <r>
    <n v="1062"/>
    <s v="RETURNING AT A LATER DATE"/>
    <s v="SEE US ON PATREON www.badgirlartwork.com"/>
    <n v="199"/>
    <n v="190"/>
    <x v="1"/>
    <x v="0"/>
    <s v="USD"/>
    <n v="1429134893"/>
    <n v="1426542893"/>
    <b v="0"/>
    <n v="4"/>
    <b v="0"/>
    <x v="5"/>
    <x v="16"/>
    <n v="95"/>
    <n v="47.5"/>
    <d v="2016-07-05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62150800"/>
    <n v="1456987108"/>
    <b v="0"/>
    <n v="0"/>
    <b v="0"/>
    <x v="5"/>
    <x v="16"/>
    <n v="0"/>
    <n v="0"/>
    <d v="2016-08-0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468351341"/>
    <n v="1467746541"/>
    <b v="0"/>
    <n v="123"/>
    <b v="0"/>
    <x v="6"/>
    <x v="17"/>
    <n v="9"/>
    <n v="65.67"/>
    <d v="2013-05-23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0"/>
    <s v="USD"/>
    <n v="1472604262"/>
    <n v="1470012262"/>
    <b v="0"/>
    <n v="5"/>
    <b v="0"/>
    <x v="6"/>
    <x v="17"/>
    <n v="3"/>
    <n v="16.2"/>
    <d v="2014-01-22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3174903"/>
    <n v="1369286903"/>
    <b v="0"/>
    <n v="148"/>
    <b v="0"/>
    <x v="6"/>
    <x v="17"/>
    <n v="3"/>
    <n v="34.130000000000003"/>
    <d v="2013-06-20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3"/>
    <s v="AUD"/>
    <n v="1392800922"/>
    <n v="1390381722"/>
    <b v="0"/>
    <n v="10"/>
    <b v="0"/>
    <x v="6"/>
    <x v="17"/>
    <n v="26"/>
    <n v="13"/>
    <d v="2013-11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375657582"/>
    <n v="1371769582"/>
    <b v="0"/>
    <n v="4"/>
    <b v="0"/>
    <x v="6"/>
    <x v="17"/>
    <n v="0"/>
    <n v="11.25"/>
    <d v="2016-03-11T08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7657931"/>
    <n v="1385065931"/>
    <b v="0"/>
    <n v="21"/>
    <b v="0"/>
    <x v="6"/>
    <x v="17"/>
    <n v="39"/>
    <n v="40.479999999999997"/>
    <d v="2013-10-25T05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460274864"/>
    <n v="1457686464"/>
    <b v="0"/>
    <n v="2"/>
    <b v="0"/>
    <x v="6"/>
    <x v="17"/>
    <n v="1"/>
    <n v="35"/>
    <d v="2012-09-1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0"/>
    <s v="USD"/>
    <n v="1385447459"/>
    <n v="1382679059"/>
    <b v="0"/>
    <n v="0"/>
    <b v="0"/>
    <x v="6"/>
    <x v="17"/>
    <n v="0"/>
    <n v="0"/>
    <d v="2015-10-18T18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49050622"/>
    <n v="1347322622"/>
    <b v="0"/>
    <n v="4"/>
    <b v="0"/>
    <x v="6"/>
    <x v="17"/>
    <n v="0"/>
    <n v="12.75"/>
    <d v="2014-01-06T19:58:17"/>
    <n v="2014"/>
  </r>
  <r>
    <n v="1073"/>
    <s v="Rainbow Ball to the Iphone"/>
    <s v="We want to bring our Game Rainbow Ball to the iphone and to do that we need a little help"/>
    <n v="750"/>
    <n v="10"/>
    <x v="2"/>
    <x v="11"/>
    <s v="NOK"/>
    <n v="1447787093"/>
    <n v="1445191493"/>
    <b v="0"/>
    <n v="1"/>
    <b v="0"/>
    <x v="6"/>
    <x v="17"/>
    <n v="1"/>
    <n v="10"/>
    <d v="2011-09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91630297"/>
    <n v="1389038297"/>
    <b v="0"/>
    <n v="30"/>
    <b v="0"/>
    <x v="6"/>
    <x v="17"/>
    <n v="6"/>
    <n v="113.57"/>
    <d v="2013-12-05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18806541"/>
    <n v="1316214541"/>
    <b v="0"/>
    <n v="3"/>
    <b v="0"/>
    <x v="6"/>
    <x v="17"/>
    <n v="5"/>
    <n v="15"/>
    <d v="2012-04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388808545"/>
    <n v="1386216545"/>
    <b v="0"/>
    <n v="975"/>
    <b v="0"/>
    <x v="6"/>
    <x v="17"/>
    <n v="63"/>
    <n v="48.28"/>
    <d v="2014-07-18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336340516"/>
    <n v="1333748516"/>
    <b v="0"/>
    <n v="167"/>
    <b v="0"/>
    <x v="6"/>
    <x v="17"/>
    <n v="29"/>
    <n v="43.98"/>
    <d v="2015-12-15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410426250"/>
    <n v="1405674250"/>
    <b v="0"/>
    <n v="5"/>
    <b v="0"/>
    <x v="6"/>
    <x v="17"/>
    <n v="8"/>
    <n v="9"/>
    <d v="2011-06-07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0"/>
    <s v="USD"/>
    <n v="1452744011"/>
    <n v="1450152011"/>
    <b v="0"/>
    <n v="18"/>
    <b v="0"/>
    <x v="6"/>
    <x v="17"/>
    <n v="3"/>
    <n v="37.67"/>
    <d v="2016-04-19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11309721"/>
    <n v="1307421721"/>
    <b v="0"/>
    <n v="98"/>
    <b v="0"/>
    <x v="6"/>
    <x v="17"/>
    <n v="9"/>
    <n v="18.579999999999998"/>
    <d v="2014-04-11T03:18:53"/>
    <n v="2014"/>
  </r>
  <r>
    <n v="1081"/>
    <s v="The Creature"/>
    <s v="Finishing your last job before you retire until a disaster strikes the cargo ship can you survive The Creature?"/>
    <n v="68000"/>
    <n v="12"/>
    <x v="2"/>
    <x v="13"/>
    <s v="EUR"/>
    <n v="1463232936"/>
    <n v="1461072936"/>
    <b v="0"/>
    <n v="4"/>
    <b v="0"/>
    <x v="6"/>
    <x v="17"/>
    <n v="0"/>
    <n v="3"/>
    <d v="2014-12-29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99778333"/>
    <n v="1397186333"/>
    <b v="0"/>
    <n v="3"/>
    <b v="0"/>
    <x v="6"/>
    <x v="17"/>
    <n v="1"/>
    <n v="18.670000000000002"/>
    <d v="2012-07-11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0"/>
    <s v="USD"/>
    <n v="1422483292"/>
    <n v="1419891292"/>
    <b v="0"/>
    <n v="1"/>
    <b v="0"/>
    <x v="6"/>
    <x v="17"/>
    <n v="1"/>
    <n v="410"/>
    <d v="2014-06-03T15:49:43"/>
    <n v="2014"/>
  </r>
  <r>
    <n v="1084"/>
    <s v="My own channel"/>
    <s v="I want to start my own channel for gaming"/>
    <n v="550"/>
    <n v="0"/>
    <x v="2"/>
    <x v="0"/>
    <s v="USD"/>
    <n v="1344635088"/>
    <n v="1342043088"/>
    <b v="0"/>
    <n v="0"/>
    <b v="0"/>
    <x v="6"/>
    <x v="17"/>
    <n v="0"/>
    <n v="0"/>
    <d v="2014-07-09T21:53:24"/>
    <n v="2014"/>
  </r>
  <r>
    <n v="1085"/>
    <s v="Sun Dryd Studios"/>
    <s v="The new kid on the block. Re-imagining old games and creating new ones. Ship, Lazer, Rock is first."/>
    <n v="30000"/>
    <n v="1026"/>
    <x v="2"/>
    <x v="6"/>
    <s v="CAD"/>
    <n v="1406994583"/>
    <n v="1401810583"/>
    <b v="0"/>
    <n v="9"/>
    <b v="0"/>
    <x v="6"/>
    <x v="17"/>
    <n v="3"/>
    <n v="114"/>
    <d v="2016-02-13T16:06:15"/>
    <n v="2016"/>
  </r>
  <r>
    <n v="1086"/>
    <s v="Cyber Universe Online"/>
    <s v="Humanity's future in the Galaxy"/>
    <n v="18000"/>
    <n v="15"/>
    <x v="2"/>
    <x v="0"/>
    <s v="USD"/>
    <n v="1407534804"/>
    <n v="1404942804"/>
    <b v="0"/>
    <n v="2"/>
    <b v="0"/>
    <x v="6"/>
    <x v="17"/>
    <n v="0"/>
    <n v="7.5"/>
    <d v="2014-07-25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6"/>
    <s v="CAD"/>
    <n v="1457967975"/>
    <n v="1455379575"/>
    <b v="0"/>
    <n v="0"/>
    <b v="0"/>
    <x v="6"/>
    <x v="17"/>
    <n v="0"/>
    <n v="0"/>
    <d v="2014-05-16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408913291"/>
    <n v="1406321291"/>
    <b v="0"/>
    <n v="147"/>
    <b v="0"/>
    <x v="6"/>
    <x v="17"/>
    <n v="14"/>
    <n v="43.42"/>
    <d v="2014-03-25T19:11:07"/>
    <n v="2014"/>
  </r>
  <r>
    <n v="1089"/>
    <s v="Farabel"/>
    <s v="Farabel is a single player turn-based fantasy strategy game for Mac/PC/Linux"/>
    <n v="15000"/>
    <n v="1174"/>
    <x v="2"/>
    <x v="0"/>
    <s v="USD"/>
    <n v="1402852087"/>
    <n v="1400260087"/>
    <b v="0"/>
    <n v="49"/>
    <b v="0"/>
    <x v="6"/>
    <x v="17"/>
    <n v="8"/>
    <n v="23.96"/>
    <d v="2015-05-27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0"/>
    <s v="USD"/>
    <n v="1398366667"/>
    <n v="1395774667"/>
    <b v="0"/>
    <n v="1"/>
    <b v="0"/>
    <x v="6"/>
    <x v="17"/>
    <n v="0"/>
    <n v="5"/>
    <d v="2015-04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7"/>
    <s v="EUR"/>
    <n v="1435293175"/>
    <n v="1432701175"/>
    <b v="0"/>
    <n v="2"/>
    <b v="0"/>
    <x v="6"/>
    <x v="17"/>
    <n v="13"/>
    <n v="12.5"/>
    <d v="2016-03-11T19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3"/>
    <s v="AUD"/>
    <n v="1432873653"/>
    <n v="1430281653"/>
    <b v="0"/>
    <n v="7"/>
    <b v="0"/>
    <x v="6"/>
    <x v="17"/>
    <n v="1"/>
    <n v="3"/>
    <d v="2012-12-07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"/>
    <s v="GBP"/>
    <n v="1460313672"/>
    <n v="1457725272"/>
    <b v="0"/>
    <n v="4"/>
    <b v="0"/>
    <x v="6"/>
    <x v="17"/>
    <n v="14"/>
    <n v="10.56"/>
    <d v="2016-01-27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57432638"/>
    <n v="1354840638"/>
    <b v="0"/>
    <n v="27"/>
    <b v="0"/>
    <x v="6"/>
    <x v="17"/>
    <n v="18"/>
    <n v="122"/>
    <d v="2011-09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6"/>
    <s v="CAD"/>
    <n v="1455232937"/>
    <n v="1453936937"/>
    <b v="0"/>
    <n v="94"/>
    <b v="0"/>
    <x v="6"/>
    <x v="17"/>
    <n v="5"/>
    <n v="267.81"/>
    <d v="2013-07-31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318180033"/>
    <n v="1315588033"/>
    <b v="0"/>
    <n v="29"/>
    <b v="0"/>
    <x v="6"/>
    <x v="17"/>
    <n v="18"/>
    <n v="74.209999999999994"/>
    <d v="2014-09-03T12:25:54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77867220"/>
    <n v="1375275220"/>
    <b v="0"/>
    <n v="7"/>
    <b v="0"/>
    <x v="6"/>
    <x v="17"/>
    <n v="0"/>
    <n v="6.71"/>
    <d v="2014-01-21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412393400"/>
    <n v="1409747154"/>
    <b v="0"/>
    <n v="22"/>
    <b v="0"/>
    <x v="6"/>
    <x v="17"/>
    <n v="7"/>
    <n v="81.95"/>
    <d v="2014-03-14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USD"/>
    <n v="1393786877"/>
    <n v="1390330877"/>
    <b v="0"/>
    <n v="1"/>
    <b v="0"/>
    <x v="6"/>
    <x v="17"/>
    <n v="1"/>
    <n v="25"/>
    <d v="2015-04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0"/>
    <s v="USD"/>
    <n v="1397413095"/>
    <n v="1394821095"/>
    <b v="0"/>
    <n v="10"/>
    <b v="0"/>
    <x v="6"/>
    <x v="17"/>
    <n v="3"/>
    <n v="10"/>
    <d v="2016-01-15T02:39:31"/>
    <n v="2016"/>
  </r>
  <r>
    <n v="1101"/>
    <s v="Strain Wars"/>
    <s v="Different strains of marijuana leafs battling to the death to see which one is the top strain."/>
    <n v="100000"/>
    <n v="41"/>
    <x v="2"/>
    <x v="1"/>
    <s v="GBP"/>
    <n v="1431547468"/>
    <n v="1428955468"/>
    <b v="0"/>
    <n v="6"/>
    <b v="0"/>
    <x v="6"/>
    <x v="17"/>
    <n v="0"/>
    <n v="6.83"/>
    <d v="2016-06-17T18:32:18"/>
    <n v="2016"/>
  </r>
  <r>
    <n v="1102"/>
    <s v="Runers"/>
    <s v="Runers is a top-down rogue-like shooter where as you advance you create more powerful spells and fight fierce monsters and bosses."/>
    <n v="8000"/>
    <n v="425"/>
    <x v="2"/>
    <x v="13"/>
    <s v="EUR"/>
    <n v="1455417571"/>
    <n v="1452825571"/>
    <b v="0"/>
    <n v="24"/>
    <b v="0"/>
    <x v="6"/>
    <x v="17"/>
    <n v="5"/>
    <n v="17.71"/>
    <d v="2013-10-30T01:05:25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8519920"/>
    <n v="1466188338"/>
    <b v="0"/>
    <n v="15"/>
    <b v="0"/>
    <x v="6"/>
    <x v="17"/>
    <n v="2"/>
    <n v="16.2"/>
    <d v="2016-04-19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0"/>
    <s v="USD"/>
    <n v="1386568740"/>
    <n v="1383095125"/>
    <b v="0"/>
    <n v="37"/>
    <b v="0"/>
    <x v="6"/>
    <x v="17"/>
    <n v="5"/>
    <n v="80.3"/>
    <d v="2014-05-12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466227190"/>
    <n v="1461043190"/>
    <b v="0"/>
    <n v="20"/>
    <b v="0"/>
    <x v="6"/>
    <x v="17"/>
    <n v="0"/>
    <n v="71.55"/>
    <d v="2014-02-22T03:15:27"/>
    <n v="2014"/>
  </r>
  <r>
    <n v="1106"/>
    <s v="Backyard Zombies"/>
    <s v="Collect coins and save civilians while you blast your way through tons of zombies! Unlock new characters and levels!"/>
    <n v="400"/>
    <n v="165"/>
    <x v="2"/>
    <x v="1"/>
    <s v="GBP"/>
    <n v="1402480221"/>
    <n v="1399888221"/>
    <b v="0"/>
    <n v="7"/>
    <b v="0"/>
    <x v="6"/>
    <x v="17"/>
    <n v="41"/>
    <n v="23.57"/>
    <d v="2012-03-05T17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395627327"/>
    <n v="1393038927"/>
    <b v="0"/>
    <n v="0"/>
    <b v="0"/>
    <x v="6"/>
    <x v="17"/>
    <n v="0"/>
    <n v="0"/>
    <d v="2014-06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3557975"/>
    <n v="1330969575"/>
    <b v="0"/>
    <n v="21"/>
    <b v="0"/>
    <x v="6"/>
    <x v="17"/>
    <n v="3"/>
    <n v="34.880000000000003"/>
    <d v="2012-02-13T15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06148024"/>
    <n v="1403556024"/>
    <b v="0"/>
    <n v="3"/>
    <b v="0"/>
    <x v="6"/>
    <x v="17"/>
    <n v="0"/>
    <n v="15"/>
    <d v="2016-10-19T18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34326635"/>
    <n v="1329146235"/>
    <b v="0"/>
    <n v="11"/>
    <b v="0"/>
    <x v="6"/>
    <x v="17"/>
    <n v="1"/>
    <n v="23.18"/>
    <d v="2012-11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79495790"/>
    <n v="1476900190"/>
    <b v="0"/>
    <n v="1"/>
    <b v="0"/>
    <x v="6"/>
    <x v="17"/>
    <n v="0"/>
    <n v="1"/>
    <d v="2015-12-09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354919022"/>
    <n v="1352327022"/>
    <b v="0"/>
    <n v="312"/>
    <b v="0"/>
    <x v="6"/>
    <x v="17"/>
    <n v="36"/>
    <n v="100.23"/>
    <d v="2014-11-20T18:13:31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USD"/>
    <n v="1452228790"/>
    <n v="1449636790"/>
    <b v="0"/>
    <n v="1"/>
    <b v="0"/>
    <x v="6"/>
    <x v="17"/>
    <n v="1"/>
    <n v="5"/>
    <d v="2014-07-15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USD"/>
    <n v="1421656200"/>
    <n v="1416507211"/>
    <b v="0"/>
    <n v="3"/>
    <b v="0"/>
    <x v="6"/>
    <x v="17"/>
    <n v="0"/>
    <n v="3.33"/>
    <d v="2013-09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GBP"/>
    <n v="1408058820"/>
    <n v="1405466820"/>
    <b v="0"/>
    <n v="4"/>
    <b v="0"/>
    <x v="6"/>
    <x v="17"/>
    <n v="0"/>
    <n v="13.25"/>
    <d v="2016-02-29T16:41:35"/>
    <n v="2016"/>
  </r>
  <r>
    <n v="1116"/>
    <s v="Quest Remnants of Chaos"/>
    <s v="A medieval, post apocolyptic, Online, MMORPG. Class morphing, character customization game."/>
    <n v="500000"/>
    <n v="178.52"/>
    <x v="2"/>
    <x v="1"/>
    <s v="GBP"/>
    <n v="1381306687"/>
    <n v="1378714687"/>
    <b v="0"/>
    <n v="10"/>
    <b v="0"/>
    <x v="6"/>
    <x v="17"/>
    <n v="0"/>
    <n v="17.850000000000001"/>
    <d v="2012-04-10T20:20:08"/>
    <n v="2012"/>
  </r>
  <r>
    <n v="1117"/>
    <s v="Medieval Village"/>
    <s v="Experience the Medieval in your own village. Increase your village into a city and walk through the streets."/>
    <n v="1000"/>
    <n v="83"/>
    <x v="2"/>
    <x v="0"/>
    <s v="USD"/>
    <n v="1459352495"/>
    <n v="1456764095"/>
    <b v="0"/>
    <n v="8"/>
    <b v="0"/>
    <x v="6"/>
    <x v="17"/>
    <n v="8"/>
    <n v="10.38"/>
    <d v="2015-11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0"/>
    <s v="USD"/>
    <n v="1339273208"/>
    <n v="1334089208"/>
    <b v="0"/>
    <n v="3"/>
    <b v="0"/>
    <x v="6"/>
    <x v="17"/>
    <n v="2"/>
    <n v="36.33"/>
    <d v="2014-03-06T03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3"/>
    <s v="EUR"/>
    <n v="1451053313"/>
    <n v="1448461313"/>
    <b v="0"/>
    <n v="1"/>
    <b v="0"/>
    <x v="6"/>
    <x v="17"/>
    <n v="0"/>
    <n v="5"/>
    <d v="2014-03-24T19:01:04"/>
    <n v="2014"/>
  </r>
  <r>
    <n v="1120"/>
    <s v="PlanEt Ninjahwah"/>
    <s v="Planet Ninjahwah is a highly anticipated futuristic action adventure game that will blow your mind!!"/>
    <n v="25000"/>
    <n v="0"/>
    <x v="2"/>
    <x v="3"/>
    <s v="AUD"/>
    <n v="1396666779"/>
    <n v="1394078379"/>
    <b v="0"/>
    <n v="0"/>
    <b v="0"/>
    <x v="6"/>
    <x v="17"/>
    <n v="0"/>
    <n v="0"/>
    <d v="2011-09-13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396810864"/>
    <n v="1395687664"/>
    <b v="0"/>
    <n v="5"/>
    <b v="0"/>
    <x v="6"/>
    <x v="17"/>
    <n v="0"/>
    <n v="5.8"/>
    <d v="2016-02-12T22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USD"/>
    <n v="1319835400"/>
    <n v="1315947400"/>
    <b v="0"/>
    <n v="0"/>
    <b v="0"/>
    <x v="6"/>
    <x v="17"/>
    <n v="0"/>
    <n v="0"/>
    <d v="2013-05-16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457904316"/>
    <n v="1455315916"/>
    <b v="0"/>
    <n v="3"/>
    <b v="0"/>
    <x v="6"/>
    <x v="17"/>
    <n v="0"/>
    <n v="3.67"/>
    <d v="2014-03-20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GBP"/>
    <n v="1369932825"/>
    <n v="1368723225"/>
    <b v="0"/>
    <n v="7"/>
    <b v="0"/>
    <x v="6"/>
    <x v="18"/>
    <n v="0"/>
    <n v="60.71"/>
    <d v="2015-03-31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USD"/>
    <n v="1397910848"/>
    <n v="1395318848"/>
    <b v="0"/>
    <n v="0"/>
    <b v="0"/>
    <x v="6"/>
    <x v="18"/>
    <n v="0"/>
    <n v="0"/>
    <d v="2015-07-27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30409651"/>
    <n v="1427817651"/>
    <b v="0"/>
    <n v="2"/>
    <b v="0"/>
    <x v="6"/>
    <x v="18"/>
    <n v="1"/>
    <n v="5"/>
    <d v="2016-06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GBP"/>
    <n v="1443193130"/>
    <n v="1438009130"/>
    <b v="0"/>
    <n v="23"/>
    <b v="0"/>
    <x v="6"/>
    <x v="18"/>
    <n v="2"/>
    <n v="25.43"/>
    <d v="2014-10-14T20:30:00"/>
    <n v="2014"/>
  </r>
  <r>
    <n v="1128"/>
    <s v="Flying Turds"/>
    <s v="#havingfunFTW"/>
    <n v="1000"/>
    <n v="1"/>
    <x v="2"/>
    <x v="0"/>
    <s v="USD"/>
    <n v="1468482694"/>
    <n v="1465890694"/>
    <b v="0"/>
    <n v="1"/>
    <b v="0"/>
    <x v="6"/>
    <x v="18"/>
    <n v="0"/>
    <n v="1"/>
    <d v="2014-07-08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16000600"/>
    <n v="1413318600"/>
    <b v="0"/>
    <n v="2"/>
    <b v="0"/>
    <x v="6"/>
    <x v="18"/>
    <n v="0"/>
    <n v="10.5"/>
    <d v="2016-05-06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GBP"/>
    <n v="1407425717"/>
    <n v="1404833717"/>
    <b v="0"/>
    <n v="3"/>
    <b v="0"/>
    <x v="6"/>
    <x v="18"/>
    <n v="0"/>
    <n v="3.67"/>
    <d v="2014-09-26T23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0"/>
    <s v="USD"/>
    <n v="1465107693"/>
    <n v="1462515693"/>
    <b v="0"/>
    <n v="0"/>
    <b v="0"/>
    <x v="6"/>
    <x v="18"/>
    <n v="0"/>
    <n v="0"/>
    <d v="2015-11-24T21:47:48"/>
    <n v="2015"/>
  </r>
  <r>
    <n v="1132"/>
    <s v="One"/>
    <s v="One is a simple mobile game about exploring the connections between all living things. Featuring hand-painted art."/>
    <n v="10000"/>
    <n v="1438"/>
    <x v="2"/>
    <x v="0"/>
    <s v="USD"/>
    <n v="1416963300"/>
    <n v="1411775700"/>
    <b v="0"/>
    <n v="13"/>
    <b v="0"/>
    <x v="6"/>
    <x v="18"/>
    <n v="14"/>
    <n v="110.62"/>
    <d v="2016-12-02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3"/>
    <s v="AUD"/>
    <n v="1450993668"/>
    <n v="1448401668"/>
    <b v="0"/>
    <n v="1"/>
    <b v="0"/>
    <x v="6"/>
    <x v="18"/>
    <n v="1"/>
    <n v="20"/>
    <d v="2014-07-0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6"/>
    <s v="CAD"/>
    <n v="1483238771"/>
    <n v="1480646771"/>
    <b v="0"/>
    <n v="1"/>
    <b v="0"/>
    <x v="6"/>
    <x v="18"/>
    <n v="0"/>
    <n v="1"/>
    <d v="2014-11-15T06:50:28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"/>
    <s v="GBP"/>
    <n v="1406799981"/>
    <n v="1404207981"/>
    <b v="0"/>
    <n v="1"/>
    <b v="0"/>
    <x v="6"/>
    <x v="18"/>
    <n v="5"/>
    <n v="50"/>
    <d v="2016-07-07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AUD"/>
    <n v="1417235580"/>
    <n v="1416034228"/>
    <b v="0"/>
    <n v="6"/>
    <b v="0"/>
    <x v="6"/>
    <x v="18"/>
    <n v="6"/>
    <n v="45"/>
    <d v="2015-11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3"/>
    <s v="EUR"/>
    <n v="1470527094"/>
    <n v="1467935094"/>
    <b v="0"/>
    <n v="39"/>
    <b v="0"/>
    <x v="6"/>
    <x v="18"/>
    <n v="40"/>
    <n v="253.21"/>
    <d v="2016-03-24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7"/>
    <s v="EUR"/>
    <n v="1450541229"/>
    <n v="1447949229"/>
    <b v="0"/>
    <n v="4"/>
    <b v="0"/>
    <x v="6"/>
    <x v="18"/>
    <n v="0"/>
    <n v="31.25"/>
    <d v="2017-01-0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61440421"/>
    <n v="1458848421"/>
    <b v="0"/>
    <n v="1"/>
    <b v="0"/>
    <x v="6"/>
    <x v="18"/>
    <n v="0"/>
    <n v="5"/>
    <d v="2014-12-02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USD"/>
    <n v="1485035131"/>
    <n v="1483307131"/>
    <b v="0"/>
    <n v="0"/>
    <b v="0"/>
    <x v="6"/>
    <x v="18"/>
    <n v="0"/>
    <n v="0"/>
    <d v="2015-07-07T11:05:21"/>
    <n v="2015"/>
  </r>
  <r>
    <n v="1141"/>
    <s v="Arena Z - Zombie Survival"/>
    <s v="I think this will be a great game!"/>
    <n v="500"/>
    <n v="0"/>
    <x v="2"/>
    <x v="0"/>
    <s v="USD"/>
    <n v="1420100426"/>
    <n v="1417508426"/>
    <b v="0"/>
    <n v="0"/>
    <b v="0"/>
    <x v="6"/>
    <x v="18"/>
    <n v="0"/>
    <n v="0"/>
    <d v="2015-06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GBP"/>
    <n v="1438859121"/>
    <n v="1436267121"/>
    <b v="0"/>
    <n v="0"/>
    <b v="0"/>
    <x v="6"/>
    <x v="18"/>
    <n v="0"/>
    <n v="0"/>
    <d v="2015-01-18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13"/>
    <s v="EUR"/>
    <n v="1436460450"/>
    <n v="1433868450"/>
    <b v="0"/>
    <n v="8"/>
    <b v="0"/>
    <x v="6"/>
    <x v="18"/>
    <n v="0"/>
    <n v="23.25"/>
    <d v="2015-11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24131727"/>
    <n v="1421539727"/>
    <b v="0"/>
    <n v="0"/>
    <b v="0"/>
    <x v="7"/>
    <x v="19"/>
    <n v="0"/>
    <n v="0"/>
    <d v="2015-03-30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50327126"/>
    <n v="1447735126"/>
    <b v="0"/>
    <n v="1"/>
    <b v="0"/>
    <x v="7"/>
    <x v="19"/>
    <n v="0"/>
    <n v="100"/>
    <d v="2014-08-03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430281320"/>
    <n v="1427689320"/>
    <b v="0"/>
    <n v="12"/>
    <b v="0"/>
    <x v="7"/>
    <x v="19"/>
    <n v="9"/>
    <n v="44.17"/>
    <d v="2014-03-25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0"/>
    <s v="USD"/>
    <n v="1412272592"/>
    <n v="1407088592"/>
    <b v="0"/>
    <n v="0"/>
    <b v="0"/>
    <x v="7"/>
    <x v="19"/>
    <n v="0"/>
    <n v="0"/>
    <d v="2014-08-20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399071173"/>
    <n v="1395787973"/>
    <b v="0"/>
    <n v="3"/>
    <b v="0"/>
    <x v="7"/>
    <x v="19"/>
    <n v="0"/>
    <n v="24.33"/>
    <d v="2016-11-01T04:06:21"/>
    <n v="2016"/>
  </r>
  <r>
    <n v="1149"/>
    <s v="The Floridian Food Truck"/>
    <s v="Bringing culturally diverse Floridian cuisine to the people!"/>
    <n v="50000"/>
    <n v="75"/>
    <x v="2"/>
    <x v="6"/>
    <s v="CAD"/>
    <n v="1413760783"/>
    <n v="1408576783"/>
    <b v="0"/>
    <n v="2"/>
    <b v="0"/>
    <x v="7"/>
    <x v="19"/>
    <n v="0"/>
    <n v="37.5"/>
    <d v="2016-05-17T17:02:46"/>
    <n v="2016"/>
  </r>
  <r>
    <n v="1150"/>
    <s v="Chef Po's Food Truck"/>
    <s v="Bringing delicious authentic and fusion Taiwanese Food to the West Coast."/>
    <n v="2500"/>
    <n v="252"/>
    <x v="2"/>
    <x v="0"/>
    <s v="USD"/>
    <n v="1480568781"/>
    <n v="1477973181"/>
    <b v="0"/>
    <n v="6"/>
    <b v="0"/>
    <x v="7"/>
    <x v="19"/>
    <n v="10"/>
    <n v="42"/>
    <d v="2015-11-09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66096566"/>
    <n v="1463504566"/>
    <b v="0"/>
    <n v="0"/>
    <b v="0"/>
    <x v="7"/>
    <x v="19"/>
    <n v="0"/>
    <n v="0"/>
    <d v="2015-08-08T02:27:43"/>
    <n v="2015"/>
  </r>
  <r>
    <n v="1152"/>
    <s v="Peruvian King Food Truck"/>
    <s v="Peruvian food truck with an LA twist."/>
    <n v="16000"/>
    <n v="911"/>
    <x v="2"/>
    <x v="0"/>
    <s v="USD"/>
    <n v="1452293675"/>
    <n v="1447109675"/>
    <b v="0"/>
    <n v="15"/>
    <b v="0"/>
    <x v="7"/>
    <x v="19"/>
    <n v="6"/>
    <n v="60.73"/>
    <d v="2015-04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41592863"/>
    <n v="1439000863"/>
    <b v="0"/>
    <n v="1"/>
    <b v="0"/>
    <x v="7"/>
    <x v="19"/>
    <n v="1"/>
    <n v="50"/>
    <d v="2015-05-19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31709312"/>
    <n v="1429117312"/>
    <b v="0"/>
    <n v="3"/>
    <b v="0"/>
    <x v="7"/>
    <x v="19"/>
    <n v="7"/>
    <n v="108.33"/>
    <d v="2015-08-07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34647305"/>
    <n v="1432055305"/>
    <b v="0"/>
    <n v="8"/>
    <b v="0"/>
    <x v="7"/>
    <x v="19"/>
    <n v="1"/>
    <n v="23.5"/>
    <d v="2014-07-15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41507006"/>
    <n v="1438915006"/>
    <b v="0"/>
    <n v="0"/>
    <b v="0"/>
    <x v="7"/>
    <x v="19"/>
    <n v="0"/>
    <n v="0"/>
    <d v="2015-01-25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08040408"/>
    <n v="1405448408"/>
    <b v="0"/>
    <n v="3"/>
    <b v="0"/>
    <x v="7"/>
    <x v="19"/>
    <n v="2"/>
    <n v="50.33"/>
    <d v="2014-10-06T15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24742162"/>
    <n v="1422150162"/>
    <b v="0"/>
    <n v="3"/>
    <b v="0"/>
    <x v="7"/>
    <x v="19"/>
    <n v="0"/>
    <n v="11.67"/>
    <d v="2014-11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17795480"/>
    <n v="1412607880"/>
    <b v="0"/>
    <n v="0"/>
    <b v="0"/>
    <x v="7"/>
    <x v="19"/>
    <n v="0"/>
    <n v="0"/>
    <d v="2015-05-30T17:26:0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18091128"/>
    <n v="1415499128"/>
    <b v="0"/>
    <n v="19"/>
    <b v="0"/>
    <x v="7"/>
    <x v="19"/>
    <n v="4"/>
    <n v="60.79"/>
    <d v="2015-02-26T03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5679100"/>
    <n v="1433006765"/>
    <b v="0"/>
    <n v="0"/>
    <b v="0"/>
    <x v="7"/>
    <x v="19"/>
    <n v="0"/>
    <n v="0"/>
    <d v="2015-04-28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27510586"/>
    <n v="1424922186"/>
    <b v="0"/>
    <n v="2"/>
    <b v="0"/>
    <x v="7"/>
    <x v="19"/>
    <n v="0"/>
    <n v="17.5"/>
    <d v="2014-08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32047989"/>
    <n v="1430233589"/>
    <b v="0"/>
    <n v="0"/>
    <b v="0"/>
    <x v="7"/>
    <x v="19"/>
    <n v="0"/>
    <n v="0"/>
    <d v="2014-07-10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11662264"/>
    <n v="1408983864"/>
    <b v="0"/>
    <n v="0"/>
    <b v="0"/>
    <x v="7"/>
    <x v="19"/>
    <n v="0"/>
    <n v="0"/>
    <d v="2016-05-19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7604920"/>
    <n v="1405012920"/>
    <b v="0"/>
    <n v="25"/>
    <b v="0"/>
    <x v="7"/>
    <x v="19"/>
    <n v="21"/>
    <n v="82.82"/>
    <d v="2014-06-02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66270582"/>
    <n v="1463678582"/>
    <b v="0"/>
    <n v="8"/>
    <b v="0"/>
    <x v="7"/>
    <x v="19"/>
    <n v="19"/>
    <n v="358.88"/>
    <d v="2015-05-26T11:39:02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04623330"/>
    <n v="1401685730"/>
    <b v="0"/>
    <n v="16"/>
    <b v="0"/>
    <x v="7"/>
    <x v="19"/>
    <n v="2"/>
    <n v="61.19"/>
    <d v="2014-08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35291200"/>
    <n v="1432640342"/>
    <b v="0"/>
    <n v="3"/>
    <b v="0"/>
    <x v="7"/>
    <x v="19"/>
    <n v="6"/>
    <n v="340"/>
    <d v="2016-08-23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10543495"/>
    <n v="1407865095"/>
    <b v="0"/>
    <n v="3"/>
    <b v="0"/>
    <x v="7"/>
    <x v="19"/>
    <n v="0"/>
    <n v="5.67"/>
    <d v="2015-01-23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USD"/>
    <n v="1474507065"/>
    <n v="1471915065"/>
    <b v="0"/>
    <n v="2"/>
    <b v="0"/>
    <x v="7"/>
    <x v="19"/>
    <n v="0"/>
    <n v="50"/>
    <d v="2015-04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24593763"/>
    <n v="1422001763"/>
    <b v="0"/>
    <n v="1"/>
    <b v="0"/>
    <x v="7"/>
    <x v="19"/>
    <n v="0"/>
    <n v="25"/>
    <d v="2014-10-26T19:18:47"/>
    <n v="2014"/>
  </r>
  <r>
    <n v="1172"/>
    <s v="let your dayz take you to the dogs."/>
    <s v="Bringing YOUR favorite dog recipes to the streets."/>
    <n v="9000"/>
    <n v="0"/>
    <x v="2"/>
    <x v="1"/>
    <s v="GBP"/>
    <n v="1433021171"/>
    <n v="1430429171"/>
    <b v="0"/>
    <n v="0"/>
    <b v="0"/>
    <x v="7"/>
    <x v="19"/>
    <n v="0"/>
    <n v="0"/>
    <d v="2014-07-21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15909927"/>
    <n v="1414351127"/>
    <b v="0"/>
    <n v="1"/>
    <b v="0"/>
    <x v="7"/>
    <x v="19"/>
    <n v="0"/>
    <n v="30"/>
    <d v="2015-06-29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08551752"/>
    <n v="1405959752"/>
    <b v="0"/>
    <n v="19"/>
    <b v="0"/>
    <x v="7"/>
    <x v="19"/>
    <n v="6"/>
    <n v="46.63"/>
    <d v="2016-04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8576057"/>
    <n v="1435552057"/>
    <b v="0"/>
    <n v="9"/>
    <b v="0"/>
    <x v="7"/>
    <x v="19"/>
    <n v="3"/>
    <n v="65"/>
    <d v="2015-06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0"/>
    <s v="USD"/>
    <n v="1462738327"/>
    <n v="1460146327"/>
    <b v="0"/>
    <n v="1"/>
    <b v="0"/>
    <x v="7"/>
    <x v="19"/>
    <n v="0"/>
    <n v="10"/>
    <d v="2017-01-11T00:28:18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USD"/>
    <n v="1436981339"/>
    <n v="1434389339"/>
    <b v="0"/>
    <n v="0"/>
    <b v="0"/>
    <x v="7"/>
    <x v="19"/>
    <n v="0"/>
    <n v="0"/>
    <d v="2014-09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3"/>
    <s v="AUD"/>
    <n v="1488805200"/>
    <n v="1484094498"/>
    <b v="0"/>
    <n v="1"/>
    <b v="0"/>
    <x v="7"/>
    <x v="19"/>
    <n v="0"/>
    <n v="5"/>
    <d v="2014-07-17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1"/>
    <s v="GBP"/>
    <n v="1413388296"/>
    <n v="1410796296"/>
    <b v="0"/>
    <n v="5"/>
    <b v="0"/>
    <x v="7"/>
    <x v="19"/>
    <n v="5"/>
    <n v="640"/>
    <d v="2015-09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8225452"/>
    <n v="1405633452"/>
    <b v="0"/>
    <n v="85"/>
    <b v="0"/>
    <x v="7"/>
    <x v="19"/>
    <n v="12"/>
    <n v="69.12"/>
    <d v="2014-05-22T19:21:54"/>
    <n v="2014"/>
  </r>
  <r>
    <n v="1181"/>
    <s v="Gringo Loco Tacos Food Truck"/>
    <s v="Bringing the best tacos to the streets of Chicago!"/>
    <n v="50000"/>
    <n v="4"/>
    <x v="2"/>
    <x v="6"/>
    <s v="CAD"/>
    <n v="1446052627"/>
    <n v="1443460627"/>
    <b v="0"/>
    <n v="3"/>
    <b v="0"/>
    <x v="7"/>
    <x v="19"/>
    <n v="0"/>
    <n v="1.33"/>
    <d v="2015-01-30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03983314"/>
    <n v="1400786514"/>
    <b v="0"/>
    <n v="4"/>
    <b v="0"/>
    <x v="7"/>
    <x v="19"/>
    <n v="4"/>
    <n v="10.5"/>
    <d v="2016-12-24T19:51:28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25197321"/>
    <n v="1422605321"/>
    <b v="0"/>
    <n v="3"/>
    <b v="0"/>
    <x v="7"/>
    <x v="19"/>
    <n v="4"/>
    <n v="33.33"/>
    <d v="2016-10-13T20:40:2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USD"/>
    <n v="1484239320"/>
    <n v="1482609088"/>
    <b v="0"/>
    <n v="375"/>
    <b v="1"/>
    <x v="8"/>
    <x v="20"/>
    <n v="105"/>
    <n v="61.56"/>
    <d v="2017-01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78059140"/>
    <n v="1476391223"/>
    <b v="0"/>
    <n v="111"/>
    <b v="1"/>
    <x v="8"/>
    <x v="20"/>
    <n v="105"/>
    <n v="118.74"/>
    <d v="2015-05-06T20:45:49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86391011"/>
    <n v="1483712611"/>
    <b v="0"/>
    <n v="123"/>
    <b v="1"/>
    <x v="8"/>
    <x v="20"/>
    <n v="107"/>
    <n v="65.08"/>
    <d v="2015-04-29T20:43: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3736000"/>
    <n v="1430945149"/>
    <b v="0"/>
    <n v="70"/>
    <b v="1"/>
    <x v="8"/>
    <x v="20"/>
    <n v="104"/>
    <n v="130.16"/>
    <d v="2015-04-15T21:28:43"/>
    <n v="2015"/>
  </r>
  <r>
    <n v="1188"/>
    <s v="Because Dance."/>
    <s v="A photobook of young dancers and their inspiring stories, photographed in beautiful and unique locations."/>
    <n v="2000"/>
    <n v="3211"/>
    <x v="0"/>
    <x v="1"/>
    <s v="GBP"/>
    <n v="1433198520"/>
    <n v="1430340195"/>
    <b v="0"/>
    <n v="85"/>
    <b v="1"/>
    <x v="8"/>
    <x v="20"/>
    <n v="161"/>
    <n v="37.78"/>
    <d v="2016-12-07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31885600"/>
    <n v="1429133323"/>
    <b v="0"/>
    <n v="86"/>
    <b v="1"/>
    <x v="8"/>
    <x v="20"/>
    <n v="108"/>
    <n v="112.79"/>
    <d v="2016-06-08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6"/>
    <s v="CAD"/>
    <n v="1482943740"/>
    <n v="1481129340"/>
    <b v="0"/>
    <n v="13"/>
    <b v="1"/>
    <x v="8"/>
    <x v="20"/>
    <n v="135"/>
    <n v="51.92"/>
    <d v="2014-08-0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67242995"/>
    <n v="1465428595"/>
    <b v="0"/>
    <n v="33"/>
    <b v="1"/>
    <x v="8"/>
    <x v="20"/>
    <n v="109"/>
    <n v="89.24"/>
    <d v="2016-02-19T14:29:20"/>
    <n v="2016"/>
  </r>
  <r>
    <n v="1192"/>
    <s v="Other Worlds - A Make 100 Project"/>
    <s v="A macro landscape photography art book &amp; limited edition prints. A Make 100 project."/>
    <n v="100"/>
    <n v="290"/>
    <x v="0"/>
    <x v="0"/>
    <s v="USD"/>
    <n v="1409500725"/>
    <n v="1406908725"/>
    <b v="0"/>
    <n v="15"/>
    <b v="1"/>
    <x v="8"/>
    <x v="20"/>
    <n v="290"/>
    <n v="19.329999999999998"/>
    <d v="2017-01-12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58480560"/>
    <n v="1455892160"/>
    <b v="0"/>
    <n v="273"/>
    <b v="1"/>
    <x v="8"/>
    <x v="20"/>
    <n v="104"/>
    <n v="79.97"/>
    <d v="2016-02-09T18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"/>
    <s v="GBP"/>
    <n v="1486814978"/>
    <n v="1484222978"/>
    <b v="0"/>
    <n v="714"/>
    <b v="1"/>
    <x v="8"/>
    <x v="20"/>
    <n v="322"/>
    <n v="56.41"/>
    <d v="2015-03-09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s v="USD"/>
    <n v="1460223453"/>
    <n v="1455043053"/>
    <b v="0"/>
    <n v="170"/>
    <b v="1"/>
    <x v="8"/>
    <x v="20"/>
    <n v="135"/>
    <n v="79.41"/>
    <d v="2015-10-21T08:20:53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8"/>
    <s v="EUR"/>
    <n v="1428493379"/>
    <n v="1425901379"/>
    <b v="0"/>
    <n v="512"/>
    <b v="1"/>
    <x v="8"/>
    <x v="20"/>
    <n v="270"/>
    <n v="76.44"/>
    <d v="2015-11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4"/>
    <s v="EUR"/>
    <n v="1450602000"/>
    <n v="1445415653"/>
    <b v="0"/>
    <n v="314"/>
    <b v="1"/>
    <x v="8"/>
    <x v="20"/>
    <n v="253"/>
    <n v="121"/>
    <d v="2016-05-13T15:57:14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GBP"/>
    <n v="1450467539"/>
    <n v="1447875539"/>
    <b v="0"/>
    <n v="167"/>
    <b v="1"/>
    <x v="8"/>
    <x v="20"/>
    <n v="261"/>
    <n v="54.62"/>
    <d v="2015-11-25T14:51:26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USD"/>
    <n v="1465797540"/>
    <n v="1463155034"/>
    <b v="0"/>
    <n v="9"/>
    <b v="1"/>
    <x v="8"/>
    <x v="20"/>
    <n v="101"/>
    <n v="299.22000000000003"/>
    <d v="2015-06-06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51530800"/>
    <n v="1448463086"/>
    <b v="0"/>
    <n v="103"/>
    <b v="1"/>
    <x v="8"/>
    <x v="20"/>
    <n v="126"/>
    <n v="58.53"/>
    <d v="2015-03-2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36380200"/>
    <n v="1433615400"/>
    <b v="0"/>
    <n v="111"/>
    <b v="1"/>
    <x v="8"/>
    <x v="20"/>
    <n v="102"/>
    <n v="55.37"/>
    <d v="2016-06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0"/>
    <s v="USD"/>
    <n v="1429183656"/>
    <n v="1427369256"/>
    <b v="0"/>
    <n v="271"/>
    <b v="1"/>
    <x v="8"/>
    <x v="20"/>
    <n v="199"/>
    <n v="183.8"/>
    <d v="2015-05-28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GBP"/>
    <n v="1468593246"/>
    <n v="1466001246"/>
    <b v="0"/>
    <n v="101"/>
    <b v="1"/>
    <x v="8"/>
    <x v="20"/>
    <n v="102"/>
    <n v="165.35"/>
    <d v="2015-05-0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3"/>
    <s v="AUD"/>
    <n v="1435388154"/>
    <n v="1432796154"/>
    <b v="0"/>
    <n v="57"/>
    <b v="1"/>
    <x v="8"/>
    <x v="20"/>
    <n v="103"/>
    <n v="234.79"/>
    <d v="2015-10-20T17:57:13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0"/>
    <s v="USD"/>
    <n v="1433083527"/>
    <n v="1430491527"/>
    <b v="0"/>
    <n v="62"/>
    <b v="1"/>
    <x v="8"/>
    <x v="20"/>
    <n v="101"/>
    <n v="211.48"/>
    <d v="2015-05-14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s v="USD"/>
    <n v="1449205200"/>
    <n v="1445363833"/>
    <b v="0"/>
    <n v="32"/>
    <b v="1"/>
    <x v="8"/>
    <x v="20"/>
    <n v="115"/>
    <n v="32.340000000000003"/>
    <d v="2017-02-06T18:37:33"/>
    <n v="2017"/>
  </r>
  <r>
    <n v="1207"/>
    <s v="ITALIANA"/>
    <s v="A humanistic photo book about ancestral &amp; post-modern Italy."/>
    <n v="16700"/>
    <n v="17396"/>
    <x v="0"/>
    <x v="13"/>
    <s v="EUR"/>
    <n v="1434197351"/>
    <n v="1431605351"/>
    <b v="0"/>
    <n v="141"/>
    <b v="1"/>
    <x v="8"/>
    <x v="20"/>
    <n v="104"/>
    <n v="123.38"/>
    <d v="2016-03-01T10:19:33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16"/>
    <s v="EUR"/>
    <n v="1489238940"/>
    <n v="1486406253"/>
    <b v="0"/>
    <n v="75"/>
    <b v="1"/>
    <x v="8"/>
    <x v="20"/>
    <n v="155"/>
    <n v="207.07"/>
    <d v="2016-02-23T17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4"/>
    <s v="EUR"/>
    <n v="1459418400"/>
    <n v="1456827573"/>
    <b v="0"/>
    <n v="46"/>
    <b v="1"/>
    <x v="8"/>
    <x v="20"/>
    <n v="106"/>
    <n v="138.26"/>
    <d v="2017-01-26T20:18:25"/>
    <n v="2017"/>
  </r>
  <r>
    <n v="1210"/>
    <s v="Det Andra GÃ¶teborg"/>
    <s v="En fotobok om livet i det enda andra GÃ¶teborg i vÃ¤rlden"/>
    <n v="20000"/>
    <n v="50863"/>
    <x v="0"/>
    <x v="0"/>
    <s v="USD"/>
    <n v="1458835264"/>
    <n v="1456246864"/>
    <b v="0"/>
    <n v="103"/>
    <b v="1"/>
    <x v="8"/>
    <x v="20"/>
    <n v="254"/>
    <n v="493.82"/>
    <d v="2015-05-08T22:36:12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0"/>
    <s v="USD"/>
    <n v="1488053905"/>
    <n v="1485461905"/>
    <b v="0"/>
    <n v="6"/>
    <b v="1"/>
    <x v="8"/>
    <x v="20"/>
    <n v="101"/>
    <n v="168.5"/>
    <d v="2016-05-25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2"/>
    <s v="SEK"/>
    <n v="1433106000"/>
    <n v="1431124572"/>
    <b v="0"/>
    <n v="83"/>
    <b v="1"/>
    <x v="8"/>
    <x v="20"/>
    <n v="129"/>
    <n v="38.869999999999997"/>
    <d v="2015-11-10T22:48: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6"/>
    <s v="CAD"/>
    <n v="1465505261"/>
    <n v="1464209261"/>
    <b v="0"/>
    <n v="108"/>
    <b v="1"/>
    <x v="8"/>
    <x v="20"/>
    <n v="102"/>
    <n v="61.53"/>
    <d v="2016-12-27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48586000"/>
    <n v="1447195695"/>
    <b v="0"/>
    <n v="25"/>
    <b v="1"/>
    <x v="8"/>
    <x v="20"/>
    <n v="132"/>
    <n v="105.44"/>
    <d v="2015-04-10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GBP"/>
    <n v="1485886100"/>
    <n v="1482862100"/>
    <b v="0"/>
    <n v="549"/>
    <b v="1"/>
    <x v="8"/>
    <x v="20"/>
    <n v="786"/>
    <n v="71.59"/>
    <d v="2014-04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33880605"/>
    <n v="1428696605"/>
    <b v="0"/>
    <n v="222"/>
    <b v="1"/>
    <x v="8"/>
    <x v="20"/>
    <n v="146"/>
    <n v="91.88"/>
    <d v="2015-08-31T14:47:37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01487756"/>
    <n v="1398895756"/>
    <b v="0"/>
    <n v="183"/>
    <b v="1"/>
    <x v="8"/>
    <x v="20"/>
    <n v="103"/>
    <n v="148.57"/>
    <d v="2016-06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3826980"/>
    <n v="1441032457"/>
    <b v="0"/>
    <n v="89"/>
    <b v="1"/>
    <x v="8"/>
    <x v="20"/>
    <n v="172"/>
    <n v="174.21"/>
    <d v="2015-10-01T15:53:20"/>
    <n v="2015"/>
  </r>
  <r>
    <n v="1219"/>
    <s v="The Box"/>
    <s v="The Box is a fine art book of Ron Amato's innovative and seductive photography project."/>
    <n v="16350"/>
    <n v="26024"/>
    <x v="0"/>
    <x v="0"/>
    <s v="USD"/>
    <n v="1468524340"/>
    <n v="1465932340"/>
    <b v="0"/>
    <n v="253"/>
    <b v="1"/>
    <x v="8"/>
    <x v="20"/>
    <n v="159"/>
    <n v="102.86"/>
    <d v="2016-09-20T11:05:13"/>
    <n v="2016"/>
  </r>
  <r>
    <n v="1220"/>
    <s v="All The People"/>
    <s v="A beautiful photo art book of portraits and conversations with people that may expand your idea of gender."/>
    <n v="15000"/>
    <n v="15565"/>
    <x v="0"/>
    <x v="0"/>
    <s v="USD"/>
    <n v="1446346800"/>
    <n v="1443714800"/>
    <b v="0"/>
    <n v="140"/>
    <b v="1"/>
    <x v="8"/>
    <x v="20"/>
    <n v="104"/>
    <n v="111.18"/>
    <d v="2015-07-26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USD"/>
    <n v="1476961513"/>
    <n v="1474369513"/>
    <b v="0"/>
    <n v="103"/>
    <b v="1"/>
    <x v="8"/>
    <x v="20"/>
    <n v="111"/>
    <n v="23.8"/>
    <d v="2016-11-06T11:24:48"/>
    <n v="2016"/>
  </r>
  <r>
    <n v="1222"/>
    <s v="Project Pilgrim"/>
    <s v="Project Pilgrim is my effort to work towards normalizing mental health."/>
    <n v="4000"/>
    <n v="11215"/>
    <x v="0"/>
    <x v="13"/>
    <s v="EUR"/>
    <n v="1440515112"/>
    <n v="1437923112"/>
    <b v="0"/>
    <n v="138"/>
    <b v="1"/>
    <x v="8"/>
    <x v="20"/>
    <n v="280"/>
    <n v="81.27"/>
    <d v="2016-03-01T17:17:27"/>
    <n v="2016"/>
  </r>
  <r>
    <n v="1223"/>
    <s v="YOSEMITE PEOPLE"/>
    <s v="A photography book focusing on the people rather than the nature at Yosemite National Park."/>
    <n v="19800"/>
    <n v="22197"/>
    <x v="0"/>
    <x v="1"/>
    <s v="GBP"/>
    <n v="1480809600"/>
    <n v="1478431488"/>
    <b v="0"/>
    <n v="191"/>
    <b v="1"/>
    <x v="8"/>
    <x v="20"/>
    <n v="112"/>
    <n v="116.21"/>
    <d v="2016-10-11T04:15:09"/>
    <n v="2016"/>
  </r>
  <r>
    <n v="1224"/>
    <s v="&quot;I Dreamed Last Night&quot; Album (Canceled)"/>
    <s v="Modern Celtic influenced CD.  Help me finish what I started before the stroke."/>
    <n v="15000"/>
    <n v="1060"/>
    <x v="1"/>
    <x v="6"/>
    <s v="CAD"/>
    <n v="1459483200"/>
    <n v="1456852647"/>
    <b v="0"/>
    <n v="18"/>
    <b v="0"/>
    <x v="4"/>
    <x v="21"/>
    <n v="7"/>
    <n v="58.89"/>
    <d v="2014-04-07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478754909"/>
    <n v="1476159309"/>
    <b v="0"/>
    <n v="3"/>
    <b v="0"/>
    <x v="4"/>
    <x v="21"/>
    <n v="4"/>
    <n v="44"/>
    <d v="2013-08-23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402060302"/>
    <n v="1396876302"/>
    <b v="0"/>
    <n v="40"/>
    <b v="0"/>
    <x v="4"/>
    <x v="21"/>
    <n v="4"/>
    <n v="48.43"/>
    <d v="2014-03-17T20:59:4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382478278"/>
    <n v="1377294278"/>
    <b v="0"/>
    <n v="0"/>
    <b v="0"/>
    <x v="4"/>
    <x v="21"/>
    <n v="0"/>
    <n v="0"/>
    <d v="2014-07-07T22:03:36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98042000"/>
    <n v="1395089981"/>
    <b v="0"/>
    <n v="24"/>
    <b v="0"/>
    <x v="4"/>
    <x v="21"/>
    <n v="29"/>
    <n v="61.04"/>
    <d v="2011-07-30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407394800"/>
    <n v="1404770616"/>
    <b v="0"/>
    <n v="1"/>
    <b v="0"/>
    <x v="4"/>
    <x v="21"/>
    <n v="1"/>
    <n v="25"/>
    <d v="2012-03-17T11:02:07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317231008"/>
    <n v="1312047008"/>
    <b v="0"/>
    <n v="0"/>
    <b v="0"/>
    <x v="4"/>
    <x v="21"/>
    <n v="0"/>
    <n v="0"/>
    <d v="2011-01-25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334592000"/>
    <n v="1331982127"/>
    <b v="0"/>
    <n v="0"/>
    <b v="0"/>
    <x v="4"/>
    <x v="21"/>
    <n v="0"/>
    <n v="0"/>
    <d v="2015-07-08T22:36:0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298589630"/>
    <n v="1295997630"/>
    <b v="0"/>
    <n v="1"/>
    <b v="0"/>
    <x v="4"/>
    <x v="21"/>
    <n v="1"/>
    <n v="40"/>
    <d v="2013-08-20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440723600"/>
    <n v="1436394968"/>
    <b v="0"/>
    <n v="6"/>
    <b v="0"/>
    <x v="4"/>
    <x v="21"/>
    <n v="12"/>
    <n v="19.329999999999998"/>
    <d v="2012-01-3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0"/>
    <s v="USD"/>
    <n v="1381090870"/>
    <n v="1377030070"/>
    <b v="0"/>
    <n v="0"/>
    <b v="0"/>
    <x v="4"/>
    <x v="21"/>
    <n v="0"/>
    <n v="0"/>
    <d v="2015-01-03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29864374"/>
    <n v="1328049974"/>
    <b v="0"/>
    <n v="6"/>
    <b v="0"/>
    <x v="4"/>
    <x v="21"/>
    <n v="3"/>
    <n v="35"/>
    <d v="2013-11-05T03:14:59"/>
    <n v="2013"/>
  </r>
  <r>
    <n v="1236"/>
    <s v="&quot;Volando&quot; CD Release (Canceled)"/>
    <s v="Raising money to give the musicians their due."/>
    <n v="2500"/>
    <n v="0"/>
    <x v="1"/>
    <x v="1"/>
    <s v="GBP"/>
    <n v="1422903342"/>
    <n v="1420311342"/>
    <b v="0"/>
    <n v="0"/>
    <b v="0"/>
    <x v="4"/>
    <x v="21"/>
    <n v="0"/>
    <n v="0"/>
    <d v="2012-07-20T16:19:24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87077299"/>
    <n v="1383621299"/>
    <b v="0"/>
    <n v="0"/>
    <b v="0"/>
    <x v="4"/>
    <x v="21"/>
    <n v="0"/>
    <n v="0"/>
    <d v="2012-08-0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43491200"/>
    <n v="1342801164"/>
    <b v="0"/>
    <n v="3"/>
    <b v="0"/>
    <x v="4"/>
    <x v="21"/>
    <n v="18"/>
    <n v="59.33"/>
    <d v="2011-07-07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45790865"/>
    <n v="1344062865"/>
    <b v="0"/>
    <n v="0"/>
    <b v="0"/>
    <x v="4"/>
    <x v="21"/>
    <n v="0"/>
    <n v="0"/>
    <d v="2011-12-06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12641536"/>
    <n v="1310049536"/>
    <b v="0"/>
    <n v="8"/>
    <b v="0"/>
    <x v="4"/>
    <x v="21"/>
    <n v="3"/>
    <n v="30.13"/>
    <d v="2013-05-15T00:57:37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325804767"/>
    <n v="1323212767"/>
    <b v="0"/>
    <n v="34"/>
    <b v="0"/>
    <x v="4"/>
    <x v="21"/>
    <n v="51"/>
    <n v="74.62"/>
    <d v="2014-10-11T20:06:2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73665860"/>
    <n v="1368579457"/>
    <b v="0"/>
    <n v="1"/>
    <b v="0"/>
    <x v="4"/>
    <x v="21"/>
    <n v="1"/>
    <n v="5"/>
    <d v="2011-08-27T03:58:2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414994340"/>
    <n v="1413057980"/>
    <b v="0"/>
    <n v="38"/>
    <b v="0"/>
    <x v="4"/>
    <x v="21"/>
    <n v="14"/>
    <n v="44.5"/>
    <d v="2011-05-08T21:06: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15747080"/>
    <n v="1314417502"/>
    <b v="0"/>
    <n v="45"/>
    <b v="1"/>
    <x v="4"/>
    <x v="11"/>
    <n v="104"/>
    <n v="46.13"/>
    <d v="2013-03-22T19:48:4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310158800"/>
    <n v="1304888771"/>
    <b v="0"/>
    <n v="17"/>
    <b v="1"/>
    <x v="4"/>
    <x v="11"/>
    <n v="120"/>
    <n v="141.47"/>
    <d v="2014-05-15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66664400"/>
    <n v="1363981723"/>
    <b v="1"/>
    <n v="31"/>
    <b v="1"/>
    <x v="4"/>
    <x v="11"/>
    <n v="117"/>
    <n v="75.48"/>
    <d v="2011-10-22T01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402755834"/>
    <n v="1400163834"/>
    <b v="1"/>
    <n v="50"/>
    <b v="1"/>
    <x v="4"/>
    <x v="11"/>
    <n v="122"/>
    <n v="85.5"/>
    <d v="2013-04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323136949"/>
    <n v="1319245349"/>
    <b v="1"/>
    <n v="59"/>
    <b v="1"/>
    <x v="4"/>
    <x v="11"/>
    <n v="152"/>
    <n v="64.25"/>
    <d v="2014-05-08T15:45:5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67823655"/>
    <n v="1365231655"/>
    <b v="1"/>
    <n v="81"/>
    <b v="1"/>
    <x v="4"/>
    <x v="11"/>
    <n v="104"/>
    <n v="64.47"/>
    <d v="2012-06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02642740"/>
    <n v="1399563953"/>
    <b v="1"/>
    <n v="508"/>
    <b v="1"/>
    <x v="4"/>
    <x v="11"/>
    <n v="200"/>
    <n v="118.2"/>
    <d v="2014-07-23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41683211"/>
    <n v="1339091211"/>
    <b v="1"/>
    <n v="74"/>
    <b v="1"/>
    <x v="4"/>
    <x v="11"/>
    <n v="102"/>
    <n v="82.54"/>
    <d v="2011-07-27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410017131"/>
    <n v="1406129131"/>
    <b v="1"/>
    <n v="141"/>
    <b v="1"/>
    <x v="4"/>
    <x v="11"/>
    <n v="138"/>
    <n v="34.17"/>
    <d v="2013-09-26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316979167"/>
    <n v="1311795167"/>
    <b v="1"/>
    <n v="711"/>
    <b v="1"/>
    <x v="4"/>
    <x v="11"/>
    <n v="303833"/>
    <n v="42.73"/>
    <d v="2014-08-04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382658169"/>
    <n v="1380238969"/>
    <b v="1"/>
    <n v="141"/>
    <b v="1"/>
    <x v="4"/>
    <x v="11"/>
    <n v="199"/>
    <n v="94.49"/>
    <d v="2010-11-05T14:54:46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409770107"/>
    <n v="1407178107"/>
    <b v="1"/>
    <n v="109"/>
    <b v="1"/>
    <x v="4"/>
    <x v="11"/>
    <n v="202"/>
    <n v="55.7"/>
    <d v="2013-11-01T20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293857940"/>
    <n v="1288968886"/>
    <b v="1"/>
    <n v="361"/>
    <b v="1"/>
    <x v="4"/>
    <x v="11"/>
    <n v="118"/>
    <n v="98.03"/>
    <d v="2012-01-13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85932652"/>
    <n v="1383337052"/>
    <b v="1"/>
    <n v="176"/>
    <b v="1"/>
    <x v="4"/>
    <x v="11"/>
    <n v="295"/>
    <n v="92.1"/>
    <d v="2011-02-13T02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29084231"/>
    <n v="1326492231"/>
    <b v="1"/>
    <n v="670"/>
    <b v="1"/>
    <x v="4"/>
    <x v="11"/>
    <n v="213"/>
    <n v="38.18"/>
    <d v="2013-08-0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301792590"/>
    <n v="1297562590"/>
    <b v="1"/>
    <n v="96"/>
    <b v="1"/>
    <x v="4"/>
    <x v="11"/>
    <n v="104"/>
    <n v="27.15"/>
    <d v="2014-05-07T23:17:4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77960012"/>
    <n v="1375368012"/>
    <b v="1"/>
    <n v="74"/>
    <b v="1"/>
    <x v="4"/>
    <x v="11"/>
    <n v="114"/>
    <n v="50.69"/>
    <d v="2014-01-27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402286340"/>
    <n v="1399504664"/>
    <b v="1"/>
    <n v="52"/>
    <b v="1"/>
    <x v="4"/>
    <x v="11"/>
    <n v="101"/>
    <n v="38.94"/>
    <d v="2013-12-30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0"/>
    <s v="USD"/>
    <n v="1393445620"/>
    <n v="1390853620"/>
    <b v="1"/>
    <n v="105"/>
    <b v="1"/>
    <x v="4"/>
    <x v="11"/>
    <n v="125"/>
    <n v="77.64"/>
    <d v="2014-01-17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0983227"/>
    <n v="1388391227"/>
    <b v="1"/>
    <n v="41"/>
    <b v="1"/>
    <x v="4"/>
    <x v="11"/>
    <n v="119"/>
    <n v="43.54"/>
    <d v="2014-02-22T02:01:1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6"/>
    <s v="CAD"/>
    <n v="1392574692"/>
    <n v="1389982692"/>
    <b v="1"/>
    <n v="34"/>
    <b v="1"/>
    <x v="4"/>
    <x v="11"/>
    <n v="166"/>
    <n v="31.82"/>
    <d v="2013-09-30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396054800"/>
    <n v="1393034470"/>
    <b v="1"/>
    <n v="66"/>
    <b v="1"/>
    <x v="4"/>
    <x v="11"/>
    <n v="119"/>
    <n v="63.18"/>
    <d v="2010-10-14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3062083"/>
    <n v="1380556483"/>
    <b v="1"/>
    <n v="50"/>
    <b v="1"/>
    <x v="4"/>
    <x v="11"/>
    <n v="100"/>
    <n v="190.9"/>
    <d v="2013-12-12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291131815"/>
    <n v="1287071015"/>
    <b v="1"/>
    <n v="159"/>
    <b v="1"/>
    <x v="4"/>
    <x v="11"/>
    <n v="102"/>
    <n v="140.86000000000001"/>
    <d v="2013-06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89474145"/>
    <n v="1386882145"/>
    <b v="1"/>
    <n v="182"/>
    <b v="1"/>
    <x v="4"/>
    <x v="11"/>
    <n v="117"/>
    <n v="76.92"/>
    <d v="2013-08-21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374674558"/>
    <n v="1372082558"/>
    <b v="1"/>
    <n v="206"/>
    <b v="1"/>
    <x v="4"/>
    <x v="11"/>
    <n v="109"/>
    <n v="99.16"/>
    <d v="2016-03-16T19:45:12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79708247"/>
    <n v="1377116247"/>
    <b v="1"/>
    <n v="169"/>
    <b v="1"/>
    <x v="4"/>
    <x v="11"/>
    <n v="115"/>
    <n v="67.88"/>
    <d v="2012-01-25T20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460764800"/>
    <n v="1458157512"/>
    <b v="1"/>
    <n v="31"/>
    <b v="1"/>
    <x v="4"/>
    <x v="11"/>
    <n v="102"/>
    <n v="246.29"/>
    <d v="2013-10-14T16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332704042"/>
    <n v="1327523642"/>
    <b v="1"/>
    <n v="28"/>
    <b v="1"/>
    <x v="4"/>
    <x v="11"/>
    <n v="106"/>
    <n v="189.29"/>
    <d v="2010-04-06T17:52:59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0"/>
    <s v="USD"/>
    <n v="1384363459"/>
    <n v="1381767859"/>
    <b v="1"/>
    <n v="54"/>
    <b v="1"/>
    <x v="4"/>
    <x v="11"/>
    <n v="104"/>
    <n v="76.67"/>
    <d v="2014-08-0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276574400"/>
    <n v="1270576379"/>
    <b v="1"/>
    <n v="467"/>
    <b v="1"/>
    <x v="4"/>
    <x v="11"/>
    <n v="155"/>
    <n v="82.96"/>
    <d v="2012-07-26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6"/>
    <s v="CAD"/>
    <n v="1409506291"/>
    <n v="1406914291"/>
    <b v="1"/>
    <n v="389"/>
    <b v="1"/>
    <x v="4"/>
    <x v="11"/>
    <n v="162"/>
    <n v="62.52"/>
    <d v="2013-07-03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346344425"/>
    <n v="1343320425"/>
    <b v="1"/>
    <n v="68"/>
    <b v="1"/>
    <x v="4"/>
    <x v="11"/>
    <n v="104"/>
    <n v="46.07"/>
    <d v="2009-07-13T16:54:07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75908587"/>
    <n v="1372884587"/>
    <b v="1"/>
    <n v="413"/>
    <b v="1"/>
    <x v="4"/>
    <x v="11"/>
    <n v="106"/>
    <n v="38.54"/>
    <d v="2012-07-31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251777600"/>
    <n v="1247504047"/>
    <b v="1"/>
    <n v="190"/>
    <b v="1"/>
    <x v="4"/>
    <x v="11"/>
    <n v="155"/>
    <n v="53.01"/>
    <d v="2014-05-27T13:19:26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46765347"/>
    <n v="1343741347"/>
    <b v="1"/>
    <n v="189"/>
    <b v="1"/>
    <x v="4"/>
    <x v="11"/>
    <n v="111"/>
    <n v="73.36"/>
    <d v="2014-02-12T02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403661600"/>
    <n v="1401196766"/>
    <b v="1"/>
    <n v="130"/>
    <b v="1"/>
    <x v="4"/>
    <x v="11"/>
    <n v="111"/>
    <n v="127.98"/>
    <d v="2010-12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95624170"/>
    <n v="1392171770"/>
    <b v="1"/>
    <n v="74"/>
    <b v="1"/>
    <x v="4"/>
    <x v="11"/>
    <n v="111"/>
    <n v="104.73"/>
    <d v="2013-07-0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299003054"/>
    <n v="1291227054"/>
    <b v="1"/>
    <n v="274"/>
    <b v="1"/>
    <x v="4"/>
    <x v="11"/>
    <n v="124"/>
    <n v="67.67"/>
    <d v="2013-11-08T11:24:15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75033836"/>
    <n v="1373305836"/>
    <b v="1"/>
    <n v="22"/>
    <b v="1"/>
    <x v="4"/>
    <x v="11"/>
    <n v="211"/>
    <n v="95.93"/>
    <d v="2013-02-15T17:13:09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386565140"/>
    <n v="1383909855"/>
    <b v="1"/>
    <n v="31"/>
    <b v="1"/>
    <x v="1"/>
    <x v="6"/>
    <n v="101"/>
    <n v="65.16"/>
    <d v="2016-12-08T05:38:02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USD"/>
    <n v="1362974400"/>
    <n v="1360948389"/>
    <b v="1"/>
    <n v="63"/>
    <b v="1"/>
    <x v="1"/>
    <x v="6"/>
    <n v="102"/>
    <n v="32.270000000000003"/>
    <d v="2015-06-05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0"/>
    <s v="USD"/>
    <n v="1483203540"/>
    <n v="1481175482"/>
    <b v="0"/>
    <n v="20"/>
    <b v="1"/>
    <x v="1"/>
    <x v="6"/>
    <n v="108"/>
    <n v="81.25"/>
    <d v="2015-02-04T09:13:47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808775"/>
    <n v="1433512775"/>
    <b v="0"/>
    <n v="25"/>
    <b v="1"/>
    <x v="1"/>
    <x v="6"/>
    <n v="242"/>
    <n v="24.2"/>
    <d v="2015-04-13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GBP"/>
    <n v="1424181600"/>
    <n v="1423041227"/>
    <b v="0"/>
    <n v="61"/>
    <b v="1"/>
    <x v="1"/>
    <x v="6"/>
    <n v="100"/>
    <n v="65.87"/>
    <d v="2016-07-10T03:42:43"/>
    <n v="2016"/>
  </r>
  <r>
    <n v="1289"/>
    <s v="No Brains for Dinner"/>
    <s v="A chilling original Edwardian Comedy of errors and foolishness made for the Patrick Henry College stage."/>
    <n v="1500"/>
    <n v="1876"/>
    <x v="0"/>
    <x v="1"/>
    <s v="GBP"/>
    <n v="1434120856"/>
    <n v="1428936856"/>
    <b v="0"/>
    <n v="52"/>
    <b v="1"/>
    <x v="1"/>
    <x v="6"/>
    <n v="125"/>
    <n v="36.08"/>
    <d v="2016-12-05T03:14:05"/>
    <n v="2016"/>
  </r>
  <r>
    <n v="1290"/>
    <s v="I Died... I Came Back, ... Whatever"/>
    <s v="Sometimes your Heart has to STOP for your Life to START."/>
    <n v="3500"/>
    <n v="3800"/>
    <x v="0"/>
    <x v="0"/>
    <s v="USD"/>
    <n v="1470801600"/>
    <n v="1468122163"/>
    <b v="0"/>
    <n v="86"/>
    <b v="1"/>
    <x v="1"/>
    <x v="6"/>
    <n v="109"/>
    <n v="44.19"/>
    <d v="2015-03-23T14:45:31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83499645"/>
    <n v="1480907645"/>
    <b v="0"/>
    <n v="42"/>
    <b v="1"/>
    <x v="1"/>
    <x v="6"/>
    <n v="146"/>
    <n v="104.07"/>
    <d v="2015-03-01T15:39:5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USD"/>
    <n v="1429772340"/>
    <n v="1427121931"/>
    <b v="0"/>
    <n v="52"/>
    <b v="1"/>
    <x v="1"/>
    <x v="6"/>
    <n v="110"/>
    <n v="35.96"/>
    <d v="2015-09-09T18:20:28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28390000"/>
    <n v="1425224391"/>
    <b v="0"/>
    <n v="120"/>
    <b v="1"/>
    <x v="1"/>
    <x v="6"/>
    <n v="102"/>
    <n v="127.79"/>
    <d v="2015-10-15T16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4172340"/>
    <n v="1441822828"/>
    <b v="0"/>
    <n v="22"/>
    <b v="1"/>
    <x v="1"/>
    <x v="6"/>
    <n v="122"/>
    <n v="27.73"/>
    <d v="2015-10-01T10:53:17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USD"/>
    <n v="1447523371"/>
    <n v="1444927771"/>
    <b v="0"/>
    <n v="64"/>
    <b v="1"/>
    <x v="1"/>
    <x v="6"/>
    <n v="102"/>
    <n v="39.83"/>
    <d v="2015-06-29T13:44:57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45252400"/>
    <n v="1443696797"/>
    <b v="0"/>
    <n v="23"/>
    <b v="1"/>
    <x v="1"/>
    <x v="6"/>
    <n v="141"/>
    <n v="52.17"/>
    <d v="2016-02-23T01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GBP"/>
    <n v="1438189200"/>
    <n v="1435585497"/>
    <b v="0"/>
    <n v="238"/>
    <b v="1"/>
    <x v="1"/>
    <x v="6"/>
    <n v="110"/>
    <n v="92.04"/>
    <d v="2016-04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57914373"/>
    <n v="1456189973"/>
    <b v="0"/>
    <n v="33"/>
    <b v="1"/>
    <x v="1"/>
    <x v="6"/>
    <n v="105"/>
    <n v="63.42"/>
    <d v="2016-03-29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62125358"/>
    <n v="1459533358"/>
    <b v="0"/>
    <n v="32"/>
    <b v="1"/>
    <x v="1"/>
    <x v="6"/>
    <n v="124"/>
    <n v="135.63"/>
    <d v="2015-06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GBP"/>
    <n v="1461860432"/>
    <n v="1459268432"/>
    <b v="0"/>
    <n v="24"/>
    <b v="1"/>
    <x v="1"/>
    <x v="6"/>
    <n v="135"/>
    <n v="168.75"/>
    <d v="2016-04-23T16:12:18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6902359"/>
    <n v="1434310359"/>
    <b v="0"/>
    <n v="29"/>
    <b v="1"/>
    <x v="1"/>
    <x v="6"/>
    <n v="103"/>
    <n v="70.86"/>
    <d v="2015-07-10T17:59:38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64807420"/>
    <n v="1461427938"/>
    <b v="0"/>
    <n v="50"/>
    <b v="1"/>
    <x v="1"/>
    <x v="6"/>
    <n v="100"/>
    <n v="50"/>
    <d v="2016-11-01T01:23:31"/>
    <n v="2016"/>
  </r>
  <r>
    <n v="1303"/>
    <s v="Forward Arena Theatre Company: Summer Season"/>
    <s v="Groundbreaking queer theatre."/>
    <n v="3500"/>
    <n v="4559.13"/>
    <x v="0"/>
    <x v="0"/>
    <s v="USD"/>
    <n v="1437447600"/>
    <n v="1436551178"/>
    <b v="0"/>
    <n v="108"/>
    <b v="1"/>
    <x v="1"/>
    <x v="6"/>
    <n v="130"/>
    <n v="42.21"/>
    <d v="2016-07-15T10:35:2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0"/>
    <s v="USD"/>
    <n v="1480559011"/>
    <n v="1477963411"/>
    <b v="0"/>
    <n v="104"/>
    <b v="0"/>
    <x v="2"/>
    <x v="8"/>
    <n v="40"/>
    <n v="152.41"/>
    <d v="2017-01-12T04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s v="GBP"/>
    <n v="1469962800"/>
    <n v="1468578920"/>
    <b v="0"/>
    <n v="86"/>
    <b v="0"/>
    <x v="2"/>
    <x v="8"/>
    <n v="26"/>
    <n v="90.62"/>
    <d v="2016-06-22T15:58:28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1"/>
    <s v="GBP"/>
    <n v="1489376405"/>
    <n v="1484196005"/>
    <b v="0"/>
    <n v="356"/>
    <b v="0"/>
    <x v="2"/>
    <x v="8"/>
    <n v="65"/>
    <n v="201.6"/>
    <d v="2014-11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69122200"/>
    <n v="1466611108"/>
    <b v="0"/>
    <n v="45"/>
    <b v="0"/>
    <x v="2"/>
    <x v="8"/>
    <n v="12"/>
    <n v="127.93"/>
    <d v="2016-01-18T12:04:39"/>
    <n v="2016"/>
  </r>
  <r>
    <n v="1308"/>
    <s v="Boost Band: Wristband Phone Charger (Canceled)"/>
    <s v="Boost Band, a wristband that charges any device"/>
    <n v="10000"/>
    <n v="1136"/>
    <x v="1"/>
    <x v="0"/>
    <s v="USD"/>
    <n v="1417690734"/>
    <n v="1415098734"/>
    <b v="0"/>
    <n v="38"/>
    <b v="0"/>
    <x v="2"/>
    <x v="8"/>
    <n v="11"/>
    <n v="29.89"/>
    <d v="2016-08-29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55710679"/>
    <n v="1453118679"/>
    <b v="0"/>
    <n v="35"/>
    <b v="0"/>
    <x v="2"/>
    <x v="8"/>
    <n v="112"/>
    <n v="367.97"/>
    <d v="2015-09-10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5937812"/>
    <n v="1472481812"/>
    <b v="0"/>
    <n v="24"/>
    <b v="0"/>
    <x v="2"/>
    <x v="8"/>
    <n v="16"/>
    <n v="129.16999999999999"/>
    <d v="2016-07-05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44943468"/>
    <n v="1441919468"/>
    <b v="0"/>
    <n v="100"/>
    <b v="0"/>
    <x v="2"/>
    <x v="8"/>
    <n v="32"/>
    <n v="800.7"/>
    <d v="2016-10-26T19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71622450"/>
    <n v="1467734450"/>
    <b v="0"/>
    <n v="1"/>
    <b v="0"/>
    <x v="2"/>
    <x v="8"/>
    <n v="1"/>
    <n v="28"/>
    <d v="2015-03-19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80536919"/>
    <n v="1477509319"/>
    <b v="0"/>
    <n v="122"/>
    <b v="0"/>
    <x v="2"/>
    <x v="8"/>
    <n v="31"/>
    <n v="102.02"/>
    <d v="2016-02-02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29375922"/>
    <n v="1426783922"/>
    <b v="0"/>
    <n v="11"/>
    <b v="0"/>
    <x v="2"/>
    <x v="8"/>
    <n v="1"/>
    <n v="184.36"/>
    <d v="2016-08-22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57024514"/>
    <n v="1454432514"/>
    <b v="0"/>
    <n v="248"/>
    <b v="0"/>
    <x v="2"/>
    <x v="8"/>
    <n v="40"/>
    <n v="162.91999999999999"/>
    <d v="2015-10-01T11:57:28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77065860"/>
    <n v="1471881860"/>
    <b v="0"/>
    <n v="1"/>
    <b v="0"/>
    <x v="2"/>
    <x v="8"/>
    <n v="0"/>
    <n v="1"/>
    <d v="2016-01-24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0"/>
    <s v="USD"/>
    <n v="1446771600"/>
    <n v="1443700648"/>
    <b v="0"/>
    <n v="19"/>
    <b v="0"/>
    <x v="2"/>
    <x v="8"/>
    <n v="6"/>
    <n v="603.53"/>
    <d v="2016-05-30T05:39:0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56700709"/>
    <n v="1453676709"/>
    <b v="0"/>
    <n v="135"/>
    <b v="0"/>
    <x v="2"/>
    <x v="8"/>
    <n v="15"/>
    <n v="45.41"/>
    <d v="2014-12-12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9"/>
    <s v="DKK"/>
    <n v="1469109600"/>
    <n v="1464586746"/>
    <b v="0"/>
    <n v="9"/>
    <b v="0"/>
    <x v="2"/>
    <x v="8"/>
    <n v="15"/>
    <n v="97.33"/>
    <d v="2014-06-26T19:29:25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0"/>
    <s v="USD"/>
    <n v="1420938172"/>
    <n v="1418346172"/>
    <b v="0"/>
    <n v="3"/>
    <b v="0"/>
    <x v="2"/>
    <x v="8"/>
    <n v="1"/>
    <n v="167.67"/>
    <d v="2016-12-01T16:34:0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"/>
    <s v="GBP"/>
    <n v="1405094400"/>
    <n v="1403810965"/>
    <b v="0"/>
    <n v="7"/>
    <b v="0"/>
    <x v="2"/>
    <x v="8"/>
    <n v="1"/>
    <n v="859.86"/>
    <d v="2016-11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0"/>
    <s v="EUR"/>
    <n v="1483138800"/>
    <n v="1480610046"/>
    <b v="0"/>
    <n v="4"/>
    <b v="0"/>
    <x v="2"/>
    <x v="8"/>
    <n v="0"/>
    <n v="26.5"/>
    <d v="2015-04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2"/>
    <s v="SEK"/>
    <n v="1482515937"/>
    <n v="1479923937"/>
    <b v="0"/>
    <n v="44"/>
    <b v="0"/>
    <x v="2"/>
    <x v="8"/>
    <n v="9"/>
    <n v="30.27"/>
    <d v="2016-03-22T16:45:4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1"/>
    <s v="GBP"/>
    <n v="1432223125"/>
    <n v="1429631125"/>
    <b v="0"/>
    <n v="90"/>
    <b v="0"/>
    <x v="2"/>
    <x v="8"/>
    <n v="10"/>
    <n v="54.67"/>
    <d v="2016-09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61653700"/>
    <n v="1458665146"/>
    <b v="0"/>
    <n v="8"/>
    <b v="0"/>
    <x v="2"/>
    <x v="8"/>
    <n v="2"/>
    <n v="60.75"/>
    <d v="2016-11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76371552"/>
    <n v="1473779552"/>
    <b v="0"/>
    <n v="11"/>
    <b v="0"/>
    <x v="2"/>
    <x v="8"/>
    <n v="1"/>
    <n v="102.73"/>
    <d v="2014-12-01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83063435"/>
    <n v="1480471435"/>
    <b v="0"/>
    <n v="41"/>
    <b v="0"/>
    <x v="2"/>
    <x v="8"/>
    <n v="4"/>
    <n v="41.59"/>
    <d v="2015-04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21348428"/>
    <n v="1417460428"/>
    <b v="0"/>
    <n v="15"/>
    <b v="0"/>
    <x v="2"/>
    <x v="8"/>
    <n v="2"/>
    <n v="116.53"/>
    <d v="2016-08-30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32916235"/>
    <n v="1430324235"/>
    <b v="0"/>
    <n v="9"/>
    <b v="0"/>
    <x v="2"/>
    <x v="8"/>
    <n v="1"/>
    <n v="45.33"/>
    <d v="2014-10-23T05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76458734"/>
    <n v="1472570734"/>
    <b v="0"/>
    <n v="50"/>
    <b v="0"/>
    <x v="2"/>
    <x v="8"/>
    <n v="22"/>
    <n v="157.46"/>
    <d v="2016-06-01T06:38:29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17501145"/>
    <n v="1414041545"/>
    <b v="0"/>
    <n v="34"/>
    <b v="0"/>
    <x v="2"/>
    <x v="8"/>
    <n v="1"/>
    <n v="100.5"/>
    <d v="2016-07-18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0"/>
    <s v="USD"/>
    <n v="1467432000"/>
    <n v="1464763109"/>
    <b v="0"/>
    <n v="0"/>
    <b v="0"/>
    <x v="2"/>
    <x v="8"/>
    <n v="0"/>
    <n v="0"/>
    <d v="2016-12-28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0"/>
    <s v="USD"/>
    <n v="1471435554"/>
    <n v="1468843554"/>
    <b v="0"/>
    <n v="0"/>
    <b v="0"/>
    <x v="2"/>
    <x v="8"/>
    <n v="0"/>
    <n v="0"/>
    <d v="2014-06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17"/>
    <s v="CHF"/>
    <n v="1485480408"/>
    <n v="1482888408"/>
    <b v="0"/>
    <n v="276"/>
    <b v="0"/>
    <x v="2"/>
    <x v="8"/>
    <n v="11"/>
    <n v="51.82"/>
    <d v="2016-02-10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3"/>
    <s v="AUD"/>
    <n v="1405478025"/>
    <n v="1402886025"/>
    <b v="0"/>
    <n v="16"/>
    <b v="0"/>
    <x v="2"/>
    <x v="8"/>
    <n v="20"/>
    <n v="308.75"/>
    <d v="2015-11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57721287"/>
    <n v="1455129287"/>
    <b v="0"/>
    <n v="224"/>
    <b v="0"/>
    <x v="2"/>
    <x v="8"/>
    <n v="85"/>
    <n v="379.23"/>
    <d v="2014-11-12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49354502"/>
    <n v="1446762502"/>
    <b v="0"/>
    <n v="140"/>
    <b v="0"/>
    <x v="2"/>
    <x v="8"/>
    <n v="49"/>
    <n v="176.36"/>
    <d v="2017-02-01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18849028"/>
    <n v="1415825028"/>
    <b v="0"/>
    <n v="15"/>
    <b v="0"/>
    <x v="2"/>
    <x v="8"/>
    <n v="3"/>
    <n v="66.069999999999993"/>
    <d v="2015-07-03T19:17:13"/>
    <n v="2015"/>
  </r>
  <r>
    <n v="1339"/>
    <s v="Linkoo (Canceled)"/>
    <s v="World's Smallest customizable Phone &amp; GPS Watch for kids !"/>
    <n v="50000"/>
    <n v="3317"/>
    <x v="1"/>
    <x v="0"/>
    <s v="USD"/>
    <n v="1488549079"/>
    <n v="1485957079"/>
    <b v="0"/>
    <n v="37"/>
    <b v="0"/>
    <x v="2"/>
    <x v="8"/>
    <n v="7"/>
    <n v="89.65"/>
    <d v="2014-10-24T15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38543033"/>
    <n v="1435951033"/>
    <b v="0"/>
    <n v="0"/>
    <b v="0"/>
    <x v="2"/>
    <x v="8"/>
    <n v="0"/>
    <n v="0"/>
    <d v="2014-07-16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0"/>
    <s v="USD"/>
    <n v="1418056315"/>
    <n v="1414164715"/>
    <b v="0"/>
    <n v="46"/>
    <b v="0"/>
    <x v="2"/>
    <x v="8"/>
    <n v="70"/>
    <n v="382.39"/>
    <d v="2016-08-30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08112253"/>
    <n v="1405520253"/>
    <b v="0"/>
    <n v="1"/>
    <b v="0"/>
    <x v="2"/>
    <x v="8"/>
    <n v="0"/>
    <n v="100"/>
    <d v="2015-06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1"/>
    <s v="GBP"/>
    <n v="1475333917"/>
    <n v="1472569117"/>
    <b v="0"/>
    <n v="323"/>
    <b v="0"/>
    <x v="2"/>
    <x v="8"/>
    <n v="102"/>
    <n v="158.36000000000001"/>
    <d v="2016-06-21T12:38:0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0"/>
    <s v="USD"/>
    <n v="1437161739"/>
    <n v="1434569739"/>
    <b v="0"/>
    <n v="139"/>
    <b v="1"/>
    <x v="3"/>
    <x v="9"/>
    <n v="378"/>
    <n v="40.76"/>
    <d v="2016-06-01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71579140"/>
    <n v="1466512683"/>
    <b v="0"/>
    <n v="7"/>
    <b v="1"/>
    <x v="3"/>
    <x v="9"/>
    <n v="125"/>
    <n v="53.57"/>
    <d v="2014-06-09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6"/>
    <s v="CAD"/>
    <n v="1467313039"/>
    <n v="1464807439"/>
    <b v="0"/>
    <n v="149"/>
    <b v="1"/>
    <x v="3"/>
    <x v="9"/>
    <n v="147"/>
    <n v="48.45"/>
    <d v="2013-05-28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05366359"/>
    <n v="1402342359"/>
    <b v="0"/>
    <n v="31"/>
    <b v="1"/>
    <x v="3"/>
    <x v="9"/>
    <n v="102"/>
    <n v="82.42"/>
    <d v="2015-02-05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372297751"/>
    <n v="1369705751"/>
    <b v="0"/>
    <n v="26"/>
    <b v="1"/>
    <x v="3"/>
    <x v="9"/>
    <n v="102"/>
    <n v="230.19"/>
    <d v="2014-11-20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s v="USD"/>
    <n v="1425741525"/>
    <n v="1423149525"/>
    <b v="0"/>
    <n v="172"/>
    <b v="1"/>
    <x v="3"/>
    <x v="9"/>
    <n v="204"/>
    <n v="59.36"/>
    <d v="2015-11-09T07:58:5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18904533"/>
    <n v="1416485333"/>
    <b v="0"/>
    <n v="78"/>
    <b v="1"/>
    <x v="3"/>
    <x v="9"/>
    <n v="104"/>
    <n v="66.7"/>
    <d v="2015-11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6"/>
    <s v="CAD"/>
    <n v="1450249140"/>
    <n v="1447055935"/>
    <b v="0"/>
    <n v="120"/>
    <b v="1"/>
    <x v="3"/>
    <x v="9"/>
    <n v="101"/>
    <n v="168.78"/>
    <d v="2016-01-13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51089134"/>
    <n v="1448497134"/>
    <b v="0"/>
    <n v="227"/>
    <b v="1"/>
    <x v="3"/>
    <x v="9"/>
    <n v="136"/>
    <n v="59.97"/>
    <d v="2015-07-15T13:52:46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455299144"/>
    <n v="1452707144"/>
    <b v="0"/>
    <n v="42"/>
    <b v="1"/>
    <x v="3"/>
    <x v="9"/>
    <n v="134"/>
    <n v="31.81"/>
    <d v="2013-02-04T02:49:48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USD"/>
    <n v="1441425540"/>
    <n v="1436968366"/>
    <b v="0"/>
    <n v="64"/>
    <b v="1"/>
    <x v="3"/>
    <x v="9"/>
    <n v="130"/>
    <n v="24.42"/>
    <d v="2016-05-12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USD"/>
    <n v="1362960000"/>
    <n v="1359946188"/>
    <b v="0"/>
    <n v="121"/>
    <b v="1"/>
    <x v="3"/>
    <x v="9"/>
    <n v="123"/>
    <n v="25.35"/>
    <d v="2012-10-31T06:06:4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GBP"/>
    <n v="1465672979"/>
    <n v="1463080979"/>
    <b v="0"/>
    <n v="87"/>
    <b v="1"/>
    <x v="3"/>
    <x v="9"/>
    <n v="183"/>
    <n v="71.44"/>
    <d v="2013-06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1"/>
    <s v="GBP"/>
    <n v="1354269600"/>
    <n v="1351663605"/>
    <b v="0"/>
    <n v="65"/>
    <b v="1"/>
    <x v="3"/>
    <x v="9"/>
    <n v="125"/>
    <n v="38.549999999999997"/>
    <d v="2013-01-30T23:05:37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72985760"/>
    <n v="1370393760"/>
    <b v="0"/>
    <n v="49"/>
    <b v="1"/>
    <x v="3"/>
    <x v="9"/>
    <n v="112"/>
    <n v="68.37"/>
    <d v="2011-05-26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62117540"/>
    <n v="1359587137"/>
    <b v="0"/>
    <n v="19"/>
    <b v="1"/>
    <x v="3"/>
    <x v="9"/>
    <n v="116"/>
    <n v="40.21"/>
    <d v="2011-05-05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09009323"/>
    <n v="1306417323"/>
    <b v="0"/>
    <n v="81"/>
    <b v="1"/>
    <x v="3"/>
    <x v="9"/>
    <n v="173"/>
    <n v="32.07"/>
    <d v="2012-07-05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USD"/>
    <n v="1309980790"/>
    <n v="1304623990"/>
    <b v="0"/>
    <n v="264"/>
    <b v="1"/>
    <x v="3"/>
    <x v="9"/>
    <n v="126"/>
    <n v="28.63"/>
    <d v="2014-05-22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43943420"/>
    <n v="1341524220"/>
    <b v="0"/>
    <n v="25"/>
    <b v="1"/>
    <x v="3"/>
    <x v="9"/>
    <n v="109"/>
    <n v="43.64"/>
    <d v="2013-07-09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GBP"/>
    <n v="1403370772"/>
    <n v="1400778772"/>
    <b v="0"/>
    <n v="5"/>
    <b v="1"/>
    <x v="3"/>
    <x v="9"/>
    <n v="100"/>
    <n v="40"/>
    <d v="2016-01-27T20:15:27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0"/>
    <s v="USD"/>
    <n v="1378592731"/>
    <n v="1373408731"/>
    <b v="0"/>
    <n v="144"/>
    <b v="1"/>
    <x v="4"/>
    <x v="11"/>
    <n v="119"/>
    <n v="346.04"/>
    <d v="2014-11-08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55523140"/>
    <n v="1453925727"/>
    <b v="0"/>
    <n v="92"/>
    <b v="1"/>
    <x v="4"/>
    <x v="11"/>
    <n v="100"/>
    <n v="81.739999999999995"/>
    <d v="2015-02-14T17:35:52"/>
    <n v="2015"/>
  </r>
  <r>
    <n v="1366"/>
    <s v="Kick It! A Tribute to the A.K.s"/>
    <s v="A musical memorial for Alexi Petersen."/>
    <n v="7500"/>
    <n v="9486.69"/>
    <x v="0"/>
    <x v="9"/>
    <s v="DKK"/>
    <n v="1420648906"/>
    <n v="1415464906"/>
    <b v="0"/>
    <n v="147"/>
    <b v="1"/>
    <x v="4"/>
    <x v="11"/>
    <n v="126"/>
    <n v="64.540000000000006"/>
    <d v="2014-10-12T23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26523752"/>
    <n v="1423935352"/>
    <b v="0"/>
    <n v="90"/>
    <b v="1"/>
    <x v="4"/>
    <x v="11"/>
    <n v="114"/>
    <n v="63.48"/>
    <d v="2015-10-15T00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17049663"/>
    <n v="1413158063"/>
    <b v="0"/>
    <n v="87"/>
    <b v="1"/>
    <x v="4"/>
    <x v="11"/>
    <n v="111"/>
    <n v="63.62"/>
    <d v="2015-05-22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447463050"/>
    <n v="1444867450"/>
    <b v="0"/>
    <n v="406"/>
    <b v="1"/>
    <x v="4"/>
    <x v="11"/>
    <n v="105"/>
    <n v="83.97"/>
    <d v="2014-03-12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434342894"/>
    <n v="1432269294"/>
    <b v="0"/>
    <n v="20"/>
    <b v="1"/>
    <x v="4"/>
    <x v="11"/>
    <n v="104"/>
    <n v="77.75"/>
    <d v="2013-10-01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397225746"/>
    <n v="1394633746"/>
    <b v="0"/>
    <n v="70"/>
    <b v="1"/>
    <x v="4"/>
    <x v="11"/>
    <n v="107"/>
    <n v="107.07"/>
    <d v="2015-04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81881890"/>
    <n v="1380585890"/>
    <b v="0"/>
    <n v="16"/>
    <b v="1"/>
    <x v="4"/>
    <x v="11"/>
    <n v="124"/>
    <n v="38.75"/>
    <d v="2012-06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31022342"/>
    <n v="1428430342"/>
    <b v="0"/>
    <n v="52"/>
    <b v="1"/>
    <x v="4"/>
    <x v="11"/>
    <n v="105"/>
    <n v="201.94"/>
    <d v="2016-11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342115132"/>
    <n v="1339523132"/>
    <b v="0"/>
    <n v="66"/>
    <b v="1"/>
    <x v="4"/>
    <x v="11"/>
    <n v="189"/>
    <n v="43.06"/>
    <d v="2016-02-24T03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USD"/>
    <n v="1483138233"/>
    <n v="1480546233"/>
    <b v="0"/>
    <n v="109"/>
    <b v="1"/>
    <x v="4"/>
    <x v="11"/>
    <n v="171"/>
    <n v="62.87"/>
    <d v="2016-12-16T01:35:19"/>
    <n v="2016"/>
  </r>
  <r>
    <n v="1376"/>
    <s v="Dead Pirates / HIGHMARE LP 2nd pressing"/>
    <s v="Dead Pirates are planning a second pressing of HIGHMARE LP, who wants one ?"/>
    <n v="3700"/>
    <n v="9342"/>
    <x v="0"/>
    <x v="0"/>
    <s v="USD"/>
    <n v="1458874388"/>
    <n v="1456285988"/>
    <b v="0"/>
    <n v="168"/>
    <b v="1"/>
    <x v="4"/>
    <x v="11"/>
    <n v="252"/>
    <n v="55.61"/>
    <d v="2016-11-03T16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7"/>
    <s v="EUR"/>
    <n v="1484444119"/>
    <n v="1481852119"/>
    <b v="0"/>
    <n v="31"/>
    <b v="1"/>
    <x v="4"/>
    <x v="11"/>
    <n v="116"/>
    <n v="48.71"/>
    <d v="2017-01-12T05:16:10"/>
    <n v="2017"/>
  </r>
  <r>
    <n v="1378"/>
    <s v="SIX BY SEVEN"/>
    <s v="A psychedelic post rock masterpiece!"/>
    <n v="2000"/>
    <n v="4067"/>
    <x v="0"/>
    <x v="1"/>
    <s v="GBP"/>
    <n v="1480784606"/>
    <n v="1478189006"/>
    <b v="0"/>
    <n v="133"/>
    <b v="1"/>
    <x v="4"/>
    <x v="11"/>
    <n v="203"/>
    <n v="30.58"/>
    <d v="2016-07-17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86095060"/>
    <n v="1484198170"/>
    <b v="0"/>
    <n v="151"/>
    <b v="1"/>
    <x v="4"/>
    <x v="11"/>
    <n v="112"/>
    <n v="73.91"/>
    <d v="2015-05-06T11:47:56"/>
    <n v="2015"/>
  </r>
  <r>
    <n v="1380"/>
    <s v="BARNFEST 2015"/>
    <s v="A DIY MUSIC FESTIVAL FROM ST. LOUIS MO! Bands make their own festival, help make it legit!"/>
    <n v="25"/>
    <n v="106"/>
    <x v="0"/>
    <x v="1"/>
    <s v="GBP"/>
    <n v="1470075210"/>
    <n v="1468779210"/>
    <b v="0"/>
    <n v="5"/>
    <b v="1"/>
    <x v="4"/>
    <x v="11"/>
    <n v="424"/>
    <n v="21.2"/>
    <d v="2015-05-17T18:18:2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33504876"/>
    <n v="1430912876"/>
    <b v="0"/>
    <n v="73"/>
    <b v="1"/>
    <x v="4"/>
    <x v="11"/>
    <n v="107"/>
    <n v="73.36"/>
    <d v="2016-11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433815200"/>
    <n v="1431886706"/>
    <b v="0"/>
    <n v="148"/>
    <b v="1"/>
    <x v="4"/>
    <x v="11"/>
    <n v="104"/>
    <n v="56.41"/>
    <d v="2013-04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0"/>
    <s v="USD"/>
    <n v="1482988125"/>
    <n v="1480396125"/>
    <b v="0"/>
    <n v="93"/>
    <b v="1"/>
    <x v="4"/>
    <x v="11"/>
    <n v="212"/>
    <n v="50.25"/>
    <d v="2016-12-0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367867536"/>
    <n v="1365275536"/>
    <b v="0"/>
    <n v="63"/>
    <b v="1"/>
    <x v="4"/>
    <x v="11"/>
    <n v="124"/>
    <n v="68.94"/>
    <d v="2015-06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CAD"/>
    <n v="1482457678"/>
    <n v="1480729678"/>
    <b v="0"/>
    <n v="134"/>
    <b v="1"/>
    <x v="4"/>
    <x v="11"/>
    <n v="110"/>
    <n v="65.91"/>
    <d v="2016-03-04T16:32:01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6117922"/>
    <n v="1433525922"/>
    <b v="0"/>
    <n v="14"/>
    <b v="1"/>
    <x v="4"/>
    <x v="11"/>
    <n v="219"/>
    <n v="62.5"/>
    <d v="2015-06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13"/>
    <s v="EUR"/>
    <n v="1461931860"/>
    <n v="1457109121"/>
    <b v="0"/>
    <n v="78"/>
    <b v="1"/>
    <x v="4"/>
    <x v="11"/>
    <n v="137"/>
    <n v="70.06"/>
    <d v="2015-05-02T22:06:3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38183889"/>
    <n v="1435591889"/>
    <b v="0"/>
    <n v="112"/>
    <b v="1"/>
    <x v="4"/>
    <x v="11"/>
    <n v="135"/>
    <n v="60.18"/>
    <d v="2016-09-21T14:45:17"/>
    <n v="2016"/>
  </r>
  <r>
    <n v="1389"/>
    <s v="Pre-order DANCEHALL's first record!!!"/>
    <s v="Help fund the pressing of DANCEHALL's first record by pre-ordering it in advance!!!"/>
    <n v="500"/>
    <n v="727"/>
    <x v="0"/>
    <x v="0"/>
    <s v="USD"/>
    <n v="1433305800"/>
    <n v="1430604395"/>
    <b v="0"/>
    <n v="34"/>
    <b v="1"/>
    <x v="4"/>
    <x v="11"/>
    <n v="145"/>
    <n v="21.38"/>
    <d v="2016-07-14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76720840"/>
    <n v="1474469117"/>
    <b v="0"/>
    <n v="19"/>
    <b v="1"/>
    <x v="4"/>
    <x v="11"/>
    <n v="109"/>
    <n v="160.79"/>
    <d v="2015-03-24T19:16:46"/>
    <n v="2015"/>
  </r>
  <r>
    <n v="1391"/>
    <s v="Rules and Regulations"/>
    <s v="With the money donated through this project we intend on investing in sound equipment for live shows"/>
    <n v="500"/>
    <n v="551"/>
    <x v="0"/>
    <x v="1"/>
    <s v="GBP"/>
    <n v="1471087957"/>
    <n v="1468495957"/>
    <b v="0"/>
    <n v="13"/>
    <b v="1"/>
    <x v="4"/>
    <x v="11"/>
    <n v="110"/>
    <n v="42.38"/>
    <d v="2015-07-08T15:36:58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30154720"/>
    <n v="1427224606"/>
    <b v="0"/>
    <n v="104"/>
    <b v="1"/>
    <x v="4"/>
    <x v="11"/>
    <n v="114"/>
    <n v="27.32"/>
    <d v="2016-02-01T03:43:06"/>
    <n v="2016"/>
  </r>
  <r>
    <n v="1393"/>
    <s v="WolfHunt | Social Commentary Rock Project"/>
    <s v="Rock n' Roll tales of our times"/>
    <n v="10000"/>
    <n v="10235"/>
    <x v="0"/>
    <x v="0"/>
    <s v="USD"/>
    <n v="1440219540"/>
    <n v="1436369818"/>
    <b v="0"/>
    <n v="52"/>
    <b v="1"/>
    <x v="4"/>
    <x v="11"/>
    <n v="102"/>
    <n v="196.83"/>
    <d v="2016-07-02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56976586"/>
    <n v="1454298186"/>
    <b v="0"/>
    <n v="17"/>
    <b v="1"/>
    <x v="4"/>
    <x v="11"/>
    <n v="122"/>
    <n v="53.88"/>
    <d v="2017-01-17T03:28:46"/>
    <n v="2017"/>
  </r>
  <r>
    <n v="1395"/>
    <s v="Quiet Oaks Full Length Album"/>
    <s v="Help Quiet Oaks record their debut album!!!"/>
    <n v="3500"/>
    <n v="3916"/>
    <x v="0"/>
    <x v="0"/>
    <s v="USD"/>
    <n v="1470068523"/>
    <n v="1467476523"/>
    <b v="0"/>
    <n v="82"/>
    <b v="1"/>
    <x v="4"/>
    <x v="11"/>
    <n v="112"/>
    <n v="47.76"/>
    <d v="2016-12-15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88337200"/>
    <n v="1484623726"/>
    <b v="0"/>
    <n v="73"/>
    <b v="1"/>
    <x v="4"/>
    <x v="11"/>
    <n v="107"/>
    <n v="88.19"/>
    <d v="2015-01-14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84430481"/>
    <n v="1481838481"/>
    <b v="0"/>
    <n v="158"/>
    <b v="1"/>
    <x v="4"/>
    <x v="11"/>
    <n v="114"/>
    <n v="72.06"/>
    <d v="2016-09-27T22:01:5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23871882"/>
    <n v="1421279882"/>
    <b v="0"/>
    <n v="65"/>
    <b v="1"/>
    <x v="4"/>
    <x v="11"/>
    <n v="110"/>
    <n v="74.25"/>
    <d v="2016-06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77603140"/>
    <n v="1475013710"/>
    <b v="0"/>
    <n v="184"/>
    <b v="1"/>
    <x v="4"/>
    <x v="11"/>
    <n v="126"/>
    <n v="61.7"/>
    <d v="2014-09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USD"/>
    <n v="1467752334"/>
    <n v="1465160334"/>
    <b v="0"/>
    <n v="34"/>
    <b v="1"/>
    <x v="4"/>
    <x v="11"/>
    <n v="167"/>
    <n v="17.239999999999998"/>
    <d v="2016-05-08T08:11:1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412640373"/>
    <n v="1410048373"/>
    <b v="0"/>
    <n v="240"/>
    <b v="1"/>
    <x v="4"/>
    <x v="11"/>
    <n v="497"/>
    <n v="51.72"/>
    <d v="2013-05-05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65709400"/>
    <n v="1462695073"/>
    <b v="0"/>
    <n v="113"/>
    <b v="1"/>
    <x v="4"/>
    <x v="11"/>
    <n v="109"/>
    <n v="24.15"/>
    <d v="2015-03-02T01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69612474"/>
    <n v="1367798074"/>
    <b v="0"/>
    <n v="66"/>
    <b v="1"/>
    <x v="4"/>
    <x v="11"/>
    <n v="103"/>
    <n v="62.17"/>
    <d v="2013-06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30439411"/>
    <n v="1425259011"/>
    <b v="0"/>
    <n v="5"/>
    <b v="0"/>
    <x v="3"/>
    <x v="22"/>
    <n v="2"/>
    <n v="48.2"/>
    <d v="2015-01-28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374802235"/>
    <n v="1372210235"/>
    <b v="0"/>
    <n v="17"/>
    <b v="0"/>
    <x v="3"/>
    <x v="22"/>
    <n v="0"/>
    <n v="6.18"/>
    <d v="2014-10-29T16:20:01"/>
    <n v="2014"/>
  </r>
  <r>
    <n v="1406"/>
    <s v="Man Down! Translation project"/>
    <s v="The White coat and the battle dress uniform"/>
    <n v="12000"/>
    <n v="15"/>
    <x v="2"/>
    <x v="1"/>
    <s v="GBP"/>
    <n v="1424607285"/>
    <n v="1422447285"/>
    <b v="1"/>
    <n v="3"/>
    <b v="0"/>
    <x v="3"/>
    <x v="22"/>
    <n v="0"/>
    <n v="5"/>
    <d v="2015-10-20T10:23:27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17195201"/>
    <n v="1414599601"/>
    <b v="1"/>
    <n v="2"/>
    <b v="0"/>
    <x v="3"/>
    <x v="22"/>
    <n v="1"/>
    <n v="7.5"/>
    <d v="2014-07-18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4"/>
    <s v="EUR"/>
    <n v="1449914400"/>
    <n v="1445336607"/>
    <b v="0"/>
    <n v="6"/>
    <b v="0"/>
    <x v="3"/>
    <x v="22"/>
    <n v="7"/>
    <n v="12"/>
    <d v="2015-10-14T20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07847978"/>
    <n v="1405687978"/>
    <b v="0"/>
    <n v="0"/>
    <b v="0"/>
    <x v="3"/>
    <x v="22"/>
    <n v="0"/>
    <n v="0"/>
    <d v="2014-11-02T03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"/>
    <s v="GBP"/>
    <n v="1447451756"/>
    <n v="1444856156"/>
    <b v="0"/>
    <n v="1"/>
    <b v="0"/>
    <x v="3"/>
    <x v="22"/>
    <n v="0"/>
    <n v="1"/>
    <d v="2016-04-19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USD"/>
    <n v="1420085535"/>
    <n v="1414897935"/>
    <b v="0"/>
    <n v="3"/>
    <b v="0"/>
    <x v="3"/>
    <x v="22"/>
    <n v="0"/>
    <n v="2.33"/>
    <d v="2015-01-09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14"/>
    <s v="EUR"/>
    <n v="1464939520"/>
    <n v="1461051520"/>
    <b v="0"/>
    <n v="13"/>
    <b v="0"/>
    <x v="3"/>
    <x v="22"/>
    <n v="5"/>
    <n v="24.62"/>
    <d v="2014-11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"/>
    <s v="GBP"/>
    <n v="1423185900"/>
    <n v="1420766700"/>
    <b v="0"/>
    <n v="1"/>
    <b v="0"/>
    <x v="3"/>
    <x v="22"/>
    <n v="5"/>
    <n v="100"/>
    <d v="2015-12-22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17656699"/>
    <n v="1415064699"/>
    <b v="0"/>
    <n v="1"/>
    <b v="0"/>
    <x v="3"/>
    <x v="22"/>
    <n v="0"/>
    <n v="1"/>
    <d v="2016-12-04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4"/>
    <s v="EUR"/>
    <n v="1455964170"/>
    <n v="1450780170"/>
    <b v="0"/>
    <n v="9"/>
    <b v="0"/>
    <x v="3"/>
    <x v="22"/>
    <n v="18"/>
    <n v="88.89"/>
    <d v="2015-07-07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83423467"/>
    <n v="1480831467"/>
    <b v="0"/>
    <n v="0"/>
    <b v="0"/>
    <x v="3"/>
    <x v="22"/>
    <n v="0"/>
    <n v="0"/>
    <d v="2015-10-22T22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39741591"/>
    <n v="1436285591"/>
    <b v="0"/>
    <n v="2"/>
    <b v="0"/>
    <x v="3"/>
    <x v="22"/>
    <n v="1"/>
    <n v="27.5"/>
    <d v="2015-08-16T03:36:1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0"/>
    <s v="USD"/>
    <n v="1448147619"/>
    <n v="1445552019"/>
    <b v="0"/>
    <n v="1"/>
    <b v="0"/>
    <x v="3"/>
    <x v="22"/>
    <n v="0"/>
    <n v="6"/>
    <d v="2016-01-26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42315460"/>
    <n v="1439696174"/>
    <b v="0"/>
    <n v="10"/>
    <b v="0"/>
    <x v="3"/>
    <x v="22"/>
    <n v="7"/>
    <n v="44.5"/>
    <d v="2016-09-09T10:56:59"/>
    <n v="2016"/>
  </r>
  <r>
    <n v="1420"/>
    <s v="Shakespeare in the Hood - Romeo and Juliet"/>
    <s v="Help me butcher Shakespeare in a satirical fashion."/>
    <n v="110"/>
    <n v="3"/>
    <x v="2"/>
    <x v="4"/>
    <s v="EUR"/>
    <n v="1456397834"/>
    <n v="1453805834"/>
    <b v="0"/>
    <n v="3"/>
    <b v="0"/>
    <x v="3"/>
    <x v="22"/>
    <n v="3"/>
    <n v="1"/>
    <d v="2016-06-03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0"/>
    <s v="USD"/>
    <n v="1476010619"/>
    <n v="1473418619"/>
    <b v="0"/>
    <n v="2"/>
    <b v="0"/>
    <x v="3"/>
    <x v="22"/>
    <n v="0"/>
    <n v="100"/>
    <d v="2015-01-09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0"/>
    <s v="USD"/>
    <n v="1467129686"/>
    <n v="1464969686"/>
    <b v="0"/>
    <n v="2"/>
    <b v="0"/>
    <x v="3"/>
    <x v="22"/>
    <n v="0"/>
    <n v="13"/>
    <d v="2016-08-22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2"/>
    <s v="SEK"/>
    <n v="1423432709"/>
    <n v="1420840709"/>
    <b v="0"/>
    <n v="1"/>
    <b v="0"/>
    <x v="3"/>
    <x v="22"/>
    <n v="0"/>
    <n v="100"/>
    <d v="2015-12-02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5"/>
    <s v="NZD"/>
    <n v="1474436704"/>
    <n v="1471844704"/>
    <b v="0"/>
    <n v="14"/>
    <b v="0"/>
    <x v="3"/>
    <x v="22"/>
    <n v="20"/>
    <n v="109.07"/>
    <d v="2016-11-02T17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3"/>
    <s v="AUD"/>
    <n v="1451637531"/>
    <n v="1449045531"/>
    <b v="0"/>
    <n v="0"/>
    <b v="0"/>
    <x v="3"/>
    <x v="22"/>
    <n v="0"/>
    <n v="0"/>
    <d v="2015-03-30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0"/>
    <s v="USD"/>
    <n v="1479233602"/>
    <n v="1478106802"/>
    <b v="0"/>
    <n v="0"/>
    <b v="0"/>
    <x v="3"/>
    <x v="22"/>
    <n v="0"/>
    <n v="0"/>
    <d v="2015-06-25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0"/>
    <s v="USD"/>
    <n v="1430276959"/>
    <n v="1427684959"/>
    <b v="0"/>
    <n v="4"/>
    <b v="0"/>
    <x v="3"/>
    <x v="22"/>
    <n v="8"/>
    <n v="104.75"/>
    <d v="2016-08-19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3"/>
    <s v="EUR"/>
    <n v="1440408120"/>
    <n v="1435224120"/>
    <b v="0"/>
    <n v="3"/>
    <b v="0"/>
    <x v="3"/>
    <x v="22"/>
    <n v="5"/>
    <n v="15"/>
    <d v="2016-03-03T09:06:57"/>
    <n v="2016"/>
  </r>
  <r>
    <n v="1429"/>
    <s v="10 P.M."/>
    <s v="A guy in his 30's tries to live his &quot;American Dream&quot;, but quickly it turns into a nightmare. (A Novel)"/>
    <n v="10000"/>
    <n v="0"/>
    <x v="2"/>
    <x v="13"/>
    <s v="EUR"/>
    <n v="1474230385"/>
    <n v="1471638385"/>
    <b v="0"/>
    <n v="0"/>
    <b v="0"/>
    <x v="3"/>
    <x v="22"/>
    <n v="0"/>
    <n v="0"/>
    <d v="2015-03-11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4"/>
    <s v="EUR"/>
    <n v="1459584417"/>
    <n v="1456996017"/>
    <b v="0"/>
    <n v="5"/>
    <b v="0"/>
    <x v="3"/>
    <x v="22"/>
    <n v="8"/>
    <n v="80.599999999999994"/>
    <d v="2014-11-18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28629242"/>
    <n v="1426037242"/>
    <b v="0"/>
    <n v="47"/>
    <b v="0"/>
    <x v="3"/>
    <x v="22"/>
    <n v="32"/>
    <n v="115.55"/>
    <d v="2015-10-27T05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19017488"/>
    <n v="1416339088"/>
    <b v="0"/>
    <n v="0"/>
    <b v="0"/>
    <x v="3"/>
    <x v="22"/>
    <n v="0"/>
    <n v="0"/>
    <d v="2015-06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0"/>
    <s v="USD"/>
    <n v="1448517816"/>
    <n v="1445922216"/>
    <b v="0"/>
    <n v="10"/>
    <b v="0"/>
    <x v="3"/>
    <x v="22"/>
    <n v="7"/>
    <n v="80.5"/>
    <d v="2016-10-30T15:01:15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0"/>
    <s v="USD"/>
    <n v="1437417828"/>
    <n v="1434825828"/>
    <b v="0"/>
    <n v="11"/>
    <b v="0"/>
    <x v="3"/>
    <x v="22"/>
    <n v="10"/>
    <n v="744.55"/>
    <d v="2015-05-18T18:24:38"/>
    <n v="2015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81367600"/>
    <n v="1477839675"/>
    <b v="0"/>
    <n v="2"/>
    <b v="0"/>
    <x v="3"/>
    <x v="22"/>
    <n v="0"/>
    <n v="7.5"/>
    <d v="2015-09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9"/>
    <s v="DKK"/>
    <n v="1433775600"/>
    <n v="1431973478"/>
    <b v="0"/>
    <n v="2"/>
    <b v="0"/>
    <x v="3"/>
    <x v="22"/>
    <n v="1"/>
    <n v="38.5"/>
    <d v="2016-01-22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4"/>
    <s v="EUR"/>
    <n v="1444589020"/>
    <n v="1441997020"/>
    <b v="0"/>
    <n v="22"/>
    <b v="0"/>
    <x v="3"/>
    <x v="22"/>
    <n v="27"/>
    <n v="36.68"/>
    <d v="2014-06-06T12:45:39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EUR"/>
    <n v="1456043057"/>
    <n v="1453451057"/>
    <b v="0"/>
    <n v="8"/>
    <b v="0"/>
    <x v="3"/>
    <x v="22"/>
    <n v="3"/>
    <n v="75"/>
    <d v="2016-03-28T20:54:59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0"/>
    <s v="USD"/>
    <n v="1405227540"/>
    <n v="1402058739"/>
    <b v="0"/>
    <n v="6"/>
    <b v="0"/>
    <x v="3"/>
    <x v="22"/>
    <n v="7"/>
    <n v="30"/>
    <d v="2015-02-05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DKK"/>
    <n v="1461765300"/>
    <n v="1459198499"/>
    <b v="0"/>
    <n v="1"/>
    <b v="0"/>
    <x v="3"/>
    <x v="22"/>
    <n v="0"/>
    <n v="1"/>
    <d v="2016-04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6"/>
    <s v="CAD"/>
    <n v="1425758101"/>
    <n v="1423166101"/>
    <b v="0"/>
    <n v="3"/>
    <b v="0"/>
    <x v="3"/>
    <x v="22"/>
    <n v="1"/>
    <n v="673.33"/>
    <d v="2015-07-13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4"/>
    <s v="EUR"/>
    <n v="1464285463"/>
    <n v="1461693463"/>
    <b v="0"/>
    <n v="0"/>
    <b v="0"/>
    <x v="3"/>
    <x v="22"/>
    <n v="0"/>
    <n v="0"/>
    <d v="2016-04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"/>
    <s v="GBP"/>
    <n v="1441995769"/>
    <n v="1436811769"/>
    <b v="0"/>
    <n v="0"/>
    <b v="0"/>
    <x v="3"/>
    <x v="22"/>
    <n v="0"/>
    <n v="0"/>
    <d v="2016-12-03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0"/>
    <s v="USD"/>
    <n v="1464190158"/>
    <n v="1461598158"/>
    <b v="0"/>
    <n v="0"/>
    <b v="0"/>
    <x v="3"/>
    <x v="22"/>
    <n v="0"/>
    <n v="0"/>
    <d v="2015-07-14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83395209"/>
    <n v="1480803209"/>
    <b v="0"/>
    <n v="0"/>
    <b v="0"/>
    <x v="3"/>
    <x v="22"/>
    <n v="0"/>
    <n v="0"/>
    <d v="2015-05-15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42091462"/>
    <n v="1436907462"/>
    <b v="0"/>
    <n v="0"/>
    <b v="0"/>
    <x v="3"/>
    <x v="22"/>
    <n v="0"/>
    <n v="0"/>
    <d v="2016-04-01T10:44:38"/>
    <n v="2016"/>
  </r>
  <r>
    <n v="1447"/>
    <s v="Indian Language Dictionary"/>
    <s v="I'm creating a dictionary of multiple Indian languages."/>
    <n v="500000"/>
    <n v="75"/>
    <x v="2"/>
    <x v="13"/>
    <s v="EUR"/>
    <n v="1434286855"/>
    <n v="1431694855"/>
    <b v="0"/>
    <n v="3"/>
    <b v="0"/>
    <x v="3"/>
    <x v="22"/>
    <n v="0"/>
    <n v="25"/>
    <d v="2016-06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4"/>
    <s v="EUR"/>
    <n v="1461235478"/>
    <n v="1459507478"/>
    <b v="0"/>
    <n v="0"/>
    <b v="0"/>
    <x v="3"/>
    <x v="22"/>
    <n v="0"/>
    <n v="0"/>
    <d v="2015-04-21T22:28:3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67999134"/>
    <n v="1465407134"/>
    <b v="0"/>
    <n v="0"/>
    <b v="0"/>
    <x v="3"/>
    <x v="22"/>
    <n v="0"/>
    <n v="0"/>
    <d v="2015-03-23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3"/>
    <s v="AUD"/>
    <n v="1432272300"/>
    <n v="1429655318"/>
    <b v="0"/>
    <n v="1"/>
    <b v="0"/>
    <x v="3"/>
    <x v="22"/>
    <n v="0"/>
    <n v="1"/>
    <d v="2016-01-21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31286105"/>
    <n v="1427138905"/>
    <b v="0"/>
    <n v="2"/>
    <b v="0"/>
    <x v="3"/>
    <x v="22"/>
    <n v="0"/>
    <n v="1"/>
    <d v="2014-10-19T23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55941197"/>
    <n v="1453349197"/>
    <b v="0"/>
    <n v="0"/>
    <b v="0"/>
    <x v="3"/>
    <x v="22"/>
    <n v="0"/>
    <n v="0"/>
    <d v="2014-06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0"/>
    <s v="USD"/>
    <n v="1416355259"/>
    <n v="1413759659"/>
    <b v="0"/>
    <n v="0"/>
    <b v="0"/>
    <x v="3"/>
    <x v="22"/>
    <n v="0"/>
    <n v="0"/>
    <d v="2017-03-01T16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0"/>
    <s v="USD"/>
    <n v="1406566363"/>
    <n v="1403974363"/>
    <b v="0"/>
    <n v="1"/>
    <b v="0"/>
    <x v="3"/>
    <x v="22"/>
    <n v="1"/>
    <n v="15"/>
    <d v="2016-04-03T20:48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7"/>
    <s v="EUR"/>
    <n v="1492270947"/>
    <n v="1488386547"/>
    <b v="0"/>
    <n v="7"/>
    <b v="0"/>
    <x v="3"/>
    <x v="22"/>
    <n v="11"/>
    <n v="225"/>
    <d v="2014-07-12T16:08:40"/>
    <n v="2014"/>
  </r>
  <r>
    <n v="1456"/>
    <s v="Sometimes you don't need love (Canceled)"/>
    <s v="English Version of my auto-published novel"/>
    <n v="5000"/>
    <n v="145"/>
    <x v="1"/>
    <x v="4"/>
    <s v="EUR"/>
    <n v="1461535140"/>
    <n v="1459716480"/>
    <b v="0"/>
    <n v="3"/>
    <b v="0"/>
    <x v="3"/>
    <x v="22"/>
    <n v="3"/>
    <n v="48.33"/>
    <d v="2016-12-04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09924340"/>
    <n v="1405181320"/>
    <b v="0"/>
    <n v="0"/>
    <b v="0"/>
    <x v="3"/>
    <x v="22"/>
    <n v="0"/>
    <n v="0"/>
    <d v="2015-10-12T21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14"/>
    <s v="EUR"/>
    <n v="1483459365"/>
    <n v="1480867365"/>
    <b v="0"/>
    <n v="0"/>
    <b v="0"/>
    <x v="3"/>
    <x v="22"/>
    <n v="0"/>
    <n v="0"/>
    <d v="2014-07-11T16:56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0"/>
    <s v="USD"/>
    <n v="1447281044"/>
    <n v="1444685444"/>
    <b v="0"/>
    <n v="0"/>
    <b v="0"/>
    <x v="3"/>
    <x v="22"/>
    <n v="0"/>
    <n v="0"/>
    <d v="2015-11-04T04:54:56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07729600"/>
    <n v="1405097760"/>
    <b v="0"/>
    <n v="0"/>
    <b v="0"/>
    <x v="3"/>
    <x v="22"/>
    <n v="0"/>
    <n v="0"/>
    <d v="2014-10-03T21:31:38"/>
    <n v="2014"/>
  </r>
  <r>
    <n v="1461"/>
    <s v="Relatively Prime Series 2"/>
    <s v="Series 2 of Relatively Prime, a podcast of stories from the Mathematical Domain"/>
    <n v="15000"/>
    <n v="15186.69"/>
    <x v="0"/>
    <x v="9"/>
    <s v="DKK"/>
    <n v="1449077100"/>
    <n v="1446612896"/>
    <b v="0"/>
    <n v="340"/>
    <b v="1"/>
    <x v="3"/>
    <x v="23"/>
    <n v="101"/>
    <n v="44.67"/>
    <d v="2014-09-17T15:29:14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417391100"/>
    <n v="1412371898"/>
    <b v="0"/>
    <n v="150"/>
    <b v="1"/>
    <x v="3"/>
    <x v="23"/>
    <n v="109"/>
    <n v="28.94"/>
    <d v="2013-03-11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413849600"/>
    <n v="1410967754"/>
    <b v="1"/>
    <n v="25"/>
    <b v="1"/>
    <x v="3"/>
    <x v="23"/>
    <n v="148"/>
    <n v="35.44"/>
    <d v="2013-02-21T21:52:18"/>
    <n v="2013"/>
  </r>
  <r>
    <n v="1464"/>
    <s v="Science Studio"/>
    <s v="The Best Science Media on the Web"/>
    <n v="5000"/>
    <n v="8160"/>
    <x v="0"/>
    <x v="0"/>
    <s v="USD"/>
    <n v="1365609271"/>
    <n v="1363017271"/>
    <b v="1"/>
    <n v="234"/>
    <b v="1"/>
    <x v="3"/>
    <x v="23"/>
    <n v="163"/>
    <n v="34.869999999999997"/>
    <d v="2013-01-17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65367938"/>
    <n v="1361483538"/>
    <b v="1"/>
    <n v="2602"/>
    <b v="1"/>
    <x v="3"/>
    <x v="23"/>
    <n v="456"/>
    <n v="52.62"/>
    <d v="2012-02-20T17:37:3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361029958"/>
    <n v="1358437958"/>
    <b v="1"/>
    <n v="248"/>
    <b v="1"/>
    <x v="3"/>
    <x v="23"/>
    <n v="108"/>
    <n v="69.599999999999994"/>
    <d v="2015-12-02T04:07:46"/>
    <n v="2015"/>
  </r>
  <r>
    <n v="1467"/>
    <s v="Radio Ambulante"/>
    <s v="We are a new Spanish language podcast telling uniquely Latin American stories."/>
    <n v="40000"/>
    <n v="46032"/>
    <x v="0"/>
    <x v="0"/>
    <s v="USD"/>
    <n v="1332385200"/>
    <n v="1329759452"/>
    <b v="1"/>
    <n v="600"/>
    <b v="1"/>
    <x v="3"/>
    <x v="23"/>
    <n v="115"/>
    <n v="76.72"/>
    <d v="2012-01-25T19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452574800"/>
    <n v="1449029266"/>
    <b v="1"/>
    <n v="293"/>
    <b v="1"/>
    <x v="3"/>
    <x v="23"/>
    <n v="102"/>
    <n v="33.19"/>
    <d v="2011-04-13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32699285"/>
    <n v="1327518885"/>
    <b v="1"/>
    <n v="321"/>
    <b v="1"/>
    <x v="3"/>
    <x v="23"/>
    <n v="108"/>
    <n v="149.46"/>
    <d v="2013-01-16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07838049"/>
    <n v="1302654049"/>
    <b v="1"/>
    <n v="81"/>
    <b v="1"/>
    <x v="3"/>
    <x v="23"/>
    <n v="125"/>
    <n v="23.17"/>
    <d v="2012-12-07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360938109"/>
    <n v="1358346109"/>
    <b v="1"/>
    <n v="343"/>
    <b v="1"/>
    <x v="3"/>
    <x v="23"/>
    <n v="104"/>
    <n v="96.88"/>
    <d v="2015-03-10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56724263"/>
    <n v="1354909863"/>
    <b v="1"/>
    <n v="336"/>
    <b v="1"/>
    <x v="3"/>
    <x v="23"/>
    <n v="139"/>
    <n v="103.2"/>
    <d v="2013-09-16T13:01:43"/>
    <n v="2013"/>
  </r>
  <r>
    <n v="1473"/>
    <s v="ONE LOVES ONLY FORM"/>
    <s v="Public Radio Project"/>
    <n v="1500"/>
    <n v="1807.74"/>
    <x v="0"/>
    <x v="0"/>
    <s v="USD"/>
    <n v="1428620334"/>
    <n v="1426028334"/>
    <b v="1"/>
    <n v="47"/>
    <b v="1"/>
    <x v="3"/>
    <x v="23"/>
    <n v="121"/>
    <n v="38.46"/>
    <d v="2012-01-3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81928503"/>
    <n v="1379336503"/>
    <b v="1"/>
    <n v="76"/>
    <b v="1"/>
    <x v="3"/>
    <x v="23"/>
    <n v="112"/>
    <n v="44.32"/>
    <d v="2013-08-14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330644639"/>
    <n v="1328052639"/>
    <b v="1"/>
    <n v="441"/>
    <b v="1"/>
    <x v="3"/>
    <x v="23"/>
    <n v="189"/>
    <n v="64.17"/>
    <d v="2014-11-17T17:21:03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79093292"/>
    <n v="1376501292"/>
    <b v="1"/>
    <n v="916"/>
    <b v="1"/>
    <x v="3"/>
    <x v="23"/>
    <n v="662"/>
    <n v="43.33"/>
    <d v="2011-08-11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419051540"/>
    <n v="1416244863"/>
    <b v="1"/>
    <n v="369"/>
    <b v="1"/>
    <x v="3"/>
    <x v="23"/>
    <n v="111"/>
    <n v="90.5"/>
    <d v="2011-10-24T14:46:44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15616422"/>
    <n v="1313024422"/>
    <b v="1"/>
    <n v="20242"/>
    <b v="1"/>
    <x v="3"/>
    <x v="23"/>
    <n v="1182"/>
    <n v="29.19"/>
    <d v="2013-04-30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24609200"/>
    <n v="1319467604"/>
    <b v="1"/>
    <n v="71"/>
    <b v="1"/>
    <x v="3"/>
    <x v="23"/>
    <n v="137"/>
    <n v="30.96"/>
    <d v="2014-04-25T17:53:0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68564913"/>
    <n v="1367355313"/>
    <b v="1"/>
    <n v="635"/>
    <b v="1"/>
    <x v="3"/>
    <x v="23"/>
    <n v="117"/>
    <n v="92.16"/>
    <d v="2013-07-09T22:24:59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0"/>
    <s v="USD"/>
    <n v="1399694340"/>
    <n v="1398448389"/>
    <b v="1"/>
    <n v="6"/>
    <b v="0"/>
    <x v="3"/>
    <x v="10"/>
    <n v="2"/>
    <n v="17.5"/>
    <d v="2013-10-03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74858000"/>
    <n v="1373408699"/>
    <b v="1"/>
    <n v="1"/>
    <b v="0"/>
    <x v="3"/>
    <x v="10"/>
    <n v="0"/>
    <n v="5"/>
    <d v="2012-08-15T20:35:36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6"/>
    <s v="CAD"/>
    <n v="1383430145"/>
    <n v="1380838145"/>
    <b v="0"/>
    <n v="2"/>
    <b v="0"/>
    <x v="3"/>
    <x v="10"/>
    <n v="1"/>
    <n v="25"/>
    <d v="2016-06-27T04:37:55"/>
    <n v="2016"/>
  </r>
  <r>
    <n v="1484"/>
    <s v="a book called filtered down thru the stars"/>
    <s v="The mussings of an old wizard"/>
    <n v="2000"/>
    <n v="0"/>
    <x v="2"/>
    <x v="0"/>
    <s v="USD"/>
    <n v="1347004260"/>
    <n v="1345062936"/>
    <b v="0"/>
    <n v="0"/>
    <b v="0"/>
    <x v="3"/>
    <x v="10"/>
    <n v="0"/>
    <n v="0"/>
    <d v="2012-05-24T04:49:23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69162275"/>
    <n v="1467002275"/>
    <b v="0"/>
    <n v="3"/>
    <b v="0"/>
    <x v="3"/>
    <x v="10"/>
    <n v="2"/>
    <n v="50"/>
    <d v="2015-05-06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342882260"/>
    <n v="1337834963"/>
    <b v="0"/>
    <n v="3"/>
    <b v="0"/>
    <x v="3"/>
    <x v="10"/>
    <n v="0"/>
    <n v="16"/>
    <d v="2015-01-28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34827173"/>
    <n v="1430939173"/>
    <b v="0"/>
    <n v="0"/>
    <b v="0"/>
    <x v="3"/>
    <x v="10"/>
    <n v="0"/>
    <n v="0"/>
    <d v="2016-07-03T22:01:11"/>
    <n v="2016"/>
  </r>
  <r>
    <n v="1488"/>
    <s v="Nanolution"/>
    <s v="A blockbuster sci-fi adventure. What would you do if one day your life changed to beyond the imaginable?"/>
    <n v="15000"/>
    <n v="360"/>
    <x v="2"/>
    <x v="0"/>
    <s v="USD"/>
    <n v="1425009761"/>
    <n v="1422417761"/>
    <b v="0"/>
    <n v="6"/>
    <b v="0"/>
    <x v="3"/>
    <x v="10"/>
    <n v="2"/>
    <n v="60"/>
    <d v="2013-12-06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470175271"/>
    <n v="1467583271"/>
    <b v="0"/>
    <n v="0"/>
    <b v="0"/>
    <x v="3"/>
    <x v="10"/>
    <n v="0"/>
    <n v="0"/>
    <d v="2012-10-16T14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3"/>
    <s v="AUD"/>
    <n v="1388928660"/>
    <n v="1386336660"/>
    <b v="0"/>
    <n v="19"/>
    <b v="0"/>
    <x v="3"/>
    <x v="10"/>
    <n v="31"/>
    <n v="47.11"/>
    <d v="2013-09-03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352994052"/>
    <n v="1350398452"/>
    <b v="0"/>
    <n v="1"/>
    <b v="0"/>
    <x v="3"/>
    <x v="10"/>
    <n v="8"/>
    <n v="100"/>
    <d v="2014-12-18T17:07:23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80720474"/>
    <n v="1378214874"/>
    <b v="0"/>
    <n v="2"/>
    <b v="0"/>
    <x v="3"/>
    <x v="10"/>
    <n v="1"/>
    <n v="15"/>
    <d v="2011-05-19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424014680"/>
    <n v="1418922443"/>
    <b v="0"/>
    <n v="0"/>
    <b v="0"/>
    <x v="3"/>
    <x v="10"/>
    <n v="0"/>
    <n v="0"/>
    <d v="2013-05-17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308431646"/>
    <n v="1305839646"/>
    <b v="0"/>
    <n v="11"/>
    <b v="0"/>
    <x v="3"/>
    <x v="10"/>
    <n v="9"/>
    <n v="40.450000000000003"/>
    <d v="2015-03-04T17:20:13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71415675"/>
    <n v="1368823675"/>
    <b v="0"/>
    <n v="0"/>
    <b v="0"/>
    <x v="3"/>
    <x v="10"/>
    <n v="0"/>
    <n v="0"/>
    <d v="2011-07-28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28075480"/>
    <n v="1425489613"/>
    <b v="0"/>
    <n v="0"/>
    <b v="0"/>
    <x v="3"/>
    <x v="10"/>
    <n v="0"/>
    <n v="0"/>
    <d v="2014-07-18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14471431"/>
    <n v="1311879431"/>
    <b v="0"/>
    <n v="1"/>
    <b v="0"/>
    <x v="3"/>
    <x v="10"/>
    <n v="0"/>
    <n v="1"/>
    <d v="2013-06-19T15:25:22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10866659"/>
    <n v="1405682659"/>
    <b v="0"/>
    <n v="3"/>
    <b v="0"/>
    <x v="3"/>
    <x v="10"/>
    <n v="2"/>
    <n v="19"/>
    <d v="2014-07-20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375299780"/>
    <n v="1371655522"/>
    <b v="0"/>
    <n v="1"/>
    <b v="0"/>
    <x v="3"/>
    <x v="10"/>
    <n v="0"/>
    <n v="5"/>
    <d v="2016-06-06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409787378"/>
    <n v="1405899378"/>
    <b v="0"/>
    <n v="15"/>
    <b v="0"/>
    <x v="3"/>
    <x v="10"/>
    <n v="25"/>
    <n v="46.73"/>
    <d v="2013-04-01T21:42:37"/>
    <n v="2013"/>
  </r>
  <r>
    <n v="1501"/>
    <s v="This is Nowhere"/>
    <s v="A hardcover book of surf, outdoor and nature photos from the British Columbia coast."/>
    <n v="52000"/>
    <n v="86492"/>
    <x v="0"/>
    <x v="0"/>
    <s v="USD"/>
    <n v="1470355833"/>
    <n v="1465171833"/>
    <b v="0"/>
    <n v="885"/>
    <b v="1"/>
    <x v="8"/>
    <x v="20"/>
    <n v="166"/>
    <n v="97.73"/>
    <d v="2015-06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USD"/>
    <n v="1367444557"/>
    <n v="1364852557"/>
    <b v="0"/>
    <n v="329"/>
    <b v="1"/>
    <x v="8"/>
    <x v="20"/>
    <n v="101"/>
    <n v="67.84"/>
    <d v="2016-02-26T13:01:2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CAD"/>
    <n v="1436364023"/>
    <n v="1433772023"/>
    <b v="1"/>
    <n v="71"/>
    <b v="1"/>
    <x v="8"/>
    <x v="20"/>
    <n v="108"/>
    <n v="56.98"/>
    <d v="2016-08-24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58943200"/>
    <n v="1456491680"/>
    <b v="1"/>
    <n v="269"/>
    <b v="1"/>
    <x v="8"/>
    <x v="20"/>
    <n v="278"/>
    <n v="67.16"/>
    <d v="2014-05-13T15:47: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9"/>
    <s v="EUR"/>
    <n v="1477210801"/>
    <n v="1472026801"/>
    <b v="1"/>
    <n v="345"/>
    <b v="1"/>
    <x v="8"/>
    <x v="20"/>
    <n v="104"/>
    <n v="48.04"/>
    <d v="2016-02-14T10:38:23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2389180"/>
    <n v="1399996024"/>
    <b v="1"/>
    <n v="43"/>
    <b v="1"/>
    <x v="8"/>
    <x v="20"/>
    <n v="111"/>
    <n v="38.86"/>
    <d v="2014-06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3"/>
    <s v="EUR"/>
    <n v="1458676860"/>
    <n v="1455446303"/>
    <b v="1"/>
    <n v="33"/>
    <b v="1"/>
    <x v="8"/>
    <x v="20"/>
    <n v="215"/>
    <n v="78.180000000000007"/>
    <d v="2010-03-17T10:48:29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GBP"/>
    <n v="1406227904"/>
    <n v="1403635904"/>
    <b v="1"/>
    <n v="211"/>
    <b v="1"/>
    <x v="8"/>
    <x v="20"/>
    <n v="111"/>
    <n v="97.11"/>
    <d v="2014-05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0"/>
    <s v="USD"/>
    <n v="1273911000"/>
    <n v="1268822909"/>
    <b v="1"/>
    <n v="196"/>
    <b v="1"/>
    <x v="8"/>
    <x v="20"/>
    <n v="124"/>
    <n v="110.39"/>
    <d v="2017-01-16T12:48:05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USD"/>
    <n v="1403880281"/>
    <n v="1401201881"/>
    <b v="1"/>
    <n v="405"/>
    <b v="1"/>
    <x v="8"/>
    <x v="20"/>
    <n v="101"/>
    <n v="39.92"/>
    <d v="2014-06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3"/>
    <s v="EUR"/>
    <n v="1487113140"/>
    <n v="1484570885"/>
    <b v="1"/>
    <n v="206"/>
    <b v="1"/>
    <x v="8"/>
    <x v="20"/>
    <n v="112"/>
    <n v="75.98"/>
    <d v="2015-10-19T14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GBP"/>
    <n v="1405761278"/>
    <n v="1403169278"/>
    <b v="1"/>
    <n v="335"/>
    <b v="1"/>
    <x v="8"/>
    <x v="20"/>
    <n v="559"/>
    <n v="58.38"/>
    <d v="2017-01-06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0"/>
    <s v="USD"/>
    <n v="1447858804"/>
    <n v="1445263204"/>
    <b v="1"/>
    <n v="215"/>
    <b v="1"/>
    <x v="8"/>
    <x v="20"/>
    <n v="150"/>
    <n v="55.82"/>
    <d v="2014-06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86311939"/>
    <n v="1483719939"/>
    <b v="1"/>
    <n v="176"/>
    <b v="1"/>
    <x v="8"/>
    <x v="20"/>
    <n v="106"/>
    <n v="151.24"/>
    <d v="2015-08-18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"/>
    <s v="GBP"/>
    <n v="1405523866"/>
    <n v="1402931866"/>
    <b v="1"/>
    <n v="555"/>
    <b v="1"/>
    <x v="8"/>
    <x v="20"/>
    <n v="157"/>
    <n v="849.67"/>
    <d v="2016-02-15T06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43363640"/>
    <n v="1439907640"/>
    <b v="1"/>
    <n v="116"/>
    <b v="1"/>
    <x v="8"/>
    <x v="20"/>
    <n v="109"/>
    <n v="159.24"/>
    <d v="2016-09-06T11:11:3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1"/>
    <s v="NOK"/>
    <n v="1458104697"/>
    <n v="1455516297"/>
    <b v="1"/>
    <n v="615"/>
    <b v="1"/>
    <x v="8"/>
    <x v="20"/>
    <n v="162"/>
    <n v="39.51"/>
    <d v="2014-11-05T13:35:53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75762400"/>
    <n v="1473160292"/>
    <b v="1"/>
    <n v="236"/>
    <b v="1"/>
    <x v="8"/>
    <x v="20"/>
    <n v="205"/>
    <n v="130.53"/>
    <d v="2014-05-0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17845600"/>
    <n v="1415194553"/>
    <b v="1"/>
    <n v="145"/>
    <b v="1"/>
    <x v="8"/>
    <x v="20"/>
    <n v="103"/>
    <n v="64.16"/>
    <d v="2014-05-23T17:48:03"/>
    <n v="2014"/>
  </r>
  <r>
    <n v="1520"/>
    <s v="TULIPS"/>
    <s v="A self-published photography book by Andrew Miksys from his new series about Belarus"/>
    <n v="18000"/>
    <n v="18625"/>
    <x v="0"/>
    <x v="0"/>
    <s v="USD"/>
    <n v="1401565252"/>
    <n v="1398973252"/>
    <b v="1"/>
    <n v="167"/>
    <b v="1"/>
    <x v="8"/>
    <x v="20"/>
    <n v="103"/>
    <n v="111.53"/>
    <d v="2014-11-12T20:35:1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03301540"/>
    <n v="1400867283"/>
    <b v="1"/>
    <n v="235"/>
    <b v="1"/>
    <x v="8"/>
    <x v="20"/>
    <n v="107"/>
    <n v="170.45"/>
    <d v="2016-05-03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8961600"/>
    <n v="1415824513"/>
    <b v="1"/>
    <n v="452"/>
    <b v="1"/>
    <x v="8"/>
    <x v="20"/>
    <n v="139"/>
    <n v="133.74"/>
    <d v="2014-09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65272091"/>
    <n v="1462248091"/>
    <b v="1"/>
    <n v="241"/>
    <b v="1"/>
    <x v="8"/>
    <x v="20"/>
    <n v="125"/>
    <n v="95.83"/>
    <d v="2014-11-21T18:01:56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0"/>
    <s v="USD"/>
    <n v="1413575739"/>
    <n v="1410983739"/>
    <b v="1"/>
    <n v="28"/>
    <b v="1"/>
    <x v="8"/>
    <x v="20"/>
    <n v="207"/>
    <n v="221.79"/>
    <d v="2017-01-21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19292800"/>
    <n v="1416592916"/>
    <b v="1"/>
    <n v="140"/>
    <b v="1"/>
    <x v="8"/>
    <x v="20"/>
    <n v="174"/>
    <n v="32.32"/>
    <d v="2016-07-19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2"/>
    <s v="SEK"/>
    <n v="1487592090"/>
    <n v="1485000090"/>
    <b v="1"/>
    <n v="280"/>
    <b v="1"/>
    <x v="8"/>
    <x v="20"/>
    <n v="120"/>
    <n v="98.84"/>
    <d v="2015-12-01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71539138"/>
    <n v="1468947138"/>
    <b v="1"/>
    <n v="70"/>
    <b v="1"/>
    <x v="8"/>
    <x v="20"/>
    <n v="110"/>
    <n v="55.22"/>
    <d v="2017-02-14T14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53185447"/>
    <n v="1448951847"/>
    <b v="1"/>
    <n v="160"/>
    <b v="1"/>
    <x v="8"/>
    <x v="20"/>
    <n v="282"/>
    <n v="52.79"/>
    <d v="2017-01-01T17:35:22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89497886"/>
    <n v="1487082286"/>
    <b v="1"/>
    <n v="141"/>
    <b v="1"/>
    <x v="8"/>
    <x v="20"/>
    <n v="101"/>
    <n v="135.66999999999999"/>
    <d v="2015-02-17T15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85907200"/>
    <n v="1483292122"/>
    <b v="1"/>
    <n v="874"/>
    <b v="1"/>
    <x v="8"/>
    <x v="20"/>
    <n v="135"/>
    <n v="53.99"/>
    <d v="2015-09-28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26773920"/>
    <n v="1424185520"/>
    <b v="1"/>
    <n v="73"/>
    <b v="1"/>
    <x v="8"/>
    <x v="20"/>
    <n v="176"/>
    <n v="56.64"/>
    <d v="2014-10-29T19:15:26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0"/>
    <s v="USD"/>
    <n v="1445624695"/>
    <n v="1443464695"/>
    <b v="1"/>
    <n v="294"/>
    <b v="1"/>
    <x v="8"/>
    <x v="20"/>
    <n v="484"/>
    <n v="82.32"/>
    <d v="2016-01-22T11:24:25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17402800"/>
    <n v="1414610126"/>
    <b v="1"/>
    <n v="740"/>
    <b v="1"/>
    <x v="8"/>
    <x v="20"/>
    <n v="145"/>
    <n v="88.26"/>
    <d v="2016-03-14T00:02:57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3"/>
    <s v="AUD"/>
    <n v="1455548400"/>
    <n v="1453461865"/>
    <b v="1"/>
    <n v="369"/>
    <b v="1"/>
    <x v="8"/>
    <x v="20"/>
    <n v="418"/>
    <n v="84.91"/>
    <d v="2015-08-05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2161540"/>
    <n v="1457913777"/>
    <b v="1"/>
    <n v="110"/>
    <b v="1"/>
    <x v="8"/>
    <x v="20"/>
    <n v="132"/>
    <n v="48.15"/>
    <d v="2016-04-24T19:53:5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1383062"/>
    <n v="1438791062"/>
    <b v="1"/>
    <n v="455"/>
    <b v="1"/>
    <x v="8"/>
    <x v="20"/>
    <n v="250"/>
    <n v="66.02"/>
    <d v="2015-07-28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0"/>
    <s v="USD"/>
    <n v="1464040800"/>
    <n v="1461527631"/>
    <b v="1"/>
    <n v="224"/>
    <b v="1"/>
    <x v="8"/>
    <x v="20"/>
    <n v="180"/>
    <n v="96.38"/>
    <d v="2016-07-01T07:33:4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40702910"/>
    <n v="1438110910"/>
    <b v="1"/>
    <n v="46"/>
    <b v="1"/>
    <x v="8"/>
    <x v="20"/>
    <n v="103"/>
    <n v="156.16999999999999"/>
    <d v="2014-12-08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3"/>
    <s v="EUR"/>
    <n v="1470506400"/>
    <n v="1467358427"/>
    <b v="1"/>
    <n v="284"/>
    <b v="1"/>
    <x v="8"/>
    <x v="20"/>
    <n v="136"/>
    <n v="95.76"/>
    <d v="2016-12-01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21952370"/>
    <n v="1418064370"/>
    <b v="1"/>
    <n v="98"/>
    <b v="1"/>
    <x v="8"/>
    <x v="20"/>
    <n v="118"/>
    <n v="180.41"/>
    <d v="2014-10-27T00:10:16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83481019"/>
    <n v="1480629819"/>
    <b v="0"/>
    <n v="2"/>
    <b v="0"/>
    <x v="8"/>
    <x v="24"/>
    <n v="0"/>
    <n v="3"/>
    <d v="2014-12-0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0"/>
    <s v="USD"/>
    <n v="1416964500"/>
    <n v="1414368616"/>
    <b v="1"/>
    <n v="1"/>
    <b v="0"/>
    <x v="8"/>
    <x v="24"/>
    <n v="4"/>
    <n v="20"/>
    <d v="2015-06-15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20045538"/>
    <n v="1417453538"/>
    <b v="0"/>
    <n v="1"/>
    <b v="0"/>
    <x v="8"/>
    <x v="24"/>
    <n v="0"/>
    <n v="10"/>
    <d v="2014-10-23T12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6"/>
    <s v="CAD"/>
    <n v="1435708500"/>
    <n v="1434412500"/>
    <b v="0"/>
    <n v="0"/>
    <b v="0"/>
    <x v="8"/>
    <x v="24"/>
    <n v="0"/>
    <n v="0"/>
    <d v="2015-02-18T01:13:44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16662034"/>
    <n v="1414066434"/>
    <b v="0"/>
    <n v="1"/>
    <b v="0"/>
    <x v="8"/>
    <x v="24"/>
    <n v="0"/>
    <n v="1"/>
    <d v="2015-01-27T21:13:54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USD"/>
    <n v="1427847480"/>
    <n v="1424222024"/>
    <b v="0"/>
    <n v="11"/>
    <b v="0"/>
    <x v="8"/>
    <x v="24"/>
    <n v="29"/>
    <n v="26.27"/>
    <d v="2014-07-19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25330960"/>
    <n v="1422393234"/>
    <b v="0"/>
    <n v="0"/>
    <b v="0"/>
    <x v="8"/>
    <x v="24"/>
    <n v="0"/>
    <n v="0"/>
    <d v="2017-02-16T10:14:42"/>
    <n v="2017"/>
  </r>
  <r>
    <n v="1548"/>
    <s v="Change the World through Color"/>
    <s v="Beauty is in the eye of the beholder and I want to inspire conservation through color."/>
    <n v="700"/>
    <n v="60"/>
    <x v="2"/>
    <x v="1"/>
    <s v="GBP"/>
    <n v="1410930399"/>
    <n v="1405746399"/>
    <b v="0"/>
    <n v="1"/>
    <b v="0"/>
    <x v="8"/>
    <x v="24"/>
    <n v="9"/>
    <n v="60"/>
    <d v="2015-10-09T21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87844882"/>
    <n v="1487240082"/>
    <b v="0"/>
    <n v="6"/>
    <b v="0"/>
    <x v="8"/>
    <x v="24"/>
    <n v="34"/>
    <n v="28.33"/>
    <d v="2015-10-04T03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USD"/>
    <n v="1447020620"/>
    <n v="1444425020"/>
    <b v="0"/>
    <n v="7"/>
    <b v="0"/>
    <x v="8"/>
    <x v="24"/>
    <n v="13"/>
    <n v="14.43"/>
    <d v="2016-04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46524159"/>
    <n v="1443928559"/>
    <b v="0"/>
    <n v="0"/>
    <b v="0"/>
    <x v="8"/>
    <x v="24"/>
    <n v="0"/>
    <n v="0"/>
    <d v="2015-04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GBP"/>
    <n v="1463050034"/>
    <n v="1460458034"/>
    <b v="0"/>
    <n v="16"/>
    <b v="0"/>
    <x v="8"/>
    <x v="24"/>
    <n v="49"/>
    <n v="132.19"/>
    <d v="2014-09-10T16:31:48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32756039"/>
    <n v="1430164039"/>
    <b v="0"/>
    <n v="0"/>
    <b v="0"/>
    <x v="8"/>
    <x v="24"/>
    <n v="0"/>
    <n v="0"/>
    <d v="2015-08-03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0"/>
    <s v="USD"/>
    <n v="1412135940"/>
    <n v="1410366708"/>
    <b v="0"/>
    <n v="0"/>
    <b v="0"/>
    <x v="8"/>
    <x v="24"/>
    <n v="0"/>
    <n v="0"/>
    <d v="2015-07-03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1176447"/>
    <n v="1438584447"/>
    <b v="0"/>
    <n v="0"/>
    <b v="0"/>
    <x v="8"/>
    <x v="24"/>
    <n v="0"/>
    <n v="0"/>
    <d v="2015-08-25T14:43:52"/>
    <n v="2015"/>
  </r>
  <r>
    <n v="1556"/>
    <s v="West Canada - A Coffee Table Book"/>
    <s v="To gather a collection of photographs for a coffee table book that displays the beauty of Canada's west."/>
    <n v="1500"/>
    <n v="677"/>
    <x v="2"/>
    <x v="3"/>
    <s v="AUD"/>
    <n v="1438495390"/>
    <n v="1435903390"/>
    <b v="0"/>
    <n v="12"/>
    <b v="0"/>
    <x v="8"/>
    <x v="24"/>
    <n v="45"/>
    <n v="56.42"/>
    <d v="2016-06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42509200"/>
    <n v="1440513832"/>
    <b v="0"/>
    <n v="1"/>
    <b v="0"/>
    <x v="8"/>
    <x v="24"/>
    <n v="4"/>
    <n v="100"/>
    <d v="2014-08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6"/>
    <s v="CAD"/>
    <n v="1467603624"/>
    <n v="1465011624"/>
    <b v="0"/>
    <n v="3"/>
    <b v="0"/>
    <x v="8"/>
    <x v="24"/>
    <n v="5"/>
    <n v="11.67"/>
    <d v="2015-06-30T09:32:39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11227633"/>
    <n v="1408549233"/>
    <b v="0"/>
    <n v="1"/>
    <b v="0"/>
    <x v="8"/>
    <x v="24"/>
    <n v="0"/>
    <n v="50"/>
    <d v="2015-04-14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GBP"/>
    <n v="1440763920"/>
    <n v="1435656759"/>
    <b v="0"/>
    <n v="4"/>
    <b v="0"/>
    <x v="8"/>
    <x v="24"/>
    <n v="4"/>
    <n v="23.5"/>
    <d v="2014-10-24T00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430270199"/>
    <n v="1428974199"/>
    <b v="0"/>
    <n v="1"/>
    <b v="0"/>
    <x v="3"/>
    <x v="25"/>
    <n v="1"/>
    <n v="67"/>
    <d v="2013-10-08T01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415842193"/>
    <n v="1414110593"/>
    <b v="0"/>
    <n v="0"/>
    <b v="0"/>
    <x v="3"/>
    <x v="25"/>
    <n v="0"/>
    <n v="0"/>
    <d v="2009-09-23T13:35:16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0"/>
    <s v="USD"/>
    <n v="1383789603"/>
    <n v="1381194003"/>
    <b v="0"/>
    <n v="2"/>
    <b v="0"/>
    <x v="3"/>
    <x v="25"/>
    <n v="1"/>
    <n v="42.5"/>
    <d v="2014-01-13T17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259715000"/>
    <n v="1253712916"/>
    <b v="0"/>
    <n v="1"/>
    <b v="0"/>
    <x v="3"/>
    <x v="25"/>
    <n v="0"/>
    <n v="10"/>
    <d v="2015-04-27T08:48:29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1"/>
    <s v="GBP"/>
    <n v="1394815751"/>
    <n v="1389635351"/>
    <b v="0"/>
    <n v="1"/>
    <b v="0"/>
    <x v="3"/>
    <x v="25"/>
    <n v="3"/>
    <n v="100"/>
    <d v="2011-05-09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32843500"/>
    <n v="1430124509"/>
    <b v="0"/>
    <n v="59"/>
    <b v="0"/>
    <x v="3"/>
    <x v="25"/>
    <n v="21"/>
    <n v="108.05"/>
    <d v="2016-06-28T22:00:04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07554261"/>
    <n v="1304962261"/>
    <b v="0"/>
    <n v="13"/>
    <b v="0"/>
    <x v="3"/>
    <x v="25"/>
    <n v="4"/>
    <n v="26.92"/>
    <d v="2014-02-01T22:29:05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69656800"/>
    <n v="1467151204"/>
    <b v="0"/>
    <n v="22"/>
    <b v="0"/>
    <x v="3"/>
    <x v="25"/>
    <n v="14"/>
    <n v="155"/>
    <d v="2014-11-19T01:29:45"/>
    <n v="2014"/>
  </r>
  <r>
    <n v="1569"/>
    <s v="to be removed (Canceled)"/>
    <s v="to be removed"/>
    <n v="30000"/>
    <n v="0"/>
    <x v="1"/>
    <x v="0"/>
    <s v="USD"/>
    <n v="1392595200"/>
    <n v="1391293745"/>
    <b v="0"/>
    <n v="0"/>
    <b v="0"/>
    <x v="3"/>
    <x v="25"/>
    <n v="0"/>
    <n v="0"/>
    <d v="2013-04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19384585"/>
    <n v="1416360585"/>
    <b v="0"/>
    <n v="52"/>
    <b v="0"/>
    <x v="3"/>
    <x v="25"/>
    <n v="41"/>
    <n v="47.77"/>
    <d v="2016-03-09T19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0"/>
    <s v="USD"/>
    <n v="1369498714"/>
    <n v="1366906714"/>
    <b v="0"/>
    <n v="4"/>
    <b v="0"/>
    <x v="3"/>
    <x v="25"/>
    <n v="1"/>
    <n v="20"/>
    <d v="2015-05-20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0"/>
    <s v="USD"/>
    <n v="1460140282"/>
    <n v="1457551882"/>
    <b v="0"/>
    <n v="3"/>
    <b v="0"/>
    <x v="3"/>
    <x v="25"/>
    <n v="5"/>
    <n v="41.67"/>
    <d v="2016-02-04T00:47: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"/>
    <s v="GBP"/>
    <n v="1434738483"/>
    <n v="1432146483"/>
    <b v="0"/>
    <n v="3"/>
    <b v="0"/>
    <x v="3"/>
    <x v="25"/>
    <n v="2"/>
    <n v="74.33"/>
    <d v="2017-02-20T00:00:0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s v="GBP"/>
    <n v="1456703940"/>
    <n v="1454546859"/>
    <b v="0"/>
    <n v="6"/>
    <b v="0"/>
    <x v="3"/>
    <x v="25"/>
    <n v="5"/>
    <n v="84.33"/>
    <d v="2015-01-13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6"/>
    <s v="CAD"/>
    <n v="1491019140"/>
    <n v="1487548802"/>
    <b v="0"/>
    <n v="35"/>
    <b v="0"/>
    <x v="3"/>
    <x v="25"/>
    <n v="23"/>
    <n v="65.459999999999994"/>
    <d v="2014-06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24211329"/>
    <n v="1421187329"/>
    <b v="0"/>
    <n v="10"/>
    <b v="0"/>
    <x v="3"/>
    <x v="25"/>
    <n v="13"/>
    <n v="65"/>
    <d v="2015-05-16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404909296"/>
    <n v="1402317296"/>
    <b v="0"/>
    <n v="2"/>
    <b v="0"/>
    <x v="3"/>
    <x v="25"/>
    <n v="1"/>
    <n v="27.5"/>
    <d v="2012-05-25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435698368"/>
    <n v="1431810368"/>
    <b v="0"/>
    <n v="4"/>
    <b v="0"/>
    <x v="3"/>
    <x v="25"/>
    <n v="11"/>
    <n v="51.25"/>
    <d v="2010-08-09T01:34:51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43161248"/>
    <n v="1337977248"/>
    <b v="0"/>
    <n v="2"/>
    <b v="0"/>
    <x v="3"/>
    <x v="25"/>
    <n v="1"/>
    <n v="14"/>
    <d v="2013-07-26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283392800"/>
    <n v="1281317691"/>
    <b v="0"/>
    <n v="0"/>
    <b v="0"/>
    <x v="3"/>
    <x v="25"/>
    <n v="0"/>
    <n v="0"/>
    <d v="2012-03-22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0"/>
    <s v="USD"/>
    <n v="1377734091"/>
    <n v="1374882891"/>
    <b v="0"/>
    <n v="1"/>
    <b v="0"/>
    <x v="8"/>
    <x v="26"/>
    <n v="1"/>
    <n v="5"/>
    <d v="2015-11-17T10:46:30"/>
    <n v="2015"/>
  </r>
  <r>
    <n v="1582"/>
    <s v="Scenes from New Orleans"/>
    <s v="I create canvas prints of images from in and around New Orleans"/>
    <n v="1000"/>
    <n v="93"/>
    <x v="2"/>
    <x v="0"/>
    <s v="USD"/>
    <n v="1337562726"/>
    <n v="1332378726"/>
    <b v="0"/>
    <n v="3"/>
    <b v="0"/>
    <x v="8"/>
    <x v="26"/>
    <n v="9"/>
    <n v="31"/>
    <d v="2015-08-30T18:57:33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50521990"/>
    <n v="1447757190"/>
    <b v="0"/>
    <n v="1"/>
    <b v="0"/>
    <x v="8"/>
    <x v="26"/>
    <n v="0"/>
    <n v="15"/>
    <d v="2014-08-26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45894400"/>
    <n v="1440961053"/>
    <b v="0"/>
    <n v="0"/>
    <b v="0"/>
    <x v="8"/>
    <x v="26"/>
    <n v="0"/>
    <n v="0"/>
    <d v="2014-05-2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"/>
    <s v="GBP"/>
    <n v="1411681391"/>
    <n v="1409089391"/>
    <b v="0"/>
    <n v="12"/>
    <b v="0"/>
    <x v="8"/>
    <x v="26"/>
    <n v="79"/>
    <n v="131.66999999999999"/>
    <d v="2016-12-03T21:29:28"/>
    <n v="2016"/>
  </r>
  <r>
    <n v="1586"/>
    <s v="Missouri In Pictures"/>
    <s v="Show the world the beauty that is in all of our back yards!"/>
    <n v="1500"/>
    <n v="0"/>
    <x v="2"/>
    <x v="0"/>
    <s v="USD"/>
    <n v="1401464101"/>
    <n v="1400600101"/>
    <b v="0"/>
    <n v="0"/>
    <b v="0"/>
    <x v="8"/>
    <x v="26"/>
    <n v="0"/>
    <n v="0"/>
    <d v="2015-03-06T02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6"/>
    <s v="CAD"/>
    <n v="1482663600"/>
    <n v="1480800568"/>
    <b v="0"/>
    <n v="1"/>
    <b v="0"/>
    <x v="8"/>
    <x v="26"/>
    <n v="0"/>
    <n v="1"/>
    <d v="2014-11-13T22:49:25"/>
    <n v="2014"/>
  </r>
  <r>
    <n v="1588"/>
    <s v="The Right Side of Texas"/>
    <s v="Southeast Texas as seen through the lens of a cell phone camera"/>
    <n v="516"/>
    <n v="0"/>
    <x v="2"/>
    <x v="0"/>
    <s v="USD"/>
    <n v="1428197422"/>
    <n v="1425609022"/>
    <b v="0"/>
    <n v="0"/>
    <b v="0"/>
    <x v="8"/>
    <x v="26"/>
    <n v="0"/>
    <n v="0"/>
    <d v="2015-01-01T05:59:59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18510965"/>
    <n v="1415918965"/>
    <b v="0"/>
    <n v="0"/>
    <b v="0"/>
    <x v="8"/>
    <x v="26"/>
    <n v="0"/>
    <n v="0"/>
    <d v="2015-09-09T23:38:06"/>
    <n v="2015"/>
  </r>
  <r>
    <n v="1590"/>
    <s v="An Italian Adventure"/>
    <s v="Discover Italy through photography."/>
    <n v="60000"/>
    <n v="1020"/>
    <x v="2"/>
    <x v="0"/>
    <s v="USD"/>
    <n v="1422735120"/>
    <n v="1420091999"/>
    <b v="0"/>
    <n v="2"/>
    <b v="0"/>
    <x v="8"/>
    <x v="26"/>
    <n v="2"/>
    <n v="510"/>
    <d v="2015-08-24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USD"/>
    <n v="1444433886"/>
    <n v="1441841886"/>
    <b v="0"/>
    <n v="92"/>
    <b v="0"/>
    <x v="8"/>
    <x v="26"/>
    <n v="29"/>
    <n v="44.48"/>
    <d v="2016-03-04T17:25:41"/>
    <n v="2016"/>
  </r>
  <r>
    <n v="1592"/>
    <s v="The Views of Pittsburgh"/>
    <s v="A portfolio collage of beautiful pictures of authentic Pittsburgh locations and scenery."/>
    <n v="25"/>
    <n v="0"/>
    <x v="2"/>
    <x v="14"/>
    <s v="EUR"/>
    <n v="1443040464"/>
    <n v="1440448464"/>
    <b v="0"/>
    <n v="0"/>
    <b v="0"/>
    <x v="8"/>
    <x v="26"/>
    <n v="0"/>
    <n v="0"/>
    <d v="2015-02-11T01:44:45"/>
    <n v="2015"/>
  </r>
  <r>
    <n v="1593"/>
    <s v="Picturing Italy"/>
    <s v="A trip to fulfill a dream of capturing the wonders and history of ancient Italy in person."/>
    <n v="22000"/>
    <n v="3"/>
    <x v="2"/>
    <x v="1"/>
    <s v="GBP"/>
    <n v="1459700741"/>
    <n v="1457112341"/>
    <b v="0"/>
    <n v="3"/>
    <b v="0"/>
    <x v="8"/>
    <x v="26"/>
    <n v="0"/>
    <n v="1"/>
    <d v="2015-01-29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27503485"/>
    <n v="1423619085"/>
    <b v="0"/>
    <n v="10"/>
    <b v="0"/>
    <x v="8"/>
    <x v="26"/>
    <n v="21"/>
    <n v="20.5"/>
    <d v="2016-03-16T17:06:2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25154655"/>
    <n v="1422562655"/>
    <b v="0"/>
    <n v="7"/>
    <b v="0"/>
    <x v="8"/>
    <x v="26"/>
    <n v="0"/>
    <n v="40"/>
    <d v="2014-05-21T01:12:08"/>
    <n v="2014"/>
  </r>
  <r>
    <n v="1596"/>
    <s v="The Town We Live In"/>
    <s v="London is beautiful. I want to create a book of stunning images from in and around our great city"/>
    <n v="3250"/>
    <n v="75"/>
    <x v="2"/>
    <x v="0"/>
    <s v="USD"/>
    <n v="1463329260"/>
    <n v="1458147982"/>
    <b v="0"/>
    <n v="3"/>
    <b v="0"/>
    <x v="8"/>
    <x v="26"/>
    <n v="2"/>
    <n v="25"/>
    <d v="2014-10-29T10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03122380"/>
    <n v="1400634728"/>
    <b v="0"/>
    <n v="0"/>
    <b v="0"/>
    <x v="8"/>
    <x v="26"/>
    <n v="0"/>
    <n v="0"/>
    <d v="2016-08-21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GBP"/>
    <n v="1418469569"/>
    <n v="1414577969"/>
    <b v="0"/>
    <n v="1"/>
    <b v="0"/>
    <x v="8"/>
    <x v="26"/>
    <n v="0"/>
    <n v="1"/>
    <d v="2015-05-27T16:00:58"/>
    <n v="2015"/>
  </r>
  <r>
    <n v="1599"/>
    <s v="The Londoner: Prints &amp; Canvas"/>
    <s v="A London photographer trekking 5,895m up Africa's Mount Kilimanjaro to pursue and enrich a career."/>
    <n v="500"/>
    <n v="0"/>
    <x v="2"/>
    <x v="0"/>
    <s v="USD"/>
    <n v="1474360197"/>
    <n v="1471768197"/>
    <b v="0"/>
    <n v="0"/>
    <b v="0"/>
    <x v="8"/>
    <x v="26"/>
    <n v="0"/>
    <n v="0"/>
    <d v="2016-03-09T12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37926458"/>
    <n v="1432742458"/>
    <b v="0"/>
    <n v="9"/>
    <b v="0"/>
    <x v="8"/>
    <x v="26"/>
    <n v="7"/>
    <n v="40.78"/>
    <d v="2014-06-01T01:22:32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GBP"/>
    <n v="1460116576"/>
    <n v="1457528176"/>
    <b v="0"/>
    <n v="56"/>
    <b v="1"/>
    <x v="4"/>
    <x v="11"/>
    <n v="108"/>
    <n v="48.33"/>
    <d v="2011-04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405401060"/>
    <n v="1401585752"/>
    <b v="0"/>
    <n v="32"/>
    <b v="1"/>
    <x v="4"/>
    <x v="11"/>
    <n v="100"/>
    <n v="46.95"/>
    <d v="2011-09-02T07:08:37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04561633"/>
    <n v="1301969633"/>
    <b v="0"/>
    <n v="30"/>
    <b v="1"/>
    <x v="4"/>
    <x v="11"/>
    <n v="100"/>
    <n v="66.69"/>
    <d v="2011-11-29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18633200"/>
    <n v="1314947317"/>
    <b v="0"/>
    <n v="70"/>
    <b v="1"/>
    <x v="4"/>
    <x v="11"/>
    <n v="122"/>
    <n v="48.84"/>
    <d v="2012-02-06T20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27723459"/>
    <n v="1322539459"/>
    <b v="0"/>
    <n v="44"/>
    <b v="1"/>
    <x v="4"/>
    <x v="11"/>
    <n v="101"/>
    <n v="137.31"/>
    <d v="2011-07-23T00:18:33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32011835"/>
    <n v="1328559435"/>
    <b v="0"/>
    <n v="92"/>
    <b v="1"/>
    <x v="4"/>
    <x v="11"/>
    <n v="101"/>
    <n v="87.83"/>
    <d v="2010-12-24T02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12182000"/>
    <n v="1311380313"/>
    <b v="0"/>
    <n v="205"/>
    <b v="1"/>
    <x v="4"/>
    <x v="11"/>
    <n v="145"/>
    <n v="70.790000000000006"/>
    <d v="2012-05-2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00930838"/>
    <n v="1293158438"/>
    <b v="0"/>
    <n v="23"/>
    <b v="1"/>
    <x v="4"/>
    <x v="11"/>
    <n v="101"/>
    <n v="52.83"/>
    <d v="2013-11-29T19:56:26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39701851"/>
    <n v="1337887451"/>
    <b v="0"/>
    <n v="4"/>
    <b v="1"/>
    <x v="4"/>
    <x v="11"/>
    <n v="118"/>
    <n v="443.75"/>
    <d v="2011-09-10T00:01:49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88553960"/>
    <n v="1385754986"/>
    <b v="0"/>
    <n v="112"/>
    <b v="1"/>
    <x v="4"/>
    <x v="11"/>
    <n v="272"/>
    <n v="48.54"/>
    <d v="2012-11-15T22:11:50"/>
    <n v="2012"/>
  </r>
  <r>
    <n v="1611"/>
    <s v="Skelton-Luns CD/7&quot;             No Big Deal."/>
    <s v="Skelton-Luns CD/7&quot; No Big Deal."/>
    <n v="800"/>
    <n v="1001"/>
    <x v="0"/>
    <x v="0"/>
    <s v="USD"/>
    <n v="1320220800"/>
    <n v="1315612909"/>
    <b v="0"/>
    <n v="27"/>
    <b v="1"/>
    <x v="4"/>
    <x v="11"/>
    <n v="125"/>
    <n v="37.07"/>
    <d v="2013-05-1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5609510"/>
    <n v="1353017510"/>
    <b v="0"/>
    <n v="11"/>
    <b v="1"/>
    <x v="4"/>
    <x v="11"/>
    <n v="110"/>
    <n v="50"/>
    <d v="2012-12-03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70390432"/>
    <n v="1368576032"/>
    <b v="0"/>
    <n v="26"/>
    <b v="1"/>
    <x v="4"/>
    <x v="11"/>
    <n v="102"/>
    <n v="39.04"/>
    <d v="2012-06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357160384"/>
    <n v="1354568384"/>
    <b v="0"/>
    <n v="77"/>
    <b v="1"/>
    <x v="4"/>
    <x v="11"/>
    <n v="103"/>
    <n v="66.69"/>
    <d v="2014-06-04T23:32:49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42921202"/>
    <n v="1340329202"/>
    <b v="0"/>
    <n v="136"/>
    <b v="1"/>
    <x v="4"/>
    <x v="11"/>
    <n v="114"/>
    <n v="67.13"/>
    <d v="2011-10-29T01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407085200"/>
    <n v="1401924769"/>
    <b v="0"/>
    <n v="157"/>
    <b v="1"/>
    <x v="4"/>
    <x v="11"/>
    <n v="104"/>
    <n v="66.37"/>
    <d v="2012-10-12T17:10:21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23742396"/>
    <n v="1319850796"/>
    <b v="0"/>
    <n v="158"/>
    <b v="1"/>
    <x v="4"/>
    <x v="11"/>
    <n v="146"/>
    <n v="64.62"/>
    <d v="2013-09-29T15:56:28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53621600"/>
    <n v="1350061821"/>
    <b v="0"/>
    <n v="27"/>
    <b v="1"/>
    <x v="4"/>
    <x v="11"/>
    <n v="105"/>
    <n v="58.37"/>
    <d v="2013-01-27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383332400"/>
    <n v="1380470188"/>
    <b v="0"/>
    <n v="23"/>
    <b v="1"/>
    <x v="4"/>
    <x v="11"/>
    <n v="133"/>
    <n v="86.96"/>
    <d v="2014-08-2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2757335"/>
    <n v="1359301335"/>
    <b v="0"/>
    <n v="17"/>
    <b v="1"/>
    <x v="4"/>
    <x v="11"/>
    <n v="113"/>
    <n v="66.47"/>
    <d v="2013-02-16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410755286"/>
    <n v="1408940886"/>
    <b v="0"/>
    <n v="37"/>
    <b v="1"/>
    <x v="4"/>
    <x v="11"/>
    <n v="121"/>
    <n v="163.78"/>
    <d v="2012-04-04T14:33:3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361606940"/>
    <n v="1361002140"/>
    <b v="0"/>
    <n v="65"/>
    <b v="1"/>
    <x v="4"/>
    <x v="11"/>
    <n v="102"/>
    <n v="107.98"/>
    <d v="2014-11-07T07:04:3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USD"/>
    <n v="1338177540"/>
    <n v="1333550015"/>
    <b v="0"/>
    <n v="18"/>
    <b v="1"/>
    <x v="4"/>
    <x v="11"/>
    <n v="101"/>
    <n v="42.11"/>
    <d v="2013-06-28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418803140"/>
    <n v="1415343874"/>
    <b v="0"/>
    <n v="25"/>
    <b v="1"/>
    <x v="4"/>
    <x v="11"/>
    <n v="118"/>
    <n v="47.2"/>
    <d v="2012-11-30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GBP"/>
    <n v="1377621089"/>
    <n v="1372437089"/>
    <b v="0"/>
    <n v="104"/>
    <b v="1"/>
    <x v="4"/>
    <x v="11"/>
    <n v="155"/>
    <n v="112.02"/>
    <d v="2012-08-14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57721335"/>
    <n v="1354265335"/>
    <b v="0"/>
    <n v="108"/>
    <b v="1"/>
    <x v="4"/>
    <x v="11"/>
    <n v="101"/>
    <n v="74.95"/>
    <d v="2013-11-01T20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47382053"/>
    <n v="1344962853"/>
    <b v="0"/>
    <n v="38"/>
    <b v="1"/>
    <x v="4"/>
    <x v="11"/>
    <n v="117"/>
    <n v="61.58"/>
    <d v="2012-10-23T16:58:09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385932867"/>
    <n v="1383337267"/>
    <b v="0"/>
    <n v="88"/>
    <b v="1"/>
    <x v="4"/>
    <x v="11"/>
    <n v="101"/>
    <n v="45.88"/>
    <d v="2014-05-15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53905940"/>
    <n v="1351011489"/>
    <b v="0"/>
    <n v="82"/>
    <b v="1"/>
    <x v="4"/>
    <x v="11"/>
    <n v="104"/>
    <n v="75.849999999999994"/>
    <d v="2014-01-06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403026882"/>
    <n v="1400175682"/>
    <b v="0"/>
    <n v="126"/>
    <b v="1"/>
    <x v="4"/>
    <x v="11"/>
    <n v="265"/>
    <n v="84.21"/>
    <d v="2012-01-31T20:06:1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92929333"/>
    <n v="1389041333"/>
    <b v="0"/>
    <n v="133"/>
    <b v="1"/>
    <x v="4"/>
    <x v="11"/>
    <n v="156"/>
    <n v="117.23"/>
    <d v="2012-09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30671540"/>
    <n v="1328040375"/>
    <b v="0"/>
    <n v="47"/>
    <b v="1"/>
    <x v="4"/>
    <x v="11"/>
    <n v="102"/>
    <n v="86.49"/>
    <d v="2011-07-26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50074261"/>
    <n v="1347482261"/>
    <b v="0"/>
    <n v="58"/>
    <b v="1"/>
    <x v="4"/>
    <x v="11"/>
    <n v="100"/>
    <n v="172.41"/>
    <d v="2011-12-19T21:12:36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16851854"/>
    <n v="1311667854"/>
    <b v="0"/>
    <n v="32"/>
    <b v="1"/>
    <x v="4"/>
    <x v="11"/>
    <n v="101"/>
    <n v="62.81"/>
    <d v="2011-04-25T04:33:2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326690000"/>
    <n v="1324329156"/>
    <b v="0"/>
    <n v="37"/>
    <b v="1"/>
    <x v="4"/>
    <x v="11"/>
    <n v="125"/>
    <n v="67.73"/>
    <d v="2016-05-12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6994340"/>
    <n v="1303706001"/>
    <b v="0"/>
    <n v="87"/>
    <b v="1"/>
    <x v="4"/>
    <x v="11"/>
    <n v="104"/>
    <n v="53.56"/>
    <d v="2011-04-30T02:04:48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468270261"/>
    <n v="1463086261"/>
    <b v="0"/>
    <n v="15"/>
    <b v="1"/>
    <x v="4"/>
    <x v="11"/>
    <n v="104"/>
    <n v="34.6"/>
    <d v="2009-11-05T18:02:20"/>
    <n v="2009"/>
  </r>
  <r>
    <n v="1638"/>
    <s v="Avenues EP 2013"/>
    <s v="Avenues will be going in to the studio to record a new EP with Matt Allison!"/>
    <n v="1000"/>
    <n v="1050"/>
    <x v="0"/>
    <x v="0"/>
    <s v="USD"/>
    <n v="1307851200"/>
    <n v="1304129088"/>
    <b v="0"/>
    <n v="27"/>
    <b v="1"/>
    <x v="4"/>
    <x v="11"/>
    <n v="105"/>
    <n v="38.89"/>
    <d v="2013-01-14T16:29:2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262302740"/>
    <n v="1257444140"/>
    <b v="0"/>
    <n v="19"/>
    <b v="1"/>
    <x v="4"/>
    <x v="11"/>
    <n v="100"/>
    <n v="94.74"/>
    <d v="2012-02-02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362086700"/>
    <n v="1358180968"/>
    <b v="0"/>
    <n v="17"/>
    <b v="1"/>
    <x v="4"/>
    <x v="11"/>
    <n v="170"/>
    <n v="39.97"/>
    <d v="2010-07-20T05:32:35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330789165"/>
    <n v="1328197165"/>
    <b v="0"/>
    <n v="26"/>
    <b v="1"/>
    <x v="4"/>
    <x v="27"/>
    <n v="101"/>
    <n v="97.5"/>
    <d v="2014-11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280800740"/>
    <n v="1279603955"/>
    <b v="0"/>
    <n v="28"/>
    <b v="1"/>
    <x v="4"/>
    <x v="27"/>
    <n v="100"/>
    <n v="42.86"/>
    <d v="2011-05-25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418998744"/>
    <n v="1416406744"/>
    <b v="0"/>
    <n v="37"/>
    <b v="1"/>
    <x v="4"/>
    <x v="27"/>
    <n v="125"/>
    <n v="168.51"/>
    <d v="2012-08-25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08011727"/>
    <n v="1306283727"/>
    <b v="0"/>
    <n v="128"/>
    <b v="1"/>
    <x v="4"/>
    <x v="27"/>
    <n v="110"/>
    <n v="85.55"/>
    <d v="2012-09-23T01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48516012"/>
    <n v="1345924012"/>
    <b v="0"/>
    <n v="10"/>
    <b v="1"/>
    <x v="4"/>
    <x v="27"/>
    <n v="111"/>
    <n v="554"/>
    <d v="2013-09-04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USD"/>
    <n v="1353551160"/>
    <n v="1348363560"/>
    <b v="0"/>
    <n v="83"/>
    <b v="1"/>
    <x v="4"/>
    <x v="27"/>
    <n v="110"/>
    <n v="26.55"/>
    <d v="2014-07-13T10:48:2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79515740"/>
    <n v="1378306140"/>
    <b v="0"/>
    <n v="46"/>
    <b v="1"/>
    <x v="4"/>
    <x v="27"/>
    <n v="105"/>
    <n v="113.83"/>
    <d v="2012-05-10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GBP"/>
    <n v="1408039860"/>
    <n v="1405248503"/>
    <b v="0"/>
    <n v="90"/>
    <b v="1"/>
    <x v="4"/>
    <x v="27"/>
    <n v="125"/>
    <n v="32.01"/>
    <d v="2011-02-18T16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339235377"/>
    <n v="1336643377"/>
    <b v="0"/>
    <n v="81"/>
    <b v="1"/>
    <x v="4"/>
    <x v="27"/>
    <n v="101"/>
    <n v="47.19"/>
    <d v="2014-04-08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00636482"/>
    <n v="1298048082"/>
    <b v="0"/>
    <n v="32"/>
    <b v="1"/>
    <x v="4"/>
    <x v="27"/>
    <n v="142"/>
    <n v="88.47"/>
    <d v="2013-09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400862355"/>
    <n v="1396974355"/>
    <b v="0"/>
    <n v="20"/>
    <b v="1"/>
    <x v="4"/>
    <x v="27"/>
    <n v="101"/>
    <n v="100.75"/>
    <d v="2011-03-23T21:37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1314437"/>
    <n v="1378722437"/>
    <b v="0"/>
    <n v="70"/>
    <b v="1"/>
    <x v="4"/>
    <x v="27"/>
    <n v="101"/>
    <n v="64.709999999999994"/>
    <d v="2013-10-25T11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801140"/>
    <n v="1300916220"/>
    <b v="0"/>
    <n v="168"/>
    <b v="1"/>
    <x v="4"/>
    <x v="27"/>
    <n v="174"/>
    <n v="51.85"/>
    <d v="2011-03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85297393"/>
    <n v="1382701793"/>
    <b v="0"/>
    <n v="34"/>
    <b v="1"/>
    <x v="4"/>
    <x v="27"/>
    <n v="120"/>
    <n v="38.79"/>
    <d v="2012-03-19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03675296"/>
    <n v="1300996896"/>
    <b v="0"/>
    <n v="48"/>
    <b v="1"/>
    <x v="4"/>
    <x v="27"/>
    <n v="143"/>
    <n v="44.65"/>
    <d v="2012-03-06T19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34784160"/>
    <n v="1332192160"/>
    <b v="0"/>
    <n v="48"/>
    <b v="1"/>
    <x v="4"/>
    <x v="27"/>
    <n v="100"/>
    <n v="156.77000000000001"/>
    <d v="2012-11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3648820"/>
    <n v="1331060420"/>
    <b v="0"/>
    <n v="221"/>
    <b v="1"/>
    <x v="4"/>
    <x v="27"/>
    <n v="105"/>
    <n v="118.7"/>
    <d v="2012-04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437052"/>
    <n v="1352845052"/>
    <b v="0"/>
    <n v="107"/>
    <b v="1"/>
    <x v="4"/>
    <x v="27"/>
    <n v="132"/>
    <n v="74.150000000000006"/>
    <d v="2012-11-10T05:19:27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USD"/>
    <n v="1337885168"/>
    <n v="1335293168"/>
    <b v="0"/>
    <n v="45"/>
    <b v="1"/>
    <x v="4"/>
    <x v="27"/>
    <n v="113"/>
    <n v="12.53"/>
    <d v="2013-11-18T21:55:21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s v="USD"/>
    <n v="1355840400"/>
    <n v="1352524767"/>
    <b v="0"/>
    <n v="36"/>
    <b v="1"/>
    <x v="4"/>
    <x v="27"/>
    <n v="1254"/>
    <n v="27.86"/>
    <d v="2016-03-30T16:39:1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"/>
    <s v="GBP"/>
    <n v="1387281600"/>
    <n v="1384811721"/>
    <b v="0"/>
    <n v="101"/>
    <b v="1"/>
    <x v="4"/>
    <x v="27"/>
    <n v="103"/>
    <n v="80.180000000000007"/>
    <d v="2015-12-05T23:57:1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4"/>
    <s v="EUR"/>
    <n v="1462053540"/>
    <n v="1459355950"/>
    <b v="0"/>
    <n v="62"/>
    <b v="1"/>
    <x v="4"/>
    <x v="27"/>
    <n v="103"/>
    <n v="132.44"/>
    <d v="2011-11-01T04:45:36"/>
    <n v="2011"/>
  </r>
  <r>
    <n v="1663"/>
    <s v="ghost -- a music video"/>
    <s v="music is as important to the eyes as it is to the ears. help bring ghost to life in front of your eyes."/>
    <n v="1000"/>
    <n v="1080"/>
    <x v="0"/>
    <x v="16"/>
    <s v="EUR"/>
    <n v="1453064400"/>
    <n v="1449359831"/>
    <b v="0"/>
    <n v="32"/>
    <b v="1"/>
    <x v="4"/>
    <x v="27"/>
    <n v="108"/>
    <n v="33.75"/>
    <d v="2015-01-02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25310336"/>
    <n v="1320122736"/>
    <b v="0"/>
    <n v="89"/>
    <b v="1"/>
    <x v="4"/>
    <x v="27"/>
    <n v="122"/>
    <n v="34.380000000000003"/>
    <d v="2012-01-31T18:16:58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422750707"/>
    <n v="1420158707"/>
    <b v="0"/>
    <n v="93"/>
    <b v="1"/>
    <x v="4"/>
    <x v="27"/>
    <n v="119"/>
    <n v="44.96"/>
    <d v="2011-01-21T15:35:13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31870340"/>
    <n v="1328033818"/>
    <b v="0"/>
    <n v="98"/>
    <b v="1"/>
    <x v="4"/>
    <x v="27"/>
    <n v="161"/>
    <n v="41.04"/>
    <d v="2013-02-26T06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298343600"/>
    <n v="1295624113"/>
    <b v="0"/>
    <n v="82"/>
    <b v="1"/>
    <x v="4"/>
    <x v="27"/>
    <n v="127"/>
    <n v="52.6"/>
    <d v="2014-02-12T01:41:38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64447073"/>
    <n v="1361858673"/>
    <b v="0"/>
    <n v="116"/>
    <b v="1"/>
    <x v="4"/>
    <x v="27"/>
    <n v="103"/>
    <n v="70.78"/>
    <d v="2011-10-29T03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394521140"/>
    <n v="1392169298"/>
    <b v="0"/>
    <n v="52"/>
    <b v="1"/>
    <x v="4"/>
    <x v="27"/>
    <n v="140"/>
    <n v="53.75"/>
    <d v="2016-04-0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322454939"/>
    <n v="1319859339"/>
    <b v="0"/>
    <n v="23"/>
    <b v="1"/>
    <x v="4"/>
    <x v="27"/>
    <n v="103"/>
    <n v="44.61"/>
    <d v="2010-05-15T22:19:59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64729276"/>
    <n v="1459545276"/>
    <b v="0"/>
    <n v="77"/>
    <b v="1"/>
    <x v="4"/>
    <x v="27"/>
    <n v="101"/>
    <n v="26.15"/>
    <d v="2016-07-02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278302400"/>
    <n v="1273961999"/>
    <b v="0"/>
    <n v="49"/>
    <b v="1"/>
    <x v="4"/>
    <x v="27"/>
    <n v="113"/>
    <n v="39.18"/>
    <d v="2012-05-05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70056614"/>
    <n v="1467464614"/>
    <b v="0"/>
    <n v="59"/>
    <b v="1"/>
    <x v="4"/>
    <x v="27"/>
    <n v="128"/>
    <n v="45.59"/>
    <d v="2015-02-04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338824730"/>
    <n v="1336232730"/>
    <b v="0"/>
    <n v="113"/>
    <b v="1"/>
    <x v="4"/>
    <x v="27"/>
    <n v="202"/>
    <n v="89.25"/>
    <d v="2016-07-18T14:31:46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425675892"/>
    <n v="1423083892"/>
    <b v="0"/>
    <n v="34"/>
    <b v="1"/>
    <x v="4"/>
    <x v="27"/>
    <n v="137"/>
    <n v="40.42"/>
    <d v="2011-09-16T17:35:4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471503540"/>
    <n v="1468852306"/>
    <b v="0"/>
    <n v="42"/>
    <b v="1"/>
    <x v="4"/>
    <x v="27"/>
    <n v="115"/>
    <n v="82.38"/>
    <d v="2012-03-05T17:25:47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0"/>
    <s v="USD"/>
    <n v="1318802580"/>
    <n v="1316194540"/>
    <b v="0"/>
    <n v="42"/>
    <b v="1"/>
    <x v="4"/>
    <x v="27"/>
    <n v="112"/>
    <n v="159.52000000000001"/>
    <d v="2016-02-16T09:46: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34980740"/>
    <n v="1330968347"/>
    <b v="0"/>
    <n v="49"/>
    <b v="1"/>
    <x v="4"/>
    <x v="27"/>
    <n v="118"/>
    <n v="36.24"/>
    <d v="2014-01-23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4"/>
    <s v="EUR"/>
    <n v="1460786340"/>
    <n v="1455615976"/>
    <b v="0"/>
    <n v="56"/>
    <b v="1"/>
    <x v="4"/>
    <x v="27"/>
    <n v="175"/>
    <n v="62.5"/>
    <d v="2011-06-29T01:39:05"/>
    <n v="2011"/>
  </r>
  <r>
    <n v="1680"/>
    <s v="Kick Out a Record"/>
    <s v="Working Musician dilemma #164: how the taxman put Kick the Record 2.0 on hold"/>
    <n v="1000"/>
    <n v="1175"/>
    <x v="0"/>
    <x v="0"/>
    <s v="USD"/>
    <n v="1391718671"/>
    <n v="1390509071"/>
    <b v="0"/>
    <n v="25"/>
    <b v="1"/>
    <x v="4"/>
    <x v="27"/>
    <n v="118"/>
    <n v="47"/>
    <d v="2014-06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311298745"/>
    <n v="1309311545"/>
    <b v="0"/>
    <n v="884"/>
    <b v="0"/>
    <x v="4"/>
    <x v="28"/>
    <n v="101"/>
    <n v="74.58"/>
    <d v="2017-02-08T02:54:44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05188667"/>
    <n v="1402596667"/>
    <b v="0"/>
    <n v="0"/>
    <b v="0"/>
    <x v="4"/>
    <x v="28"/>
    <n v="0"/>
    <n v="0"/>
    <d v="2017-02-13T05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0"/>
    <s v="USD"/>
    <n v="1490752800"/>
    <n v="1486522484"/>
    <b v="0"/>
    <n v="10"/>
    <b v="0"/>
    <x v="4"/>
    <x v="28"/>
    <n v="22"/>
    <n v="76"/>
    <d v="2017-03-14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92142860"/>
    <n v="1486962460"/>
    <b v="0"/>
    <n v="101"/>
    <b v="0"/>
    <x v="4"/>
    <x v="28"/>
    <n v="109"/>
    <n v="86.44"/>
    <d v="2017-02-17T19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7"/>
    <s v="EUR"/>
    <n v="1491590738"/>
    <n v="1489517138"/>
    <b v="0"/>
    <n v="15"/>
    <b v="0"/>
    <x v="4"/>
    <x v="28"/>
    <n v="103"/>
    <n v="24"/>
    <d v="2017-02-22T06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0"/>
    <s v="USD"/>
    <n v="1489775641"/>
    <n v="1487360041"/>
    <b v="0"/>
    <n v="1"/>
    <b v="0"/>
    <x v="4"/>
    <x v="28"/>
    <n v="0"/>
    <n v="18"/>
    <d v="2017-02-26T20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0331623"/>
    <n v="1487743223"/>
    <b v="0"/>
    <n v="39"/>
    <b v="0"/>
    <x v="4"/>
    <x v="28"/>
    <n v="31"/>
    <n v="80.13"/>
    <d v="2017-03-08T01:07:25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6"/>
    <s v="CAD"/>
    <n v="1493320519"/>
    <n v="1488140119"/>
    <b v="0"/>
    <n v="7"/>
    <b v="0"/>
    <x v="4"/>
    <x v="28"/>
    <n v="44"/>
    <n v="253.14"/>
    <d v="2017-03-10T12:49:54"/>
    <n v="2017"/>
  </r>
  <r>
    <n v="1689"/>
    <s v="Fly Away"/>
    <s v="Praising the Living God in the second half of life."/>
    <n v="2400"/>
    <n v="2400"/>
    <x v="3"/>
    <x v="0"/>
    <s v="USD"/>
    <n v="1491855300"/>
    <n v="1488935245"/>
    <b v="0"/>
    <n v="14"/>
    <b v="0"/>
    <x v="4"/>
    <x v="28"/>
    <n v="100"/>
    <n v="171.43"/>
    <d v="2017-02-14T22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738594"/>
    <n v="1489150194"/>
    <b v="0"/>
    <n v="11"/>
    <b v="0"/>
    <x v="4"/>
    <x v="28"/>
    <n v="25"/>
    <n v="57.73"/>
    <d v="2017-03-07T10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89700230"/>
    <n v="1487111830"/>
    <b v="0"/>
    <n v="38"/>
    <b v="0"/>
    <x v="4"/>
    <x v="28"/>
    <n v="33"/>
    <n v="264.26"/>
    <d v="2017-03-01T16:50:08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1470442"/>
    <n v="1488882042"/>
    <b v="0"/>
    <n v="15"/>
    <b v="0"/>
    <x v="4"/>
    <x v="28"/>
    <n v="48"/>
    <n v="159.33000000000001"/>
    <d v="2017-02-22T03:37:4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0"/>
    <s v="USD"/>
    <n v="1491181200"/>
    <n v="1488387008"/>
    <b v="0"/>
    <n v="8"/>
    <b v="0"/>
    <x v="4"/>
    <x v="28"/>
    <n v="9"/>
    <n v="35"/>
    <d v="2017-03-09T22:05:12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72740"/>
    <n v="1487734667"/>
    <b v="0"/>
    <n v="1"/>
    <b v="0"/>
    <x v="4"/>
    <x v="28"/>
    <n v="0"/>
    <n v="5"/>
    <d v="2017-02-25T16:04:3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GBP"/>
    <n v="1491768000"/>
    <n v="1489097112"/>
    <b v="0"/>
    <n v="23"/>
    <b v="0"/>
    <x v="4"/>
    <x v="28"/>
    <n v="12"/>
    <n v="61.09"/>
    <d v="2017-03-07T00:45:1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0589360"/>
    <n v="1488038674"/>
    <b v="0"/>
    <n v="0"/>
    <b v="0"/>
    <x v="4"/>
    <x v="28"/>
    <n v="0"/>
    <n v="0"/>
    <d v="2017-03-02T01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6000"/>
    <n v="1488847514"/>
    <b v="0"/>
    <n v="22"/>
    <b v="0"/>
    <x v="4"/>
    <x v="28"/>
    <n v="20"/>
    <n v="114.82"/>
    <d v="2017-03-11T00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1007211"/>
    <n v="1488418811"/>
    <b v="0"/>
    <n v="0"/>
    <b v="0"/>
    <x v="4"/>
    <x v="28"/>
    <n v="0"/>
    <n v="0"/>
    <d v="2017-03-02T04:59:2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781648"/>
    <n v="1489193248"/>
    <b v="0"/>
    <n v="4"/>
    <b v="0"/>
    <x v="4"/>
    <x v="28"/>
    <n v="4"/>
    <n v="54"/>
    <d v="2017-03-12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0499180"/>
    <n v="1488430760"/>
    <b v="0"/>
    <n v="79"/>
    <b v="0"/>
    <x v="4"/>
    <x v="28"/>
    <n v="26"/>
    <n v="65.97"/>
    <d v="2017-03-02T01:43:1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91943445"/>
    <n v="1489351445"/>
    <b v="0"/>
    <n v="2"/>
    <b v="0"/>
    <x v="4"/>
    <x v="28"/>
    <n v="0"/>
    <n v="5"/>
    <d v="2014-12-16T15:56:45"/>
    <n v="2014"/>
  </r>
  <r>
    <n v="1702"/>
    <s v="lyndale lewis and new vision prosper cd release"/>
    <s v="I can do all things through christ jesus"/>
    <n v="16500"/>
    <n v="1"/>
    <x v="2"/>
    <x v="0"/>
    <s v="USD"/>
    <n v="1491019200"/>
    <n v="1488418990"/>
    <b v="0"/>
    <n v="1"/>
    <b v="0"/>
    <x v="4"/>
    <x v="28"/>
    <n v="0"/>
    <n v="1"/>
    <d v="2015-02-28T20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21337405"/>
    <n v="1418745405"/>
    <b v="0"/>
    <n v="2"/>
    <b v="0"/>
    <x v="4"/>
    <x v="28"/>
    <n v="1"/>
    <n v="25.5"/>
    <d v="2015-07-02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7745150"/>
    <n v="1425156750"/>
    <b v="0"/>
    <n v="11"/>
    <b v="0"/>
    <x v="4"/>
    <x v="28"/>
    <n v="65"/>
    <n v="118.36"/>
    <d v="2015-01-17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003537"/>
    <n v="1435819537"/>
    <b v="0"/>
    <n v="0"/>
    <b v="0"/>
    <x v="4"/>
    <x v="28"/>
    <n v="0"/>
    <n v="0"/>
    <d v="2015-08-29T00:24:0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0"/>
    <s v="USD"/>
    <n v="1424056873"/>
    <n v="1421464873"/>
    <b v="0"/>
    <n v="0"/>
    <b v="0"/>
    <x v="4"/>
    <x v="28"/>
    <n v="0"/>
    <n v="0"/>
    <d v="2015-06-24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41814400"/>
    <n v="1440807846"/>
    <b v="0"/>
    <n v="9"/>
    <b v="0"/>
    <x v="4"/>
    <x v="28"/>
    <n v="10"/>
    <n v="54.11"/>
    <d v="2016-02-27T17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13"/>
    <s v="EUR"/>
    <n v="1440314472"/>
    <n v="1435130472"/>
    <b v="0"/>
    <n v="0"/>
    <b v="0"/>
    <x v="4"/>
    <x v="28"/>
    <n v="0"/>
    <n v="0"/>
    <d v="2016-03-22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59181895"/>
    <n v="1456593495"/>
    <b v="0"/>
    <n v="4"/>
    <b v="0"/>
    <x v="4"/>
    <x v="28"/>
    <n v="5"/>
    <n v="21.25"/>
    <d v="2014-07-21T13:31:54"/>
    <n v="2014"/>
  </r>
  <r>
    <n v="1710"/>
    <s v="Producing a live album of our upcoming Europe tour"/>
    <s v="We want to create a gospel live album which has never been produced before."/>
    <n v="5000"/>
    <n v="34"/>
    <x v="2"/>
    <x v="0"/>
    <s v="USD"/>
    <n v="1462135706"/>
    <n v="1458679706"/>
    <b v="0"/>
    <n v="1"/>
    <b v="0"/>
    <x v="4"/>
    <x v="28"/>
    <n v="1"/>
    <n v="34"/>
    <d v="2015-12-03T14:11:28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13940"/>
    <n v="1405949514"/>
    <b v="0"/>
    <n v="2"/>
    <b v="0"/>
    <x v="4"/>
    <x v="28"/>
    <n v="11"/>
    <n v="525"/>
    <d v="2014-08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3"/>
    <s v="EUR"/>
    <n v="1453122000"/>
    <n v="1449151888"/>
    <b v="0"/>
    <n v="0"/>
    <b v="0"/>
    <x v="4"/>
    <x v="28"/>
    <n v="0"/>
    <n v="0"/>
    <d v="2015-05-01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09585434"/>
    <n v="1406907034"/>
    <b v="0"/>
    <n v="1"/>
    <b v="0"/>
    <x v="4"/>
    <x v="28"/>
    <n v="2"/>
    <n v="50"/>
    <d v="2014-09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5701353"/>
    <n v="1430517353"/>
    <b v="0"/>
    <n v="17"/>
    <b v="0"/>
    <x v="4"/>
    <x v="28"/>
    <n v="8"/>
    <n v="115.71"/>
    <d v="2015-04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12536412"/>
    <n v="1409944412"/>
    <b v="0"/>
    <n v="2"/>
    <b v="0"/>
    <x v="4"/>
    <x v="28"/>
    <n v="0"/>
    <n v="5.5"/>
    <d v="2015-03-01T05:13:0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30517761"/>
    <n v="1427925761"/>
    <b v="0"/>
    <n v="3"/>
    <b v="0"/>
    <x v="4"/>
    <x v="28"/>
    <n v="8"/>
    <n v="50"/>
    <d v="2016-10-30T13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27772120"/>
    <n v="1425186785"/>
    <b v="0"/>
    <n v="41"/>
    <b v="0"/>
    <x v="4"/>
    <x v="28"/>
    <n v="43"/>
    <n v="34.020000000000003"/>
    <d v="2016-03-31T23:33:58"/>
    <n v="2016"/>
  </r>
  <r>
    <n v="1718"/>
    <s v="The Prodigal Son"/>
    <s v="A melody for the galaxy."/>
    <n v="35000"/>
    <n v="75"/>
    <x v="2"/>
    <x v="0"/>
    <s v="USD"/>
    <n v="1481295099"/>
    <n v="1477835499"/>
    <b v="0"/>
    <n v="2"/>
    <b v="0"/>
    <x v="4"/>
    <x v="28"/>
    <n v="0"/>
    <n v="37.5"/>
    <d v="2016-03-31T14:39:09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61211200"/>
    <n v="1459467238"/>
    <b v="0"/>
    <n v="3"/>
    <b v="0"/>
    <x v="4"/>
    <x v="28"/>
    <n v="1"/>
    <n v="11.67"/>
    <d v="2014-08-18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63201940"/>
    <n v="1459435149"/>
    <b v="0"/>
    <n v="8"/>
    <b v="0"/>
    <x v="4"/>
    <x v="28"/>
    <n v="6"/>
    <n v="28.13"/>
    <d v="2014-10-10T18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10958191"/>
    <n v="1408366191"/>
    <b v="0"/>
    <n v="0"/>
    <b v="0"/>
    <x v="4"/>
    <x v="28"/>
    <n v="0"/>
    <n v="0"/>
    <d v="2015-11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15562471"/>
    <n v="1412966871"/>
    <b v="0"/>
    <n v="1"/>
    <b v="0"/>
    <x v="4"/>
    <x v="28"/>
    <n v="0"/>
    <n v="1"/>
    <d v="2016-02-25T23:03:49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49831863"/>
    <n v="1447239863"/>
    <b v="0"/>
    <n v="3"/>
    <b v="0"/>
    <x v="4"/>
    <x v="28"/>
    <n v="7"/>
    <n v="216.67"/>
    <d v="2015-05-05T19:48:3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59642200"/>
    <n v="1456441429"/>
    <b v="0"/>
    <n v="4"/>
    <b v="0"/>
    <x v="4"/>
    <x v="28"/>
    <n v="1"/>
    <n v="8.75"/>
    <d v="2014-09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35730400"/>
    <n v="1430855315"/>
    <b v="0"/>
    <n v="9"/>
    <b v="0"/>
    <x v="4"/>
    <x v="28"/>
    <n v="10"/>
    <n v="62.22"/>
    <d v="2014-07-25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14707762"/>
    <n v="1412115762"/>
    <b v="0"/>
    <n v="16"/>
    <b v="0"/>
    <x v="4"/>
    <x v="28"/>
    <n v="34"/>
    <n v="137.25"/>
    <d v="2014-05-29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USD"/>
    <n v="1408922049"/>
    <n v="1406330049"/>
    <b v="0"/>
    <n v="1"/>
    <b v="0"/>
    <x v="4"/>
    <x v="28"/>
    <n v="0"/>
    <n v="1"/>
    <d v="2015-02-09T22:16:17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03906664"/>
    <n v="1401401064"/>
    <b v="0"/>
    <n v="7"/>
    <b v="0"/>
    <x v="4"/>
    <x v="28"/>
    <n v="68"/>
    <n v="122.14"/>
    <d v="2015-09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GBP"/>
    <n v="1428231600"/>
    <n v="1423520177"/>
    <b v="0"/>
    <n v="0"/>
    <b v="0"/>
    <x v="4"/>
    <x v="28"/>
    <n v="0"/>
    <n v="0"/>
    <d v="2016-04-11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439674"/>
    <n v="1442847674"/>
    <b v="0"/>
    <n v="0"/>
    <b v="0"/>
    <x v="4"/>
    <x v="28"/>
    <n v="0"/>
    <n v="0"/>
    <d v="2015-09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65521306"/>
    <n v="1460337306"/>
    <b v="0"/>
    <n v="0"/>
    <b v="0"/>
    <x v="4"/>
    <x v="28"/>
    <n v="0"/>
    <n v="0"/>
    <d v="2015-05-28T21:45:52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45738783"/>
    <n v="1443146783"/>
    <b v="0"/>
    <n v="0"/>
    <b v="0"/>
    <x v="4"/>
    <x v="28"/>
    <n v="0"/>
    <n v="0"/>
    <d v="2015-11-17T16:24:41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34034800"/>
    <n v="1432849552"/>
    <b v="0"/>
    <n v="0"/>
    <b v="0"/>
    <x v="4"/>
    <x v="28"/>
    <n v="0"/>
    <n v="0"/>
    <d v="2016-09-01T16:12:54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52920400"/>
    <n v="1447777481"/>
    <b v="0"/>
    <n v="1"/>
    <b v="0"/>
    <x v="4"/>
    <x v="28"/>
    <n v="0"/>
    <n v="1"/>
    <d v="2015-04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3802200"/>
    <n v="1472746374"/>
    <b v="0"/>
    <n v="2"/>
    <b v="0"/>
    <x v="4"/>
    <x v="28"/>
    <n v="11"/>
    <n v="55"/>
    <d v="2016-07-08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31046356"/>
    <n v="1428454356"/>
    <b v="0"/>
    <n v="1"/>
    <b v="0"/>
    <x v="4"/>
    <x v="28"/>
    <n v="1"/>
    <n v="22"/>
    <d v="2015-10-09T20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70598345"/>
    <n v="1468006345"/>
    <b v="0"/>
    <n v="15"/>
    <b v="0"/>
    <x v="4"/>
    <x v="28"/>
    <n v="21"/>
    <n v="56.67"/>
    <d v="2015-06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47018833"/>
    <n v="1444423233"/>
    <b v="0"/>
    <n v="1"/>
    <b v="0"/>
    <x v="4"/>
    <x v="28"/>
    <n v="0"/>
    <n v="20"/>
    <d v="2014-09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37432392"/>
    <n v="1434840392"/>
    <b v="0"/>
    <n v="1"/>
    <b v="0"/>
    <x v="4"/>
    <x v="28"/>
    <n v="0"/>
    <n v="1"/>
    <d v="2016-03-06T20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12283542"/>
    <n v="1409691542"/>
    <b v="0"/>
    <n v="0"/>
    <b v="0"/>
    <x v="4"/>
    <x v="28"/>
    <n v="0"/>
    <n v="0"/>
    <d v="2015-06-16T19:37:02"/>
    <n v="2015"/>
  </r>
  <r>
    <n v="1741"/>
    <s v="Caught off Guard"/>
    <s v="A photo journal documenting my experiences and travels across New Zealand"/>
    <n v="1200"/>
    <n v="1330"/>
    <x v="0"/>
    <x v="0"/>
    <s v="USD"/>
    <n v="1462391932"/>
    <n v="1457297932"/>
    <b v="0"/>
    <n v="52"/>
    <b v="1"/>
    <x v="8"/>
    <x v="20"/>
    <n v="111"/>
    <n v="25.58"/>
    <d v="2015-04-26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37075422"/>
    <n v="1434483422"/>
    <b v="0"/>
    <n v="34"/>
    <b v="1"/>
    <x v="8"/>
    <x v="20"/>
    <n v="109"/>
    <n v="63.97"/>
    <d v="2016-12-06T21:02:5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GBP"/>
    <n v="1433948671"/>
    <n v="1430060671"/>
    <b v="0"/>
    <n v="67"/>
    <b v="1"/>
    <x v="8"/>
    <x v="20"/>
    <n v="100"/>
    <n v="89.93"/>
    <d v="2016-08-04T22:12:55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USD"/>
    <n v="1483822800"/>
    <n v="1481058170"/>
    <b v="0"/>
    <n v="70"/>
    <b v="1"/>
    <x v="8"/>
    <x v="20"/>
    <n v="118"/>
    <n v="93.07"/>
    <d v="2015-01-22T14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72270340"/>
    <n v="1470348775"/>
    <b v="0"/>
    <n v="89"/>
    <b v="1"/>
    <x v="8"/>
    <x v="20"/>
    <n v="114"/>
    <n v="89.67"/>
    <d v="2016-11-16T06:13:58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GBP"/>
    <n v="1425821477"/>
    <n v="1421937077"/>
    <b v="0"/>
    <n v="107"/>
    <b v="1"/>
    <x v="8"/>
    <x v="20"/>
    <n v="148"/>
    <n v="207.62"/>
    <d v="2016-10-25T04:14:27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USD"/>
    <n v="1482372000"/>
    <n v="1479276838"/>
    <b v="0"/>
    <n v="159"/>
    <b v="1"/>
    <x v="8"/>
    <x v="20"/>
    <n v="105"/>
    <n v="59.41"/>
    <d v="2015-10-15T10:27:10"/>
    <n v="2015"/>
  </r>
  <r>
    <n v="1748"/>
    <s v="So It Is: Vancouver"/>
    <s v="Telling the story of the city through remarkable people who live in Vancouver today."/>
    <n v="50000"/>
    <n v="64974"/>
    <x v="0"/>
    <x v="0"/>
    <s v="USD"/>
    <n v="1479952800"/>
    <n v="1477368867"/>
    <b v="0"/>
    <n v="181"/>
    <b v="1"/>
    <x v="8"/>
    <x v="20"/>
    <n v="130"/>
    <n v="358.97"/>
    <d v="2015-08-03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"/>
    <s v="GBP"/>
    <n v="1447426800"/>
    <n v="1444904830"/>
    <b v="0"/>
    <n v="131"/>
    <b v="1"/>
    <x v="8"/>
    <x v="20"/>
    <n v="123"/>
    <n v="94.74"/>
    <d v="2017-01-23T23:25:2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6"/>
    <s v="CAD"/>
    <n v="1441234143"/>
    <n v="1438642143"/>
    <b v="0"/>
    <n v="125"/>
    <b v="1"/>
    <x v="8"/>
    <x v="20"/>
    <n v="202"/>
    <n v="80.650000000000006"/>
    <d v="2016-03-25T20:05:04"/>
    <n v="2016"/>
  </r>
  <r>
    <n v="1751"/>
    <s v="Daily Bread: Stories from Rural Greece"/>
    <s v="Photographs and stories culled from 10 years of road trips through rural Greece"/>
    <n v="10000"/>
    <n v="10290"/>
    <x v="0"/>
    <x v="20"/>
    <s v="EUR"/>
    <n v="1488394800"/>
    <n v="1485213921"/>
    <b v="0"/>
    <n v="61"/>
    <b v="1"/>
    <x v="8"/>
    <x v="20"/>
    <n v="103"/>
    <n v="168.69"/>
    <d v="2015-02-17T18:45:23"/>
    <n v="2015"/>
  </r>
  <r>
    <n v="1752"/>
    <s v="Adfectus Book"/>
    <s v="A little book of calm, in picture form, that will soothe the soul and un-furrow the brow."/>
    <n v="1200"/>
    <n v="3122"/>
    <x v="0"/>
    <x v="0"/>
    <s v="USD"/>
    <n v="1461096304"/>
    <n v="1458936304"/>
    <b v="0"/>
    <n v="90"/>
    <b v="1"/>
    <x v="8"/>
    <x v="20"/>
    <n v="260"/>
    <n v="34.69"/>
    <d v="2016-09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0"/>
    <s v="USD"/>
    <n v="1426787123"/>
    <n v="1424198723"/>
    <b v="0"/>
    <n v="35"/>
    <b v="1"/>
    <x v="8"/>
    <x v="20"/>
    <n v="108"/>
    <n v="462.86"/>
    <d v="2016-02-20T17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"/>
    <s v="GBP"/>
    <n v="1476425082"/>
    <n v="1473833082"/>
    <b v="0"/>
    <n v="90"/>
    <b v="1"/>
    <x v="8"/>
    <x v="20"/>
    <n v="111"/>
    <n v="104.39"/>
    <d v="2015-03-04T21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9"/>
    <s v="DKK"/>
    <n v="1458579568"/>
    <n v="1455991168"/>
    <b v="0"/>
    <n v="4"/>
    <b v="1"/>
    <x v="8"/>
    <x v="20"/>
    <n v="120"/>
    <n v="7.5"/>
    <d v="2015-09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6"/>
    <s v="CAD"/>
    <n v="1428091353"/>
    <n v="1425502953"/>
    <b v="0"/>
    <n v="120"/>
    <b v="1"/>
    <x v="8"/>
    <x v="20"/>
    <n v="103"/>
    <n v="47.13"/>
    <d v="2016-07-20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44071361"/>
    <n v="1441479361"/>
    <b v="0"/>
    <n v="14"/>
    <b v="1"/>
    <x v="8"/>
    <x v="20"/>
    <n v="116"/>
    <n v="414.29"/>
    <d v="2016-12-29T19:51:23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72443269"/>
    <n v="1468987269"/>
    <b v="0"/>
    <n v="27"/>
    <b v="1"/>
    <x v="8"/>
    <x v="20"/>
    <n v="115"/>
    <n v="42.48"/>
    <d v="2016-05-15T22:56:32"/>
    <n v="2016"/>
  </r>
  <r>
    <n v="1759"/>
    <s v="Death Valley"/>
    <s v="Death Valley will be the first photo book of Andi State"/>
    <n v="5000"/>
    <n v="5330"/>
    <x v="0"/>
    <x v="0"/>
    <s v="USD"/>
    <n v="1485631740"/>
    <n v="1483041083"/>
    <b v="0"/>
    <n v="49"/>
    <b v="1"/>
    <x v="8"/>
    <x v="20"/>
    <n v="107"/>
    <n v="108.78"/>
    <d v="2015-03-05T19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68536992"/>
    <n v="1463352992"/>
    <b v="0"/>
    <n v="102"/>
    <b v="1"/>
    <x v="8"/>
    <x v="20"/>
    <n v="165"/>
    <n v="81.099999999999994"/>
    <d v="2016-02-05T16:08:33"/>
    <n v="2016"/>
  </r>
  <r>
    <n v="1761"/>
    <s v="I Wanted To See Boobs"/>
    <s v="A hardcover photobook telling the naked truth of a young photographers journey."/>
    <n v="100"/>
    <n v="155"/>
    <x v="0"/>
    <x v="0"/>
    <s v="USD"/>
    <n v="1427309629"/>
    <n v="1425585229"/>
    <b v="0"/>
    <n v="3"/>
    <b v="1"/>
    <x v="8"/>
    <x v="20"/>
    <n v="155"/>
    <n v="51.67"/>
    <d v="2015-07-24T13:37:40"/>
    <n v="2015"/>
  </r>
  <r>
    <n v="1762"/>
    <s v="&quot;The Naked Pixel&quot; Ali Pakele"/>
    <s v="Project rewards $25 gets you 190+ digital images"/>
    <n v="100"/>
    <n v="885"/>
    <x v="0"/>
    <x v="0"/>
    <s v="USD"/>
    <n v="1456416513"/>
    <n v="1454688513"/>
    <b v="0"/>
    <n v="25"/>
    <b v="1"/>
    <x v="8"/>
    <x v="20"/>
    <n v="885"/>
    <n v="35.4"/>
    <d v="2016-02-10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GBP"/>
    <n v="1442065060"/>
    <n v="1437745060"/>
    <b v="0"/>
    <n v="118"/>
    <b v="1"/>
    <x v="8"/>
    <x v="20"/>
    <n v="102"/>
    <n v="103.64"/>
    <d v="2016-09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USD"/>
    <n v="1457739245"/>
    <n v="1455147245"/>
    <b v="0"/>
    <n v="39"/>
    <b v="0"/>
    <x v="8"/>
    <x v="20"/>
    <n v="20"/>
    <n v="55.28"/>
    <d v="2014-07-05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77255840"/>
    <n v="1474663840"/>
    <b v="0"/>
    <n v="103"/>
    <b v="0"/>
    <x v="8"/>
    <x v="20"/>
    <n v="59"/>
    <n v="72.17"/>
    <d v="2014-07-14T23:31:52"/>
    <n v="2014"/>
  </r>
  <r>
    <n v="1766"/>
    <s v="Photographic book on Melbourne's music scene"/>
    <s v="I want to create a beautiful book which documents the Melbourne music scene."/>
    <n v="1500"/>
    <n v="0"/>
    <x v="2"/>
    <x v="1"/>
    <s v="GBP"/>
    <n v="1407065979"/>
    <n v="1404560379"/>
    <b v="1"/>
    <n v="0"/>
    <b v="0"/>
    <x v="8"/>
    <x v="20"/>
    <n v="0"/>
    <n v="0"/>
    <d v="2014-08-04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972712"/>
    <n v="1405380712"/>
    <b v="1"/>
    <n v="39"/>
    <b v="0"/>
    <x v="8"/>
    <x v="20"/>
    <n v="46"/>
    <n v="58.62"/>
    <d v="2014-07-04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3"/>
    <s v="AUD"/>
    <n v="1408999088"/>
    <n v="1407184688"/>
    <b v="1"/>
    <n v="15"/>
    <b v="0"/>
    <x v="8"/>
    <x v="20"/>
    <n v="4"/>
    <n v="12.47"/>
    <d v="2014-07-29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07080884"/>
    <n v="1404488884"/>
    <b v="1"/>
    <n v="22"/>
    <b v="0"/>
    <x v="8"/>
    <x v="20"/>
    <n v="3"/>
    <n v="49.14"/>
    <d v="2014-12-14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1824444"/>
    <n v="1406640444"/>
    <b v="1"/>
    <n v="92"/>
    <b v="0"/>
    <x v="8"/>
    <x v="20"/>
    <n v="57"/>
    <n v="150.5"/>
    <d v="2014-09-09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USD"/>
    <n v="1421177959"/>
    <n v="1418585959"/>
    <b v="1"/>
    <n v="25"/>
    <b v="0"/>
    <x v="8"/>
    <x v="20"/>
    <n v="21"/>
    <n v="35.799999999999997"/>
    <d v="2014-09-23T23:30:40"/>
    <n v="2014"/>
  </r>
  <r>
    <n v="1772"/>
    <s v="White Mountain"/>
    <s v="A photobook and a short documentary film telling the story of Holocaust in Northwestern Lithuania"/>
    <n v="5500"/>
    <n v="858"/>
    <x v="2"/>
    <x v="0"/>
    <s v="USD"/>
    <n v="1413312194"/>
    <n v="1410288194"/>
    <b v="1"/>
    <n v="19"/>
    <b v="0"/>
    <x v="8"/>
    <x v="20"/>
    <n v="16"/>
    <n v="45.16"/>
    <d v="2014-05-07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GBP"/>
    <n v="1414107040"/>
    <n v="1411515040"/>
    <b v="1"/>
    <n v="19"/>
    <b v="0"/>
    <x v="8"/>
    <x v="20"/>
    <n v="6"/>
    <n v="98.79"/>
    <d v="2014-12-05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GBP"/>
    <n v="1404666836"/>
    <n v="1399482836"/>
    <b v="1"/>
    <n v="13"/>
    <b v="0"/>
    <x v="8"/>
    <x v="20"/>
    <n v="46"/>
    <n v="88.31"/>
    <d v="2014-10-18T05:14:52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21691298"/>
    <n v="1417803298"/>
    <b v="1"/>
    <n v="124"/>
    <b v="0"/>
    <x v="8"/>
    <x v="20"/>
    <n v="65"/>
    <n v="170.63"/>
    <d v="2014-09-09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USD"/>
    <n v="1417273140"/>
    <n v="1413609292"/>
    <b v="1"/>
    <n v="4"/>
    <b v="0"/>
    <x v="8"/>
    <x v="20"/>
    <n v="7"/>
    <n v="83.75"/>
    <d v="2014-09-23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0"/>
    <s v="USD"/>
    <n v="1414193160"/>
    <n v="1410305160"/>
    <b v="1"/>
    <n v="10"/>
    <b v="0"/>
    <x v="8"/>
    <x v="20"/>
    <n v="14"/>
    <n v="65.099999999999994"/>
    <d v="2015-01-21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GBP"/>
    <n v="1414623471"/>
    <n v="1411513071"/>
    <b v="1"/>
    <n v="15"/>
    <b v="0"/>
    <x v="8"/>
    <x v="20"/>
    <n v="2"/>
    <n v="66.33"/>
    <d v="2015-02-10T20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0"/>
    <s v="EUR"/>
    <n v="1424421253"/>
    <n v="1421829253"/>
    <b v="1"/>
    <n v="38"/>
    <b v="0"/>
    <x v="8"/>
    <x v="20"/>
    <n v="36"/>
    <n v="104.89"/>
    <d v="2016-08-03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27485395"/>
    <n v="1423600995"/>
    <b v="1"/>
    <n v="152"/>
    <b v="0"/>
    <x v="8"/>
    <x v="20"/>
    <n v="40"/>
    <n v="78.44"/>
    <d v="2016-05-03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2834180"/>
    <n v="1470242180"/>
    <b v="1"/>
    <n v="24"/>
    <b v="0"/>
    <x v="8"/>
    <x v="20"/>
    <n v="26"/>
    <n v="59.04"/>
    <d v="2016-08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67469510"/>
    <n v="1462285510"/>
    <b v="1"/>
    <n v="76"/>
    <b v="0"/>
    <x v="8"/>
    <x v="20"/>
    <n v="15"/>
    <n v="71.34"/>
    <d v="2016-01-19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73950945"/>
    <n v="1471272545"/>
    <b v="1"/>
    <n v="185"/>
    <b v="0"/>
    <x v="8"/>
    <x v="20"/>
    <n v="24"/>
    <n v="51.23"/>
    <d v="2015-04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56062489"/>
    <n v="1453211289"/>
    <b v="1"/>
    <n v="33"/>
    <b v="0"/>
    <x v="8"/>
    <x v="20"/>
    <n v="40"/>
    <n v="60.24"/>
    <d v="2014-12-30T15:44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32248478"/>
    <n v="1429656478"/>
    <b v="1"/>
    <n v="108"/>
    <b v="0"/>
    <x v="8"/>
    <x v="20"/>
    <n v="20"/>
    <n v="44.94"/>
    <d v="2014-09-15T03:14:15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0"/>
    <s v="USD"/>
    <n v="1422674700"/>
    <n v="1419954240"/>
    <b v="1"/>
    <n v="29"/>
    <b v="0"/>
    <x v="8"/>
    <x v="20"/>
    <n v="48"/>
    <n v="31.21"/>
    <d v="2014-11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13417600"/>
    <n v="1410750855"/>
    <b v="1"/>
    <n v="24"/>
    <b v="0"/>
    <x v="8"/>
    <x v="20"/>
    <n v="15"/>
    <n v="63.88"/>
    <d v="2015-03-05T15:43:57"/>
    <n v="2015"/>
  </r>
  <r>
    <n v="1788"/>
    <s v="Beyond the Pale"/>
    <s v="A photo book celebrating Goths, exploring their lives and giving an insight into what Goth is for them."/>
    <n v="5500"/>
    <n v="76"/>
    <x v="2"/>
    <x v="10"/>
    <s v="EUR"/>
    <n v="1418649177"/>
    <n v="1416057177"/>
    <b v="1"/>
    <n v="4"/>
    <b v="0"/>
    <x v="8"/>
    <x v="20"/>
    <n v="1"/>
    <n v="19"/>
    <d v="2014-10-0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8158637"/>
    <n v="1425570237"/>
    <b v="1"/>
    <n v="4"/>
    <b v="0"/>
    <x v="8"/>
    <x v="20"/>
    <n v="1"/>
    <n v="10"/>
    <d v="2014-11-13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GBP"/>
    <n v="1414795542"/>
    <n v="1412203542"/>
    <b v="1"/>
    <n v="15"/>
    <b v="0"/>
    <x v="8"/>
    <x v="20"/>
    <n v="5"/>
    <n v="109.07"/>
    <d v="2015-01-06T16:11:18"/>
    <n v="2015"/>
  </r>
  <r>
    <n v="1791"/>
    <s v="disCover: Napoli"/>
    <s v="For the love of street photography and the beauty of traditional cultures in southern Italy."/>
    <n v="3000"/>
    <n v="107"/>
    <x v="2"/>
    <x v="0"/>
    <s v="USD"/>
    <n v="1421042403"/>
    <n v="1415858403"/>
    <b v="1"/>
    <n v="4"/>
    <b v="0"/>
    <x v="8"/>
    <x v="20"/>
    <n v="4"/>
    <n v="26.75"/>
    <d v="2014-11-30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23152678"/>
    <n v="1420560678"/>
    <b v="1"/>
    <n v="139"/>
    <b v="0"/>
    <x v="8"/>
    <x v="20"/>
    <n v="61"/>
    <n v="109.94"/>
    <d v="2015-07-04T00:44:4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"/>
    <s v="GBP"/>
    <n v="1422553565"/>
    <n v="1417369565"/>
    <b v="1"/>
    <n v="2"/>
    <b v="0"/>
    <x v="8"/>
    <x v="20"/>
    <n v="1"/>
    <n v="20"/>
    <d v="2014-10-28T21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39189940"/>
    <n v="1435970682"/>
    <b v="1"/>
    <n v="18"/>
    <b v="0"/>
    <x v="8"/>
    <x v="20"/>
    <n v="11"/>
    <n v="55.39"/>
    <d v="2015-01-07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3"/>
    <s v="AUD"/>
    <n v="1417127040"/>
    <n v="1414531440"/>
    <b v="1"/>
    <n v="81"/>
    <b v="0"/>
    <x v="8"/>
    <x v="20"/>
    <n v="39"/>
    <n v="133.9"/>
    <d v="2016-09-15T06:55:41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0"/>
    <s v="USD"/>
    <n v="1423660422"/>
    <n v="1420636422"/>
    <b v="1"/>
    <n v="86"/>
    <b v="0"/>
    <x v="8"/>
    <x v="20"/>
    <n v="22"/>
    <n v="48.72"/>
    <d v="2016-05-25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3"/>
    <s v="EUR"/>
    <n v="1476460800"/>
    <n v="1473922541"/>
    <b v="1"/>
    <n v="140"/>
    <b v="0"/>
    <x v="8"/>
    <x v="20"/>
    <n v="68"/>
    <n v="48.25"/>
    <d v="2016-11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GBP"/>
    <n v="1469356366"/>
    <n v="1464172366"/>
    <b v="1"/>
    <n v="37"/>
    <b v="0"/>
    <x v="8"/>
    <x v="20"/>
    <n v="14"/>
    <n v="58.97"/>
    <d v="2015-12-06T07:50:33"/>
    <n v="2015"/>
  </r>
  <r>
    <n v="1799"/>
    <s v="The UnDiscovered Image"/>
    <s v="The UnDiscovered Image, a monthly publication dedicated to photographers."/>
    <n v="4000"/>
    <n v="69.83"/>
    <x v="2"/>
    <x v="0"/>
    <s v="USD"/>
    <n v="1481809189"/>
    <n v="1479217189"/>
    <b v="1"/>
    <n v="6"/>
    <b v="0"/>
    <x v="8"/>
    <x v="20"/>
    <n v="2"/>
    <n v="11.64"/>
    <d v="2014-10-22T20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0"/>
    <s v="USD"/>
    <n v="1454572233"/>
    <n v="1449388233"/>
    <b v="1"/>
    <n v="113"/>
    <b v="0"/>
    <x v="8"/>
    <x v="20"/>
    <n v="20"/>
    <n v="83.72"/>
    <d v="2016-09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15740408"/>
    <n v="1414008808"/>
    <b v="1"/>
    <n v="37"/>
    <b v="0"/>
    <x v="8"/>
    <x v="20"/>
    <n v="14"/>
    <n v="63.65"/>
    <d v="2015-11-13T15:51:08"/>
    <n v="2015"/>
  </r>
  <r>
    <n v="1802"/>
    <s v="Out Of The Dark"/>
    <s v="Inner Darkness turned into a photobook. Personal work i shot during my recovery...in Berlin."/>
    <n v="3500"/>
    <n v="1697"/>
    <x v="2"/>
    <x v="1"/>
    <s v="GBP"/>
    <n v="1476109970"/>
    <n v="1473517970"/>
    <b v="1"/>
    <n v="18"/>
    <b v="0"/>
    <x v="8"/>
    <x v="20"/>
    <n v="48"/>
    <n v="94.28"/>
    <d v="2015-06-04T11:20:3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GBP"/>
    <n v="1450181400"/>
    <n v="1447429868"/>
    <b v="1"/>
    <n v="75"/>
    <b v="0"/>
    <x v="8"/>
    <x v="20"/>
    <n v="31"/>
    <n v="71.87"/>
    <d v="2015-01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3"/>
    <s v="EUR"/>
    <n v="1435442340"/>
    <n v="1433416830"/>
    <b v="1"/>
    <n v="52"/>
    <b v="0"/>
    <x v="8"/>
    <x v="20"/>
    <n v="35"/>
    <n v="104.85"/>
    <d v="2015-10-05T16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0"/>
    <s v="USD"/>
    <n v="1423878182"/>
    <n v="1421199782"/>
    <b v="1"/>
    <n v="122"/>
    <b v="0"/>
    <x v="8"/>
    <x v="20"/>
    <n v="36"/>
    <n v="67.14"/>
    <d v="2015-08-31T19:17:38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0"/>
    <s v="USD"/>
    <n v="1447521404"/>
    <n v="1444061804"/>
    <b v="1"/>
    <n v="8"/>
    <b v="0"/>
    <x v="8"/>
    <x v="20"/>
    <n v="3"/>
    <n v="73.88"/>
    <d v="2014-08-26T15:19:09"/>
    <n v="2014"/>
  </r>
  <r>
    <n v="1807"/>
    <s v="Anywhere but Here"/>
    <s v="I want to explore alternative cultures and lifestyles in America."/>
    <n v="5000"/>
    <n v="553"/>
    <x v="2"/>
    <x v="13"/>
    <s v="EUR"/>
    <n v="1443808800"/>
    <n v="1441048658"/>
    <b v="1"/>
    <n v="8"/>
    <b v="0"/>
    <x v="8"/>
    <x v="20"/>
    <n v="11"/>
    <n v="69.13"/>
    <d v="2014-08-29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GBP"/>
    <n v="1412090349"/>
    <n v="1409066349"/>
    <b v="1"/>
    <n v="96"/>
    <b v="0"/>
    <x v="8"/>
    <x v="20"/>
    <n v="41"/>
    <n v="120.77"/>
    <d v="2017-01-07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0"/>
    <s v="USD"/>
    <n v="1411868313"/>
    <n v="1409276313"/>
    <b v="1"/>
    <n v="9"/>
    <b v="0"/>
    <x v="8"/>
    <x v="20"/>
    <n v="11"/>
    <n v="42.22"/>
    <d v="2015-01-25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86830030"/>
    <n v="1483806030"/>
    <b v="1"/>
    <n v="2"/>
    <b v="0"/>
    <x v="8"/>
    <x v="20"/>
    <n v="3"/>
    <n v="7.5"/>
    <d v="2014-08-09T21:50:26"/>
    <n v="2014"/>
  </r>
  <r>
    <n v="1811"/>
    <s v="The Year of Sunsets"/>
    <s v="A collection of 365 color photographs of sunsets in 2014, beautifully presented in a hardcover book."/>
    <n v="54000"/>
    <n v="40"/>
    <x v="2"/>
    <x v="6"/>
    <s v="CAD"/>
    <n v="1425246439"/>
    <n v="1422222439"/>
    <b v="1"/>
    <n v="26"/>
    <b v="0"/>
    <x v="8"/>
    <x v="20"/>
    <n v="0"/>
    <n v="1.54"/>
    <d v="2014-08-25T10:24:3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USD"/>
    <n v="1408657826"/>
    <n v="1407621026"/>
    <b v="0"/>
    <n v="23"/>
    <b v="0"/>
    <x v="8"/>
    <x v="20"/>
    <n v="13"/>
    <n v="37.61"/>
    <d v="2016-06-03T07:38:56"/>
    <n v="2016"/>
  </r>
  <r>
    <n v="1813"/>
    <s v="Libya : The Lost Days"/>
    <s v="This project aims to document, Libyan photographic history; through both print and artisan mediums ."/>
    <n v="8750"/>
    <n v="0"/>
    <x v="2"/>
    <x v="0"/>
    <s v="USD"/>
    <n v="1414123200"/>
    <n v="1408962270"/>
    <b v="0"/>
    <n v="0"/>
    <b v="0"/>
    <x v="8"/>
    <x v="20"/>
    <n v="0"/>
    <n v="0"/>
    <d v="2014-07-09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67531536"/>
    <n v="1464939536"/>
    <b v="0"/>
    <n v="140"/>
    <b v="0"/>
    <x v="8"/>
    <x v="20"/>
    <n v="49"/>
    <n v="42.16"/>
    <d v="2015-01-29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GBP"/>
    <n v="1407532812"/>
    <n v="1404940812"/>
    <b v="0"/>
    <n v="0"/>
    <b v="0"/>
    <x v="8"/>
    <x v="20"/>
    <n v="0"/>
    <n v="0"/>
    <d v="2015-06-17T21:45:37"/>
    <n v="2015"/>
  </r>
  <r>
    <n v="1816"/>
    <s v="Moments of Passion"/>
    <s v="A unique Photographic Book Project about the Passionate Moments and Strong Emotions that lie within Karate"/>
    <n v="25000"/>
    <n v="509"/>
    <x v="2"/>
    <x v="1"/>
    <s v="GBP"/>
    <n v="1425108736"/>
    <n v="1422516736"/>
    <b v="0"/>
    <n v="6"/>
    <b v="0"/>
    <x v="8"/>
    <x v="20"/>
    <n v="2"/>
    <n v="84.83"/>
    <d v="2016-06-27T21:01:43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35787137"/>
    <n v="1434577537"/>
    <b v="0"/>
    <n v="100"/>
    <b v="0"/>
    <x v="8"/>
    <x v="20"/>
    <n v="52"/>
    <n v="94.19"/>
    <d v="2016-12-01T15:53:27"/>
    <n v="2016"/>
  </r>
  <r>
    <n v="1818"/>
    <s v="Give Me Your Goofy-ist"/>
    <s v="We are all different, this is a way to honor and celebrate the authenticity in being different."/>
    <n v="15000"/>
    <n v="0"/>
    <x v="2"/>
    <x v="17"/>
    <s v="CHF"/>
    <n v="1469473200"/>
    <n v="1467061303"/>
    <b v="0"/>
    <n v="0"/>
    <b v="0"/>
    <x v="8"/>
    <x v="20"/>
    <n v="0"/>
    <n v="0"/>
    <d v="2015-03-04T05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85759540"/>
    <n v="1480607607"/>
    <b v="0"/>
    <n v="4"/>
    <b v="0"/>
    <x v="8"/>
    <x v="20"/>
    <n v="2"/>
    <n v="6.25"/>
    <d v="2014-06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8035850"/>
    <n v="1425447450"/>
    <b v="0"/>
    <n v="8"/>
    <b v="0"/>
    <x v="8"/>
    <x v="20"/>
    <n v="7"/>
    <n v="213.38"/>
    <d v="2015-03-02T02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406743396"/>
    <n v="1404151396"/>
    <b v="0"/>
    <n v="57"/>
    <b v="1"/>
    <x v="4"/>
    <x v="11"/>
    <n v="135"/>
    <n v="59.16"/>
    <d v="2012-01-18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0"/>
    <s v="USD"/>
    <n v="1427850090"/>
    <n v="1425261690"/>
    <b v="0"/>
    <n v="11"/>
    <b v="1"/>
    <x v="4"/>
    <x v="11"/>
    <n v="100"/>
    <n v="27.27"/>
    <d v="2013-12-26T19:07:4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30760367"/>
    <n v="1326872367"/>
    <b v="0"/>
    <n v="33"/>
    <b v="1"/>
    <x v="4"/>
    <x v="11"/>
    <n v="116"/>
    <n v="24.58"/>
    <d v="2012-09-24T16:26:16"/>
    <n v="2012"/>
  </r>
  <r>
    <n v="1824"/>
    <s v="Tin Man's Broken Wisdom Fund"/>
    <s v="cd fund raiser"/>
    <n v="3000"/>
    <n v="3002"/>
    <x v="0"/>
    <x v="6"/>
    <s v="CAD"/>
    <n v="1391194860"/>
    <n v="1388084862"/>
    <b v="0"/>
    <n v="40"/>
    <b v="1"/>
    <x v="4"/>
    <x v="11"/>
    <n v="100"/>
    <n v="75.05"/>
    <d v="2013-12-18T21:59:27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51095976"/>
    <n v="1348503976"/>
    <b v="0"/>
    <n v="50"/>
    <b v="1"/>
    <x v="4"/>
    <x v="11"/>
    <n v="105"/>
    <n v="42.02"/>
    <d v="2013-06-18T20:01:43"/>
    <n v="2013"/>
  </r>
  <r>
    <n v="1826"/>
    <s v="BEAR GHOST! Professional Recording! Yay!"/>
    <s v="Hear your favorite Bear Ghost in eargasmic quality!"/>
    <n v="2000"/>
    <n v="2020"/>
    <x v="0"/>
    <x v="0"/>
    <s v="USD"/>
    <n v="1389146880"/>
    <n v="1387403967"/>
    <b v="0"/>
    <n v="38"/>
    <b v="1"/>
    <x v="4"/>
    <x v="11"/>
    <n v="101"/>
    <n v="53.16"/>
    <d v="2014-01-18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373572903"/>
    <n v="1371585703"/>
    <b v="0"/>
    <n v="96"/>
    <b v="1"/>
    <x v="4"/>
    <x v="11"/>
    <n v="101"/>
    <n v="83.89"/>
    <d v="2011-01-12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2675017"/>
    <n v="1390083017"/>
    <b v="0"/>
    <n v="48"/>
    <b v="1"/>
    <x v="4"/>
    <x v="11"/>
    <n v="100"/>
    <n v="417.33"/>
    <d v="2014-04-07T21:35:3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9138561"/>
    <n v="1294818561"/>
    <b v="0"/>
    <n v="33"/>
    <b v="1"/>
    <x v="4"/>
    <x v="11"/>
    <n v="167"/>
    <n v="75.77"/>
    <d v="2010-12-04T02:06:11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9672800"/>
    <n v="1396906530"/>
    <b v="0"/>
    <n v="226"/>
    <b v="1"/>
    <x v="4"/>
    <x v="11"/>
    <n v="102"/>
    <n v="67.39"/>
    <d v="2014-01-25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295647200"/>
    <n v="1291428371"/>
    <b v="0"/>
    <n v="14"/>
    <b v="1"/>
    <x v="4"/>
    <x v="11"/>
    <n v="103"/>
    <n v="73.569999999999993"/>
    <d v="2012-04-27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393259107"/>
    <n v="1390667107"/>
    <b v="0"/>
    <n v="20"/>
    <b v="1"/>
    <x v="4"/>
    <x v="11"/>
    <n v="143"/>
    <n v="25"/>
    <d v="2011-02-02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36866863"/>
    <n v="1335570863"/>
    <b v="0"/>
    <n v="25"/>
    <b v="1"/>
    <x v="4"/>
    <x v="11"/>
    <n v="263"/>
    <n v="42"/>
    <d v="2013-01-29T01:03:23"/>
    <n v="2013"/>
  </r>
  <r>
    <n v="1834"/>
    <s v="TDJ - All Part of the Plan EP/Tour"/>
    <s v="Help us fund our first tour and promote our new EP!"/>
    <n v="10000"/>
    <n v="11805"/>
    <x v="0"/>
    <x v="0"/>
    <s v="USD"/>
    <n v="1299243427"/>
    <n v="1296651427"/>
    <b v="0"/>
    <n v="90"/>
    <b v="1"/>
    <x v="4"/>
    <x v="11"/>
    <n v="118"/>
    <n v="131.16999999999999"/>
    <d v="2014-12-15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USD"/>
    <n v="1362211140"/>
    <n v="1359421403"/>
    <b v="0"/>
    <n v="11"/>
    <b v="1"/>
    <x v="4"/>
    <x v="11"/>
    <n v="104"/>
    <n v="47.27"/>
    <d v="2016-03-01T16:51:11"/>
    <n v="2016"/>
  </r>
  <r>
    <n v="1836"/>
    <s v="KICKSTART OUR &lt;+3"/>
    <s v="Help fund our 2013 Sound &amp; Lighting Touring rig!"/>
    <n v="5000"/>
    <n v="10017"/>
    <x v="0"/>
    <x v="0"/>
    <s v="USD"/>
    <n v="1422140895"/>
    <n v="1418684895"/>
    <b v="0"/>
    <n v="55"/>
    <b v="1"/>
    <x v="4"/>
    <x v="11"/>
    <n v="200"/>
    <n v="182.13"/>
    <d v="2013-01-31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GBP"/>
    <n v="1459439471"/>
    <n v="1456851071"/>
    <b v="0"/>
    <n v="30"/>
    <b v="1"/>
    <x v="4"/>
    <x v="11"/>
    <n v="307"/>
    <n v="61.37"/>
    <d v="2012-01-18T01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61129129"/>
    <n v="1359660329"/>
    <b v="0"/>
    <n v="28"/>
    <b v="1"/>
    <x v="4"/>
    <x v="11"/>
    <n v="100"/>
    <n v="35.770000000000003"/>
    <d v="2011-09-02T18:52:37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332029335"/>
    <n v="1326848935"/>
    <b v="0"/>
    <n v="45"/>
    <b v="1"/>
    <x v="4"/>
    <x v="11"/>
    <n v="205"/>
    <n v="45.62"/>
    <d v="2016-09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17438000"/>
    <n v="1314989557"/>
    <b v="0"/>
    <n v="13"/>
    <b v="1"/>
    <x v="4"/>
    <x v="11"/>
    <n v="109"/>
    <n v="75.38"/>
    <d v="2013-04-18T02:18:3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75342382"/>
    <n v="1472750382"/>
    <b v="0"/>
    <n v="40"/>
    <b v="1"/>
    <x v="4"/>
    <x v="11"/>
    <n v="102"/>
    <n v="50.88"/>
    <d v="2014-04-16T20:17:25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367902740"/>
    <n v="1366251510"/>
    <b v="0"/>
    <n v="21"/>
    <b v="1"/>
    <x v="4"/>
    <x v="11"/>
    <n v="125"/>
    <n v="119.29"/>
    <d v="2015-01-27T15:09: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400561940"/>
    <n v="1397679445"/>
    <b v="0"/>
    <n v="134"/>
    <b v="1"/>
    <x v="4"/>
    <x v="11"/>
    <n v="124"/>
    <n v="92.54"/>
    <d v="2011-01-21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425275940"/>
    <n v="1422371381"/>
    <b v="0"/>
    <n v="20"/>
    <b v="1"/>
    <x v="4"/>
    <x v="11"/>
    <n v="101"/>
    <n v="76.05"/>
    <d v="2011-05-03T23:21:5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298245954"/>
    <n v="1295653954"/>
    <b v="0"/>
    <n v="19"/>
    <b v="1"/>
    <x v="4"/>
    <x v="11"/>
    <n v="100"/>
    <n v="52.63"/>
    <d v="2016-06-02T07:59:58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07761200"/>
    <n v="1304464914"/>
    <b v="0"/>
    <n v="209"/>
    <b v="1"/>
    <x v="4"/>
    <x v="11"/>
    <n v="138"/>
    <n v="98.99"/>
    <d v="2012-11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66139300"/>
    <n v="1464854398"/>
    <b v="0"/>
    <n v="38"/>
    <b v="1"/>
    <x v="4"/>
    <x v="11"/>
    <n v="121"/>
    <n v="79.53"/>
    <d v="2015-03-3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55585777"/>
    <n v="1352993777"/>
    <b v="0"/>
    <n v="24"/>
    <b v="1"/>
    <x v="4"/>
    <x v="11"/>
    <n v="107"/>
    <n v="134.21"/>
    <d v="2011-05-28T18:54:48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429594832"/>
    <n v="1427780432"/>
    <b v="0"/>
    <n v="8"/>
    <b v="1"/>
    <x v="4"/>
    <x v="11"/>
    <n v="100"/>
    <n v="37.630000000000003"/>
    <d v="2012-09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312095540"/>
    <n v="1306608888"/>
    <b v="0"/>
    <n v="179"/>
    <b v="1"/>
    <x v="4"/>
    <x v="11"/>
    <n v="102"/>
    <n v="51.04"/>
    <d v="2014-06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350505059"/>
    <n v="1347913059"/>
    <b v="0"/>
    <n v="26"/>
    <b v="1"/>
    <x v="4"/>
    <x v="11"/>
    <n v="100"/>
    <n v="50.04"/>
    <d v="2014-07-07T21:45:38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05033300"/>
    <n v="1402441300"/>
    <b v="0"/>
    <n v="131"/>
    <b v="1"/>
    <x v="4"/>
    <x v="11"/>
    <n v="117"/>
    <n v="133.93"/>
    <d v="2015-03-18T18:30: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406509200"/>
    <n v="1404769538"/>
    <b v="0"/>
    <n v="14"/>
    <b v="1"/>
    <x v="4"/>
    <x v="11"/>
    <n v="102"/>
    <n v="58.21"/>
    <d v="2012-09-25T01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429920000"/>
    <n v="1426703452"/>
    <b v="0"/>
    <n v="174"/>
    <b v="1"/>
    <x v="4"/>
    <x v="11"/>
    <n v="102"/>
    <n v="88.04"/>
    <d v="2013-04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s v="USD"/>
    <n v="1352860017"/>
    <n v="1348536417"/>
    <b v="0"/>
    <n v="191"/>
    <b v="1"/>
    <x v="4"/>
    <x v="11"/>
    <n v="154"/>
    <n v="70.58"/>
    <d v="2013-11-22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369355437"/>
    <n v="1366763437"/>
    <b v="0"/>
    <n v="38"/>
    <b v="1"/>
    <x v="4"/>
    <x v="11"/>
    <n v="101"/>
    <n v="53.29"/>
    <d v="2014-06-27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6"/>
    <s v="CAD"/>
    <n v="1389012940"/>
    <n v="1385124940"/>
    <b v="0"/>
    <n v="22"/>
    <b v="1"/>
    <x v="4"/>
    <x v="11"/>
    <n v="100"/>
    <n v="136.36000000000001"/>
    <d v="2014-08-13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405715472"/>
    <n v="1403901072"/>
    <b v="0"/>
    <n v="149"/>
    <b v="1"/>
    <x v="4"/>
    <x v="11"/>
    <n v="109"/>
    <n v="40.549999999999997"/>
    <d v="2011-10-17T04:48:41"/>
    <n v="2011"/>
  </r>
  <r>
    <n v="1859"/>
    <s v="Queen Kwong Tour to London and Paris"/>
    <s v="Queen Kwong is going ON TOUR to London and Paris!"/>
    <n v="3000"/>
    <n v="3955"/>
    <x v="0"/>
    <x v="0"/>
    <s v="USD"/>
    <n v="1410546413"/>
    <n v="1407954413"/>
    <b v="0"/>
    <n v="56"/>
    <b v="1"/>
    <x v="4"/>
    <x v="11"/>
    <n v="132"/>
    <n v="70.63"/>
    <d v="2011-08-23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24014521"/>
    <n v="1318826921"/>
    <b v="0"/>
    <n v="19"/>
    <b v="1"/>
    <x v="4"/>
    <x v="11"/>
    <n v="133"/>
    <n v="52.68"/>
    <d v="2014-01-1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0"/>
    <s v="USD"/>
    <n v="1316716129"/>
    <n v="1314124129"/>
    <b v="0"/>
    <n v="0"/>
    <b v="0"/>
    <x v="6"/>
    <x v="18"/>
    <n v="0"/>
    <n v="0"/>
    <d v="2014-12-27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391706084"/>
    <n v="1389891684"/>
    <b v="0"/>
    <n v="16"/>
    <b v="0"/>
    <x v="6"/>
    <x v="18"/>
    <n v="8"/>
    <n v="90.94"/>
    <d v="2017-01-20T11:49:34"/>
    <n v="2017"/>
  </r>
  <r>
    <n v="1863"/>
    <s v="Project: 20M813"/>
    <s v="This is an Android game where you take control of the zombies and try to eat your way to world domination!"/>
    <n v="2500"/>
    <n v="10"/>
    <x v="2"/>
    <x v="1"/>
    <s v="GBP"/>
    <n v="1422256341"/>
    <n v="1419664341"/>
    <b v="0"/>
    <n v="2"/>
    <b v="0"/>
    <x v="6"/>
    <x v="18"/>
    <n v="0"/>
    <n v="5"/>
    <d v="2014-05-13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488958200"/>
    <n v="1484912974"/>
    <b v="0"/>
    <n v="48"/>
    <b v="0"/>
    <x v="6"/>
    <x v="18"/>
    <n v="43"/>
    <n v="58.08"/>
    <d v="2014-04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0"/>
    <s v="USD"/>
    <n v="1402600085"/>
    <n v="1400008085"/>
    <b v="0"/>
    <n v="2"/>
    <b v="0"/>
    <x v="6"/>
    <x v="18"/>
    <n v="0"/>
    <n v="2"/>
    <d v="2016-10-02T08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399223500"/>
    <n v="1396631500"/>
    <b v="0"/>
    <n v="2"/>
    <b v="0"/>
    <x v="6"/>
    <x v="18"/>
    <n v="1"/>
    <n v="62.5"/>
    <d v="2017-01-07T05:54:5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GBP"/>
    <n v="1478425747"/>
    <n v="1475398147"/>
    <b v="0"/>
    <n v="1"/>
    <b v="0"/>
    <x v="6"/>
    <x v="18"/>
    <n v="0"/>
    <n v="10"/>
    <d v="2016-10-06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88340800"/>
    <n v="1483768497"/>
    <b v="0"/>
    <n v="17"/>
    <b v="0"/>
    <x v="6"/>
    <x v="18"/>
    <n v="5"/>
    <n v="71.59"/>
    <d v="2015-11-20T18:42:0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78383912"/>
    <n v="1475791912"/>
    <b v="0"/>
    <n v="0"/>
    <b v="0"/>
    <x v="6"/>
    <x v="18"/>
    <n v="0"/>
    <n v="0"/>
    <d v="2016-12-05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0166340"/>
    <n v="1448044925"/>
    <b v="0"/>
    <n v="11"/>
    <b v="0"/>
    <x v="6"/>
    <x v="18"/>
    <n v="10"/>
    <n v="32.82"/>
    <d v="2016-01-02T08:32:15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83488249"/>
    <n v="1480896249"/>
    <b v="0"/>
    <n v="95"/>
    <b v="0"/>
    <x v="6"/>
    <x v="18"/>
    <n v="72"/>
    <n v="49.12"/>
    <d v="2014-10-11T18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54213820"/>
    <n v="1451723535"/>
    <b v="0"/>
    <n v="13"/>
    <b v="0"/>
    <x v="6"/>
    <x v="18"/>
    <n v="1"/>
    <n v="16.309999999999999"/>
    <d v="2015-05-31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0"/>
    <s v="USD"/>
    <n v="1416512901"/>
    <n v="1413053301"/>
    <b v="0"/>
    <n v="2"/>
    <b v="0"/>
    <x v="6"/>
    <x v="18"/>
    <n v="0"/>
    <n v="18"/>
    <d v="2015-06-09T14:46:5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35633602"/>
    <n v="1433041602"/>
    <b v="0"/>
    <n v="2"/>
    <b v="0"/>
    <x v="6"/>
    <x v="18"/>
    <n v="0"/>
    <n v="13"/>
    <d v="2016-06-08T23:15:33"/>
    <n v="2016"/>
  </r>
  <r>
    <n v="1875"/>
    <s v="Claws &amp; Fins"/>
    <s v="Sea opposition of Crab's family and angry fishes. Who is going to win, and who is going to loose ?!"/>
    <n v="10000"/>
    <n v="51"/>
    <x v="2"/>
    <x v="6"/>
    <s v="CAD"/>
    <n v="1436373900"/>
    <n v="1433861210"/>
    <b v="0"/>
    <n v="3"/>
    <b v="0"/>
    <x v="6"/>
    <x v="18"/>
    <n v="1"/>
    <n v="17"/>
    <d v="2016-06-07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0"/>
    <s v="USD"/>
    <n v="1467155733"/>
    <n v="1465427733"/>
    <b v="0"/>
    <n v="0"/>
    <b v="0"/>
    <x v="6"/>
    <x v="18"/>
    <n v="0"/>
    <n v="0"/>
    <d v="2014-05-17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70519308"/>
    <n v="1465335308"/>
    <b v="0"/>
    <n v="0"/>
    <b v="0"/>
    <x v="6"/>
    <x v="18"/>
    <n v="0"/>
    <n v="0"/>
    <d v="2015-01-3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D"/>
    <n v="1402901405"/>
    <n v="1400309405"/>
    <b v="0"/>
    <n v="0"/>
    <b v="0"/>
    <x v="6"/>
    <x v="18"/>
    <n v="0"/>
    <n v="0"/>
    <d v="2014-05-14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0"/>
    <s v="USD"/>
    <n v="1425170525"/>
    <n v="1422664925"/>
    <b v="0"/>
    <n v="2"/>
    <b v="0"/>
    <x v="6"/>
    <x v="18"/>
    <n v="0"/>
    <n v="3"/>
    <d v="2016-02-13T15:35:29"/>
    <n v="2016"/>
  </r>
  <r>
    <n v="1880"/>
    <s v="Sim Betting Football"/>
    <s v="Sim Betting Football is the only football (soccer) betting simulation  game."/>
    <n v="5000"/>
    <n v="1004"/>
    <x v="2"/>
    <x v="3"/>
    <s v="AUD"/>
    <n v="1402618355"/>
    <n v="1400026355"/>
    <b v="0"/>
    <n v="24"/>
    <b v="0"/>
    <x v="6"/>
    <x v="18"/>
    <n v="20"/>
    <n v="41.83"/>
    <d v="2016-03-01T13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4"/>
    <s v="EUR"/>
    <n v="1457966129"/>
    <n v="1455377729"/>
    <b v="0"/>
    <n v="70"/>
    <b v="1"/>
    <x v="4"/>
    <x v="14"/>
    <n v="173"/>
    <n v="49.34"/>
    <d v="2015-02-08T03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GBP"/>
    <n v="1459341380"/>
    <n v="1456839380"/>
    <b v="0"/>
    <n v="81"/>
    <b v="1"/>
    <x v="4"/>
    <x v="14"/>
    <n v="101"/>
    <n v="41.73"/>
    <d v="2012-06-07T22:46:5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425955189"/>
    <n v="1423366789"/>
    <b v="0"/>
    <n v="32"/>
    <b v="1"/>
    <x v="4"/>
    <x v="14"/>
    <n v="105"/>
    <n v="32.72"/>
    <d v="2012-03-09T22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41964080"/>
    <n v="1339109212"/>
    <b v="0"/>
    <n v="26"/>
    <b v="1"/>
    <x v="4"/>
    <x v="14"/>
    <n v="135"/>
    <n v="51.96"/>
    <d v="2012-10-23T04:45:3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33921508"/>
    <n v="1331333108"/>
    <b v="0"/>
    <n v="105"/>
    <b v="1"/>
    <x v="4"/>
    <x v="14"/>
    <n v="116"/>
    <n v="50.69"/>
    <d v="2012-07-09T02:15:1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354017600"/>
    <n v="1350967535"/>
    <b v="0"/>
    <n v="29"/>
    <b v="1"/>
    <x v="4"/>
    <x v="14"/>
    <n v="102"/>
    <n v="42.24"/>
    <d v="2014-10-13T21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s v="USD"/>
    <n v="1344636000"/>
    <n v="1341800110"/>
    <b v="0"/>
    <n v="8"/>
    <b v="1"/>
    <x v="4"/>
    <x v="14"/>
    <n v="111"/>
    <n v="416.88"/>
    <d v="2015-11-15T19:12: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415832338"/>
    <n v="1413236738"/>
    <b v="0"/>
    <n v="89"/>
    <b v="1"/>
    <x v="4"/>
    <x v="14"/>
    <n v="166"/>
    <n v="46.65"/>
    <d v="2010-05-01T05:45:32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4"/>
    <s v="EUR"/>
    <n v="1449178200"/>
    <n v="1447614732"/>
    <b v="0"/>
    <n v="44"/>
    <b v="1"/>
    <x v="4"/>
    <x v="14"/>
    <n v="107"/>
    <n v="48.45"/>
    <d v="2013-01-25T19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275368340"/>
    <n v="1272692732"/>
    <b v="0"/>
    <n v="246"/>
    <b v="1"/>
    <x v="4"/>
    <x v="14"/>
    <n v="145"/>
    <n v="70.53"/>
    <d v="2012-11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363024946"/>
    <n v="1359140546"/>
    <b v="0"/>
    <n v="120"/>
    <b v="1"/>
    <x v="4"/>
    <x v="14"/>
    <n v="106"/>
    <n v="87.96"/>
    <d v="2010-06-06T19:09:14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55597528"/>
    <n v="1353005528"/>
    <b v="0"/>
    <n v="26"/>
    <b v="1"/>
    <x v="4"/>
    <x v="14"/>
    <n v="137"/>
    <n v="26.27"/>
    <d v="2011-05-08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279778400"/>
    <n v="1275851354"/>
    <b v="0"/>
    <n v="45"/>
    <b v="1"/>
    <x v="4"/>
    <x v="14"/>
    <n v="104"/>
    <n v="57.78"/>
    <d v="2011-03-30T22:36:25"/>
    <n v="2011"/>
  </r>
  <r>
    <n v="1894"/>
    <s v="Help me release my first 3 song EP!!"/>
    <s v="Im trying to raise $1000 for a 3 song EP in a studio!"/>
    <n v="1000"/>
    <n v="1145"/>
    <x v="0"/>
    <x v="0"/>
    <s v="USD"/>
    <n v="1307459881"/>
    <n v="1304867881"/>
    <b v="0"/>
    <n v="20"/>
    <b v="1"/>
    <x v="4"/>
    <x v="14"/>
    <n v="115"/>
    <n v="57.25"/>
    <d v="2012-01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302926340"/>
    <n v="1301524585"/>
    <b v="0"/>
    <n v="47"/>
    <b v="1"/>
    <x v="4"/>
    <x v="14"/>
    <n v="102"/>
    <n v="196.34"/>
    <d v="2015-09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29082983"/>
    <n v="1326404583"/>
    <b v="0"/>
    <n v="13"/>
    <b v="1"/>
    <x v="4"/>
    <x v="14"/>
    <n v="124"/>
    <n v="43"/>
    <d v="2012-03-13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445363722"/>
    <n v="1442771722"/>
    <b v="0"/>
    <n v="183"/>
    <b v="1"/>
    <x v="4"/>
    <x v="14"/>
    <n v="102"/>
    <n v="35.549999999999997"/>
    <d v="2014-02-10T14:00:06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334250165"/>
    <n v="1331658165"/>
    <b v="0"/>
    <n v="21"/>
    <b v="1"/>
    <x v="4"/>
    <x v="14"/>
    <n v="145"/>
    <n v="68.81"/>
    <d v="2015-12-28T04:37:53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393966800"/>
    <n v="1392040806"/>
    <b v="0"/>
    <n v="42"/>
    <b v="1"/>
    <x v="4"/>
    <x v="14"/>
    <n v="133"/>
    <n v="28.57"/>
    <d v="2015-02-23T22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454349600"/>
    <n v="1451277473"/>
    <b v="0"/>
    <n v="54"/>
    <b v="1"/>
    <x v="4"/>
    <x v="14"/>
    <n v="109"/>
    <n v="50.63"/>
    <d v="2012-09-08T20:55:31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USD"/>
    <n v="1427319366"/>
    <n v="1424730966"/>
    <b v="0"/>
    <n v="25"/>
    <b v="0"/>
    <x v="2"/>
    <x v="29"/>
    <n v="3"/>
    <n v="106.8"/>
    <d v="2015-04-22T13:02:09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0"/>
    <s v="USD"/>
    <n v="1349517540"/>
    <n v="1347137731"/>
    <b v="0"/>
    <n v="3"/>
    <b v="0"/>
    <x v="2"/>
    <x v="29"/>
    <n v="1"/>
    <n v="4"/>
    <d v="2015-02-02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1"/>
    <s v="GBP"/>
    <n v="1432299600"/>
    <n v="1429707729"/>
    <b v="0"/>
    <n v="41"/>
    <b v="0"/>
    <x v="2"/>
    <x v="29"/>
    <n v="47"/>
    <n v="34.1"/>
    <d v="2016-11-28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0"/>
    <s v="EUR"/>
    <n v="1425495447"/>
    <n v="1422903447"/>
    <b v="0"/>
    <n v="2"/>
    <b v="0"/>
    <x v="2"/>
    <x v="29"/>
    <n v="0"/>
    <n v="25"/>
    <d v="2015-11-18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85541791"/>
    <n v="1480357791"/>
    <b v="0"/>
    <n v="4"/>
    <b v="0"/>
    <x v="2"/>
    <x v="29"/>
    <n v="0"/>
    <n v="10.5"/>
    <d v="2014-08-08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51752021"/>
    <n v="1447864021"/>
    <b v="0"/>
    <n v="99"/>
    <b v="0"/>
    <x v="2"/>
    <x v="29"/>
    <n v="43"/>
    <n v="215.96"/>
    <d v="2016-05-24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10127994"/>
    <n v="1407535994"/>
    <b v="0"/>
    <n v="4"/>
    <b v="0"/>
    <x v="2"/>
    <x v="29"/>
    <n v="0"/>
    <n v="21.25"/>
    <d v="2014-05-08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66697983"/>
    <n v="1464105983"/>
    <b v="0"/>
    <n v="4"/>
    <b v="0"/>
    <x v="2"/>
    <x v="29"/>
    <n v="2"/>
    <n v="108.25"/>
    <d v="2016-11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00853925"/>
    <n v="1399557925"/>
    <b v="0"/>
    <n v="38"/>
    <b v="0"/>
    <x v="2"/>
    <x v="29"/>
    <n v="14"/>
    <n v="129.97"/>
    <d v="2014-09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0"/>
    <s v="USD"/>
    <n v="1483048900"/>
    <n v="1480456900"/>
    <b v="0"/>
    <n v="285"/>
    <b v="0"/>
    <x v="2"/>
    <x v="29"/>
    <n v="39"/>
    <n v="117.49"/>
    <d v="2015-09-17T23:06:57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0"/>
    <s v="USD"/>
    <n v="1414059479"/>
    <n v="1411467479"/>
    <b v="0"/>
    <n v="1"/>
    <b v="0"/>
    <x v="2"/>
    <x v="29"/>
    <n v="0"/>
    <n v="10"/>
    <d v="2014-07-10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0"/>
    <s v="EUR"/>
    <n v="1446331500"/>
    <n v="1442531217"/>
    <b v="0"/>
    <n v="42"/>
    <b v="0"/>
    <x v="2"/>
    <x v="29"/>
    <n v="59"/>
    <n v="70.599999999999994"/>
    <d v="2015-05-05T05:26:00"/>
    <n v="2015"/>
  </r>
  <r>
    <n v="1913"/>
    <s v="Tibio - Spreading warmth in everyones home"/>
    <s v="Tibio is a revolutionary new product designed to solve an age old problem."/>
    <n v="48000"/>
    <n v="637"/>
    <x v="2"/>
    <x v="5"/>
    <s v="NZD"/>
    <n v="1407545334"/>
    <n v="1404953334"/>
    <b v="0"/>
    <n v="26"/>
    <b v="0"/>
    <x v="2"/>
    <x v="29"/>
    <n v="1"/>
    <n v="24.5"/>
    <d v="2014-09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33395560"/>
    <n v="1430803560"/>
    <b v="0"/>
    <n v="2"/>
    <b v="0"/>
    <x v="2"/>
    <x v="29"/>
    <n v="9"/>
    <n v="30"/>
    <d v="2014-10-17T04:11:1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GBP"/>
    <n v="1412770578"/>
    <n v="1410178578"/>
    <b v="0"/>
    <n v="4"/>
    <b v="0"/>
    <x v="2"/>
    <x v="29"/>
    <n v="2"/>
    <n v="2"/>
    <d v="2014-08-13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14814340"/>
    <n v="1413519073"/>
    <b v="0"/>
    <n v="6"/>
    <b v="0"/>
    <x v="2"/>
    <x v="29"/>
    <n v="1"/>
    <n v="17"/>
    <d v="2016-10-13T17:12:55"/>
    <n v="2016"/>
  </r>
  <r>
    <n v="1917"/>
    <s v="Chronovisor:The MOST innovative watch for night time reading"/>
    <s v="Let's build a legendary brand altogether"/>
    <n v="390000"/>
    <n v="205025"/>
    <x v="2"/>
    <x v="0"/>
    <s v="USD"/>
    <n v="1409620222"/>
    <n v="1407892222"/>
    <b v="0"/>
    <n v="70"/>
    <b v="0"/>
    <x v="2"/>
    <x v="29"/>
    <n v="53"/>
    <n v="2928.93"/>
    <d v="2017-01-11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78542375"/>
    <n v="1476378775"/>
    <b v="0"/>
    <n v="9"/>
    <b v="0"/>
    <x v="2"/>
    <x v="29"/>
    <n v="1"/>
    <n v="28.89"/>
    <d v="2014-07-08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8"/>
    <s v="HKD"/>
    <n v="1486708133"/>
    <n v="1484116133"/>
    <b v="0"/>
    <n v="8"/>
    <b v="0"/>
    <x v="2"/>
    <x v="29"/>
    <n v="47"/>
    <n v="29.63"/>
    <d v="2015-04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USD"/>
    <n v="1407869851"/>
    <n v="1404845851"/>
    <b v="0"/>
    <n v="105"/>
    <b v="0"/>
    <x v="2"/>
    <x v="29"/>
    <n v="43"/>
    <n v="40.98"/>
    <d v="2015-09-23T21:01:01"/>
    <n v="2015"/>
  </r>
  <r>
    <n v="1921"/>
    <s v="The Fine Spirits are making an album!"/>
    <s v="The Fine Spirits are making an album, but we need your help!"/>
    <n v="1500"/>
    <n v="2052"/>
    <x v="0"/>
    <x v="0"/>
    <s v="USD"/>
    <n v="1432069249"/>
    <n v="1429477249"/>
    <b v="0"/>
    <n v="38"/>
    <b v="1"/>
    <x v="4"/>
    <x v="14"/>
    <n v="137"/>
    <n v="54"/>
    <d v="2012-06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1"/>
    <s v="GBP"/>
    <n v="1445468400"/>
    <n v="1443042061"/>
    <b v="0"/>
    <n v="64"/>
    <b v="1"/>
    <x v="4"/>
    <x v="14"/>
    <n v="116"/>
    <n v="36.11"/>
    <d v="2013-11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42243143"/>
    <n v="1339651143"/>
    <b v="0"/>
    <n v="13"/>
    <b v="1"/>
    <x v="4"/>
    <x v="14"/>
    <n v="241"/>
    <n v="23.15"/>
    <d v="2011-08-17T20:22:12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6828507"/>
    <n v="1384236507"/>
    <b v="0"/>
    <n v="33"/>
    <b v="1"/>
    <x v="4"/>
    <x v="14"/>
    <n v="114"/>
    <n v="104"/>
    <d v="2013-12-18T18:15:55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17099540"/>
    <n v="1313612532"/>
    <b v="0"/>
    <n v="52"/>
    <b v="1"/>
    <x v="4"/>
    <x v="14"/>
    <n v="110"/>
    <n v="31.83"/>
    <d v="2013-09-18T21:38:08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389814380"/>
    <n v="1387390555"/>
    <b v="0"/>
    <n v="107"/>
    <b v="1"/>
    <x v="4"/>
    <x v="14"/>
    <n v="195"/>
    <n v="27.39"/>
    <d v="2010-10-05T22:54:16"/>
    <n v="2010"/>
  </r>
  <r>
    <n v="1927"/>
    <s v="GBS Detroit Presents Hampshire"/>
    <s v="Hampshire is headed to GBS Detroit."/>
    <n v="600"/>
    <n v="620"/>
    <x v="0"/>
    <x v="0"/>
    <s v="USD"/>
    <n v="1381449600"/>
    <n v="1379540288"/>
    <b v="0"/>
    <n v="11"/>
    <b v="1"/>
    <x v="4"/>
    <x v="14"/>
    <n v="103"/>
    <n v="56.36"/>
    <d v="2012-02-21T20:40:39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288657560"/>
    <n v="1286319256"/>
    <b v="0"/>
    <n v="34"/>
    <b v="1"/>
    <x v="4"/>
    <x v="14"/>
    <n v="103"/>
    <n v="77.349999999999994"/>
    <d v="2013-04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31182740"/>
    <n v="1329856839"/>
    <b v="0"/>
    <n v="75"/>
    <b v="1"/>
    <x v="4"/>
    <x v="14"/>
    <n v="100"/>
    <n v="42.8"/>
    <d v="2011-05-24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67940794"/>
    <n v="1365348794"/>
    <b v="0"/>
    <n v="26"/>
    <b v="1"/>
    <x v="4"/>
    <x v="14"/>
    <n v="127"/>
    <n v="48.85"/>
    <d v="2013-05-08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09825866"/>
    <n v="1306197066"/>
    <b v="0"/>
    <n v="50"/>
    <b v="1"/>
    <x v="4"/>
    <x v="14"/>
    <n v="121"/>
    <n v="48.24"/>
    <d v="2012-05-08T21:25:09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73203482"/>
    <n v="1368019482"/>
    <b v="0"/>
    <n v="80"/>
    <b v="1"/>
    <x v="4"/>
    <x v="14"/>
    <n v="107"/>
    <n v="70.209999999999994"/>
    <d v="2012-01-03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337657400"/>
    <n v="1336512309"/>
    <b v="0"/>
    <n v="110"/>
    <b v="1"/>
    <x v="4"/>
    <x v="14"/>
    <n v="172"/>
    <n v="94.05"/>
    <d v="2014-08-28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7433173"/>
    <n v="1325618773"/>
    <b v="0"/>
    <n v="77"/>
    <b v="1"/>
    <x v="4"/>
    <x v="14"/>
    <n v="124"/>
    <n v="80.27"/>
    <d v="2011-11-18T20:48:4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11787307"/>
    <n v="1409195307"/>
    <b v="0"/>
    <n v="50"/>
    <b v="1"/>
    <x v="4"/>
    <x v="14"/>
    <n v="108"/>
    <n v="54.2"/>
    <d v="2014-05-14T22:22:51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4789200"/>
    <n v="1321649321"/>
    <b v="0"/>
    <n v="145"/>
    <b v="1"/>
    <x v="4"/>
    <x v="14"/>
    <n v="117"/>
    <n v="60.27"/>
    <d v="2011-11-05T21:21:1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403326740"/>
    <n v="1400106171"/>
    <b v="0"/>
    <n v="29"/>
    <b v="1"/>
    <x v="4"/>
    <x v="14"/>
    <n v="187"/>
    <n v="38.74"/>
    <d v="2012-05-30T02:51:21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23151140"/>
    <n v="1320528070"/>
    <b v="0"/>
    <n v="114"/>
    <b v="1"/>
    <x v="4"/>
    <x v="14"/>
    <n v="116"/>
    <n v="152.54"/>
    <d v="2013-06-01T06:13:51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39732740"/>
    <n v="1338346281"/>
    <b v="0"/>
    <n v="96"/>
    <b v="1"/>
    <x v="4"/>
    <x v="14"/>
    <n v="111"/>
    <n v="115.31"/>
    <d v="2013-02-08T23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72741200"/>
    <n v="1370067231"/>
    <b v="0"/>
    <n v="31"/>
    <b v="1"/>
    <x v="4"/>
    <x v="14"/>
    <n v="171"/>
    <n v="35.840000000000003"/>
    <d v="2011-05-07T12:10:33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362955108"/>
    <n v="1360366708"/>
    <b v="0"/>
    <n v="4883"/>
    <b v="1"/>
    <x v="2"/>
    <x v="30"/>
    <n v="126"/>
    <n v="64.569999999999993"/>
    <d v="2014-04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8110340"/>
    <n v="1304770233"/>
    <b v="0"/>
    <n v="95"/>
    <b v="1"/>
    <x v="2"/>
    <x v="30"/>
    <n v="138"/>
    <n v="87.44"/>
    <d v="2011-04-05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00137131"/>
    <n v="1397545131"/>
    <b v="1"/>
    <n v="2478"/>
    <b v="1"/>
    <x v="2"/>
    <x v="30"/>
    <n v="1705"/>
    <n v="68.819999999999993"/>
    <d v="2016-06-27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09809140"/>
    <n v="1302033140"/>
    <b v="1"/>
    <n v="1789"/>
    <b v="1"/>
    <x v="2"/>
    <x v="30"/>
    <n v="788"/>
    <n v="176.2"/>
    <d v="2014-04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0"/>
    <s v="USD"/>
    <n v="1470896916"/>
    <n v="1467008916"/>
    <b v="1"/>
    <n v="680"/>
    <b v="1"/>
    <x v="2"/>
    <x v="30"/>
    <n v="348"/>
    <n v="511.79"/>
    <d v="2015-06-0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8952890"/>
    <n v="1396360890"/>
    <b v="1"/>
    <n v="70"/>
    <b v="1"/>
    <x v="2"/>
    <x v="30"/>
    <n v="150"/>
    <n v="160.44"/>
    <d v="2014-02-19T03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4"/>
    <s v="EUR"/>
    <n v="1436680958"/>
    <n v="1433224958"/>
    <b v="1"/>
    <n v="23"/>
    <b v="1"/>
    <x v="2"/>
    <x v="30"/>
    <n v="101"/>
    <n v="35"/>
    <d v="2009-10-16T22:02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397961361"/>
    <n v="1392780961"/>
    <b v="1"/>
    <n v="4245"/>
    <b v="1"/>
    <x v="2"/>
    <x v="30"/>
    <n v="800"/>
    <n v="188.51"/>
    <d v="2016-04-13T14:30:09"/>
    <n v="2016"/>
  </r>
  <r>
    <n v="1949"/>
    <s v="Shake Your Power"/>
    <s v="#ShakeYourPower brings clean energy to places in the world without electricity through the power of music."/>
    <n v="50000"/>
    <n v="53001.3"/>
    <x v="0"/>
    <x v="0"/>
    <s v="USD"/>
    <n v="1258955940"/>
    <n v="1255730520"/>
    <b v="1"/>
    <n v="943"/>
    <b v="1"/>
    <x v="2"/>
    <x v="30"/>
    <n v="106"/>
    <n v="56.2"/>
    <d v="2014-06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465232520"/>
    <n v="1460557809"/>
    <b v="1"/>
    <n v="1876"/>
    <b v="1"/>
    <x v="2"/>
    <x v="30"/>
    <n v="201"/>
    <n v="51.31"/>
    <d v="2011-03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GBP"/>
    <n v="1404986951"/>
    <n v="1402394951"/>
    <b v="1"/>
    <n v="834"/>
    <b v="1"/>
    <x v="2"/>
    <x v="30"/>
    <n v="212"/>
    <n v="127.36"/>
    <d v="2016-10-08T10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0"/>
    <s v="USD"/>
    <n v="1303446073"/>
    <n v="1300767673"/>
    <b v="1"/>
    <n v="682"/>
    <b v="1"/>
    <x v="2"/>
    <x v="30"/>
    <n v="198"/>
    <n v="101.86"/>
    <d v="2013-09-09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478516737"/>
    <n v="1475921137"/>
    <b v="1"/>
    <n v="147"/>
    <b v="1"/>
    <x v="2"/>
    <x v="30"/>
    <n v="226"/>
    <n v="230.56"/>
    <d v="2012-02-02T04:47:45"/>
    <n v="2012"/>
  </r>
  <r>
    <n v="1954"/>
    <s v="Orison â€“ Rethink the Power of Energy"/>
    <s v="The First Home Battery System You Simply Plug in to Install"/>
    <n v="50000"/>
    <n v="349474"/>
    <x v="0"/>
    <x v="6"/>
    <s v="CAD"/>
    <n v="1381934015"/>
    <n v="1378737215"/>
    <b v="1"/>
    <n v="415"/>
    <b v="1"/>
    <x v="2"/>
    <x v="30"/>
    <n v="699"/>
    <n v="842.11"/>
    <d v="2016-01-25T13:56: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0657200"/>
    <n v="1328158065"/>
    <b v="1"/>
    <n v="290"/>
    <b v="1"/>
    <x v="2"/>
    <x v="30"/>
    <n v="399"/>
    <n v="577.28"/>
    <d v="2012-04-21T06:31:21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57758800"/>
    <n v="1453730176"/>
    <b v="1"/>
    <n v="365"/>
    <b v="1"/>
    <x v="2"/>
    <x v="30"/>
    <n v="294"/>
    <n v="483.34"/>
    <d v="2015-03-04T22:10:05"/>
    <n v="2015"/>
  </r>
  <r>
    <n v="1957"/>
    <s v="freeSoC and freeSoC Mini"/>
    <s v="An open hardware platform for the best microcontroller in the world."/>
    <n v="30000"/>
    <n v="50251.41"/>
    <x v="0"/>
    <x v="0"/>
    <s v="USD"/>
    <n v="1337799600"/>
    <n v="1334989881"/>
    <b v="1"/>
    <n v="660"/>
    <b v="1"/>
    <x v="2"/>
    <x v="30"/>
    <n v="168"/>
    <n v="76.14"/>
    <d v="2012-09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429391405"/>
    <n v="1425507005"/>
    <b v="1"/>
    <n v="1356"/>
    <b v="1"/>
    <x v="2"/>
    <x v="30"/>
    <n v="1436"/>
    <n v="74.11"/>
    <d v="2013-02-21T23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351304513"/>
    <n v="1348712513"/>
    <b v="1"/>
    <n v="424"/>
    <b v="1"/>
    <x v="2"/>
    <x v="30"/>
    <n v="157"/>
    <n v="36.97"/>
    <d v="2014-08-20T20:17:4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0"/>
    <s v="USD"/>
    <n v="1364078561"/>
    <n v="1361490161"/>
    <b v="1"/>
    <n v="33"/>
    <b v="1"/>
    <x v="2"/>
    <x v="30"/>
    <n v="118"/>
    <n v="2500.9699999999998"/>
    <d v="2014-11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412121600"/>
    <n v="1408565860"/>
    <b v="1"/>
    <n v="1633"/>
    <b v="1"/>
    <x v="2"/>
    <x v="30"/>
    <n v="1105"/>
    <n v="67.69"/>
    <d v="2012-08-27T04:40:17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2"/>
    <s v="SEK"/>
    <n v="1419151341"/>
    <n v="1416559341"/>
    <b v="1"/>
    <n v="306"/>
    <b v="1"/>
    <x v="2"/>
    <x v="30"/>
    <n v="193"/>
    <n v="63.05"/>
    <d v="2014-04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USD"/>
    <n v="1349495940"/>
    <n v="1346042417"/>
    <b v="1"/>
    <n v="205"/>
    <b v="1"/>
    <x v="2"/>
    <x v="30"/>
    <n v="127"/>
    <n v="117.6"/>
    <d v="2014-08-12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0"/>
    <s v="USD"/>
    <n v="1400006636"/>
    <n v="1397414636"/>
    <b v="1"/>
    <n v="1281"/>
    <b v="1"/>
    <x v="2"/>
    <x v="30"/>
    <n v="260"/>
    <n v="180.75"/>
    <d v="2016-03-23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GBP"/>
    <n v="1410862734"/>
    <n v="1407838734"/>
    <b v="1"/>
    <n v="103"/>
    <b v="1"/>
    <x v="2"/>
    <x v="30"/>
    <n v="262"/>
    <n v="127.32"/>
    <d v="2011-12-21T02:08:3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4"/>
    <s v="EUR"/>
    <n v="1461306772"/>
    <n v="1458714772"/>
    <b v="1"/>
    <n v="1513"/>
    <b v="1"/>
    <x v="2"/>
    <x v="30"/>
    <n v="207"/>
    <n v="136.63999999999999"/>
    <d v="2014-07-15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26330000"/>
    <n v="1324433310"/>
    <b v="1"/>
    <n v="405"/>
    <b v="1"/>
    <x v="2"/>
    <x v="30"/>
    <n v="370"/>
    <n v="182.78"/>
    <d v="2014-04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08021098"/>
    <n v="1405429098"/>
    <b v="1"/>
    <n v="510"/>
    <b v="1"/>
    <x v="2"/>
    <x v="30"/>
    <n v="285"/>
    <n v="279.38"/>
    <d v="2016-11-02T14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USD"/>
    <n v="1398959729"/>
    <n v="1396367729"/>
    <b v="1"/>
    <n v="1887"/>
    <b v="1"/>
    <x v="2"/>
    <x v="30"/>
    <n v="579"/>
    <n v="61.38"/>
    <d v="2016-07-06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480777515"/>
    <n v="1478095515"/>
    <b v="1"/>
    <n v="701"/>
    <b v="1"/>
    <x v="2"/>
    <x v="30"/>
    <n v="1132"/>
    <n v="80.73"/>
    <d v="2013-02-19T04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GBP"/>
    <n v="1470423668"/>
    <n v="1467831668"/>
    <b v="1"/>
    <n v="3863"/>
    <b v="1"/>
    <x v="2"/>
    <x v="30"/>
    <n v="263"/>
    <n v="272.36"/>
    <d v="2013-10-14T12:01:0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66429101"/>
    <n v="1361248701"/>
    <b v="1"/>
    <n v="238"/>
    <b v="1"/>
    <x v="2"/>
    <x v="30"/>
    <n v="674"/>
    <n v="70.849999999999994"/>
    <d v="2012-10-19T00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384488000"/>
    <n v="1381752061"/>
    <b v="1"/>
    <n v="2051"/>
    <b v="1"/>
    <x v="2"/>
    <x v="30"/>
    <n v="257"/>
    <n v="247.94"/>
    <d v="2016-06-28T17:21:04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USD"/>
    <n v="1353201444"/>
    <n v="1350605844"/>
    <b v="1"/>
    <n v="402"/>
    <b v="1"/>
    <x v="2"/>
    <x v="30"/>
    <n v="375"/>
    <n v="186.81"/>
    <d v="2013-06-20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470466800"/>
    <n v="1467134464"/>
    <b v="1"/>
    <n v="253"/>
    <b v="1"/>
    <x v="2"/>
    <x v="30"/>
    <n v="209"/>
    <n v="131.99"/>
    <d v="2013-02-08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6899269"/>
    <n v="1371715269"/>
    <b v="1"/>
    <n v="473"/>
    <b v="1"/>
    <x v="2"/>
    <x v="30"/>
    <n v="347"/>
    <n v="29.31"/>
    <d v="2013-06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362938851"/>
    <n v="1360346851"/>
    <b v="1"/>
    <n v="821"/>
    <b v="1"/>
    <x v="2"/>
    <x v="30"/>
    <n v="402"/>
    <n v="245.02"/>
    <d v="2015-11-03T05:12:2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GBP"/>
    <n v="1373751325"/>
    <n v="1371159325"/>
    <b v="1"/>
    <n v="388"/>
    <b v="1"/>
    <x v="2"/>
    <x v="30"/>
    <n v="1027"/>
    <n v="1323.25"/>
    <d v="2012-05-10T05:24:5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50511940"/>
    <n v="1446527540"/>
    <b v="1"/>
    <n v="813"/>
    <b v="1"/>
    <x v="2"/>
    <x v="30"/>
    <n v="115"/>
    <n v="282.66000000000003"/>
    <d v="2015-10-13T11:02:26"/>
    <n v="2015"/>
  </r>
  <r>
    <n v="1980"/>
    <s v="YOUMO - Your Smart Modular Power Strip"/>
    <s v="Multi-power charging that is smarter, stylish and designed for you."/>
    <n v="50000"/>
    <n v="177412.01"/>
    <x v="0"/>
    <x v="0"/>
    <s v="USD"/>
    <n v="1339484400"/>
    <n v="1336627492"/>
    <b v="1"/>
    <n v="1945"/>
    <b v="1"/>
    <x v="2"/>
    <x v="30"/>
    <n v="355"/>
    <n v="91.21"/>
    <d v="2016-02-23T13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0"/>
    <s v="USD"/>
    <n v="1447909140"/>
    <n v="1444734146"/>
    <b v="1"/>
    <n v="12"/>
    <b v="0"/>
    <x v="8"/>
    <x v="31"/>
    <n v="5"/>
    <n v="31.75"/>
    <d v="2014-06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13"/>
    <s v="EUR"/>
    <n v="1459684862"/>
    <n v="1456232462"/>
    <b v="1"/>
    <n v="0"/>
    <b v="0"/>
    <x v="8"/>
    <x v="31"/>
    <n v="0"/>
    <n v="0"/>
    <d v="2016-11-04T14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6"/>
    <s v="CAD"/>
    <n v="1404926665"/>
    <n v="1402334665"/>
    <b v="0"/>
    <n v="16"/>
    <b v="0"/>
    <x v="8"/>
    <x v="31"/>
    <n v="4"/>
    <n v="88.69"/>
    <d v="2016-08-11T00:16:58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8"/>
    <s v="HKD"/>
    <n v="1480863887"/>
    <n v="1478268287"/>
    <b v="0"/>
    <n v="7"/>
    <b v="0"/>
    <x v="8"/>
    <x v="31"/>
    <n v="21"/>
    <n v="453.14"/>
    <d v="2014-10-01T18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USD"/>
    <n v="1472799600"/>
    <n v="1470874618"/>
    <b v="0"/>
    <n v="4"/>
    <b v="0"/>
    <x v="8"/>
    <x v="31"/>
    <n v="3"/>
    <n v="12.75"/>
    <d v="2016-07-04T16:46:11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USD"/>
    <n v="1417377481"/>
    <n v="1412189881"/>
    <b v="0"/>
    <n v="1"/>
    <b v="0"/>
    <x v="8"/>
    <x v="31"/>
    <n v="0"/>
    <n v="1"/>
    <d v="2016-02-13T10:24:43"/>
    <n v="2016"/>
  </r>
  <r>
    <n v="1987"/>
    <s v="Ethiopia: Beheld"/>
    <s v="A collection of images that depicts the beauty and diversity within Ethiopia"/>
    <n v="5500"/>
    <n v="2336"/>
    <x v="2"/>
    <x v="1"/>
    <s v="GBP"/>
    <n v="1470178800"/>
    <n v="1467650771"/>
    <b v="0"/>
    <n v="28"/>
    <b v="0"/>
    <x v="8"/>
    <x v="31"/>
    <n v="42"/>
    <n v="83.43"/>
    <d v="2015-01-30T15:21:16"/>
    <n v="2015"/>
  </r>
  <r>
    <n v="1988"/>
    <s v="Phillip Michael Photography"/>
    <s v="Expressing art in an image!"/>
    <n v="6000"/>
    <n v="25"/>
    <x v="2"/>
    <x v="1"/>
    <s v="GBP"/>
    <n v="1457947483"/>
    <n v="1455359083"/>
    <b v="0"/>
    <n v="1"/>
    <b v="0"/>
    <x v="8"/>
    <x v="31"/>
    <n v="0"/>
    <n v="25"/>
    <d v="2015-07-21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GBP"/>
    <n v="1425223276"/>
    <n v="1422631276"/>
    <b v="0"/>
    <n v="1"/>
    <b v="0"/>
    <x v="8"/>
    <x v="31"/>
    <n v="1"/>
    <n v="50"/>
    <d v="2016-11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40094742"/>
    <n v="1437502742"/>
    <b v="0"/>
    <n v="5"/>
    <b v="0"/>
    <x v="8"/>
    <x v="31"/>
    <n v="17"/>
    <n v="101.8"/>
    <d v="2016-01-29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81473208"/>
    <n v="1478881208"/>
    <b v="0"/>
    <n v="3"/>
    <b v="0"/>
    <x v="8"/>
    <x v="31"/>
    <n v="7"/>
    <n v="46.67"/>
    <d v="2015-06-12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55338532"/>
    <n v="1454042532"/>
    <b v="0"/>
    <n v="2"/>
    <b v="0"/>
    <x v="8"/>
    <x v="31"/>
    <n v="0"/>
    <n v="1"/>
    <d v="2015-01-19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USD"/>
    <n v="1435958786"/>
    <n v="1434144386"/>
    <b v="0"/>
    <n v="0"/>
    <b v="0"/>
    <x v="8"/>
    <x v="31"/>
    <n v="0"/>
    <n v="0"/>
    <d v="2015-11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24229991"/>
    <n v="1421637991"/>
    <b v="0"/>
    <n v="0"/>
    <b v="0"/>
    <x v="8"/>
    <x v="31"/>
    <n v="0"/>
    <n v="0"/>
    <d v="2016-10-08T00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"/>
    <s v="GBP"/>
    <n v="1450706837"/>
    <n v="1448114837"/>
    <b v="0"/>
    <n v="3"/>
    <b v="0"/>
    <x v="8"/>
    <x v="31"/>
    <n v="8"/>
    <n v="26"/>
    <d v="2015-06-2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81072942"/>
    <n v="1475885342"/>
    <b v="0"/>
    <n v="0"/>
    <b v="0"/>
    <x v="8"/>
    <x v="31"/>
    <n v="0"/>
    <n v="0"/>
    <d v="2014-06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6"/>
    <s v="CAD"/>
    <n v="1437082736"/>
    <n v="1435354736"/>
    <b v="0"/>
    <n v="0"/>
    <b v="0"/>
    <x v="8"/>
    <x v="31"/>
    <n v="0"/>
    <n v="0"/>
    <d v="2014-07-27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5021211"/>
    <n v="1402429211"/>
    <b v="0"/>
    <n v="3"/>
    <b v="0"/>
    <x v="8"/>
    <x v="31"/>
    <n v="26"/>
    <n v="218.33"/>
    <d v="2014-06-17T02:50:38"/>
    <n v="2014"/>
  </r>
  <r>
    <n v="1999"/>
    <s v="Planet Venus"/>
    <s v="This is a portrait photo project aiming to inspire women to explore themselves and live their passion"/>
    <n v="31000"/>
    <n v="236"/>
    <x v="2"/>
    <x v="0"/>
    <s v="USD"/>
    <n v="1409091612"/>
    <n v="1406499612"/>
    <b v="0"/>
    <n v="7"/>
    <b v="0"/>
    <x v="8"/>
    <x v="31"/>
    <n v="1"/>
    <n v="33.71"/>
    <d v="2014-10-14T11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0"/>
    <s v="USD"/>
    <n v="1406861438"/>
    <n v="1402973438"/>
    <b v="0"/>
    <n v="25"/>
    <b v="0"/>
    <x v="8"/>
    <x v="31"/>
    <n v="13"/>
    <n v="25"/>
    <d v="2015-12-07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"/>
    <s v="GBP"/>
    <n v="1415882108"/>
    <n v="1413286508"/>
    <b v="0"/>
    <n v="1637"/>
    <b v="1"/>
    <x v="2"/>
    <x v="30"/>
    <n v="382"/>
    <n v="128.38999999999999"/>
    <d v="2015-05-12T05:01:56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6"/>
    <s v="CAD"/>
    <n v="1452120613"/>
    <n v="1449528613"/>
    <b v="0"/>
    <n v="1375"/>
    <b v="1"/>
    <x v="2"/>
    <x v="30"/>
    <n v="217"/>
    <n v="78.83"/>
    <d v="2016-12-24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13"/>
    <s v="EUR"/>
    <n v="1434139200"/>
    <n v="1431406916"/>
    <b v="1"/>
    <n v="17"/>
    <b v="1"/>
    <x v="2"/>
    <x v="30"/>
    <n v="312"/>
    <n v="91.76"/>
    <d v="2010-06-18T03:00:5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85191143"/>
    <n v="1482599143"/>
    <b v="1"/>
    <n v="354"/>
    <b v="1"/>
    <x v="2"/>
    <x v="30"/>
    <n v="234"/>
    <n v="331.1"/>
    <d v="2014-06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278111600"/>
    <n v="1276830052"/>
    <b v="1"/>
    <n v="191"/>
    <b v="1"/>
    <x v="2"/>
    <x v="30"/>
    <n v="124"/>
    <n v="194.26"/>
    <d v="2013-09-18T19:30:18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05002663"/>
    <n v="1402410663"/>
    <b v="1"/>
    <n v="303"/>
    <b v="1"/>
    <x v="2"/>
    <x v="30"/>
    <n v="248"/>
    <n v="408.98"/>
    <d v="2014-10-29T12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381895940"/>
    <n v="1379532618"/>
    <b v="1"/>
    <n v="137"/>
    <b v="1"/>
    <x v="2"/>
    <x v="30"/>
    <n v="116"/>
    <n v="84.46"/>
    <d v="2010-06-18T20:06:2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417611645"/>
    <n v="1414584045"/>
    <b v="1"/>
    <n v="41"/>
    <b v="1"/>
    <x v="2"/>
    <x v="30"/>
    <n v="117"/>
    <n v="44.85"/>
    <d v="2011-08-06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0"/>
    <s v="USD"/>
    <n v="1282622400"/>
    <n v="1276891586"/>
    <b v="1"/>
    <n v="398"/>
    <b v="1"/>
    <x v="2"/>
    <x v="30"/>
    <n v="305"/>
    <n v="383.36"/>
    <d v="2016-10-18T07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316442622"/>
    <n v="1312641022"/>
    <b v="1"/>
    <n v="1737"/>
    <b v="1"/>
    <x v="2"/>
    <x v="30"/>
    <n v="320"/>
    <n v="55.28"/>
    <d v="2016-07-19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79890743"/>
    <n v="1476776743"/>
    <b v="1"/>
    <n v="971"/>
    <b v="1"/>
    <x v="2"/>
    <x v="30"/>
    <n v="820"/>
    <n v="422.02"/>
    <d v="2015-12-09T08:36:13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71564491"/>
    <n v="1468972491"/>
    <b v="1"/>
    <n v="183"/>
    <b v="1"/>
    <x v="2"/>
    <x v="30"/>
    <n v="235"/>
    <n v="64.180000000000007"/>
    <d v="2015-01-06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6"/>
    <s v="EUR"/>
    <n v="1452553200"/>
    <n v="1449650173"/>
    <b v="1"/>
    <n v="4562"/>
    <b v="1"/>
    <x v="2"/>
    <x v="30"/>
    <n v="495"/>
    <n v="173.58"/>
    <d v="2016-05-09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423165441"/>
    <n v="1420573441"/>
    <b v="1"/>
    <n v="26457"/>
    <b v="1"/>
    <x v="2"/>
    <x v="30"/>
    <n v="7814"/>
    <n v="88.6"/>
    <d v="2013-02-19T05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468019014"/>
    <n v="1462835014"/>
    <b v="1"/>
    <n v="162"/>
    <b v="1"/>
    <x v="2"/>
    <x v="30"/>
    <n v="113"/>
    <n v="50.22"/>
    <d v="2011-08-10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4184539"/>
    <n v="1361250539"/>
    <b v="1"/>
    <n v="479"/>
    <b v="1"/>
    <x v="2"/>
    <x v="30"/>
    <n v="922"/>
    <n v="192.39"/>
    <d v="2013-02-07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15602163"/>
    <n v="1313010163"/>
    <b v="1"/>
    <n v="426"/>
    <b v="1"/>
    <x v="2"/>
    <x v="30"/>
    <n v="125"/>
    <n v="73.42"/>
    <d v="2012-02-22T01:22:3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0"/>
    <s v="USD"/>
    <n v="1362863299"/>
    <n v="1360271299"/>
    <b v="1"/>
    <n v="450"/>
    <b v="1"/>
    <x v="2"/>
    <x v="30"/>
    <n v="102"/>
    <n v="147.68"/>
    <d v="2015-07-14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332561600"/>
    <n v="1329873755"/>
    <b v="1"/>
    <n v="1780"/>
    <b v="1"/>
    <x v="2"/>
    <x v="30"/>
    <n v="485"/>
    <n v="108.97"/>
    <d v="2016-08-23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8"/>
    <s v="EUR"/>
    <n v="1439455609"/>
    <n v="1436863609"/>
    <b v="1"/>
    <n v="122"/>
    <b v="1"/>
    <x v="2"/>
    <x v="30"/>
    <n v="192"/>
    <n v="23.65"/>
    <d v="2014-04-08T02:20:2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74563621"/>
    <n v="1471971621"/>
    <b v="1"/>
    <n v="95"/>
    <b v="1"/>
    <x v="2"/>
    <x v="30"/>
    <n v="281"/>
    <n v="147.94999999999999"/>
    <d v="2014-08-10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00108640"/>
    <n v="1396923624"/>
    <b v="1"/>
    <n v="325"/>
    <b v="1"/>
    <x v="2"/>
    <x v="30"/>
    <n v="125"/>
    <n v="385.04"/>
    <d v="2016-05-12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11522897"/>
    <n v="1407634897"/>
    <b v="1"/>
    <n v="353"/>
    <b v="1"/>
    <x v="2"/>
    <x v="30"/>
    <n v="161"/>
    <n v="457.39"/>
    <d v="2015-05-12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465652372"/>
    <n v="1463060372"/>
    <b v="1"/>
    <n v="105"/>
    <b v="1"/>
    <x v="2"/>
    <x v="30"/>
    <n v="585"/>
    <n v="222.99"/>
    <d v="2012-07-09T23:12: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0"/>
    <s v="USD"/>
    <n v="1434017153"/>
    <n v="1431425153"/>
    <b v="1"/>
    <n v="729"/>
    <b v="1"/>
    <x v="2"/>
    <x v="30"/>
    <n v="201"/>
    <n v="220.74"/>
    <d v="2015-05-12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44826800"/>
    <n v="1341875544"/>
    <b v="1"/>
    <n v="454"/>
    <b v="1"/>
    <x v="2"/>
    <x v="30"/>
    <n v="133"/>
    <n v="73.5"/>
    <d v="2014-03-06T17:39:4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3"/>
    <s v="EUR"/>
    <n v="1433996746"/>
    <n v="1431404746"/>
    <b v="1"/>
    <n v="539"/>
    <b v="1"/>
    <x v="2"/>
    <x v="30"/>
    <n v="120"/>
    <n v="223.1"/>
    <d v="2015-02-13T19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398052740"/>
    <n v="1394127585"/>
    <b v="1"/>
    <n v="79"/>
    <b v="1"/>
    <x v="2"/>
    <x v="30"/>
    <n v="126"/>
    <n v="47.91"/>
    <d v="2010-02-06T22:03:26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27740319"/>
    <n v="1423855919"/>
    <b v="1"/>
    <n v="94"/>
    <b v="1"/>
    <x v="2"/>
    <x v="30"/>
    <n v="361"/>
    <n v="96.06"/>
    <d v="2014-07-28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USD"/>
    <n v="1268690100"/>
    <n v="1265493806"/>
    <b v="1"/>
    <n v="625"/>
    <b v="1"/>
    <x v="2"/>
    <x v="30"/>
    <n v="226"/>
    <n v="118.61"/>
    <d v="2012-10-30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0"/>
    <s v="USD"/>
    <n v="1409099481"/>
    <n v="1406507481"/>
    <b v="1"/>
    <n v="508"/>
    <b v="1"/>
    <x v="2"/>
    <x v="30"/>
    <n v="120"/>
    <n v="118.45"/>
    <d v="2014-12-02T07:54:13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GBP"/>
    <n v="1354233296"/>
    <n v="1351641296"/>
    <b v="1"/>
    <n v="531"/>
    <b v="1"/>
    <x v="2"/>
    <x v="30"/>
    <n v="304"/>
    <n v="143.21"/>
    <d v="2016-11-15T13:34:34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0"/>
    <s v="EUR"/>
    <n v="1420765200"/>
    <n v="1417506853"/>
    <b v="1"/>
    <n v="158"/>
    <b v="1"/>
    <x v="2"/>
    <x v="30"/>
    <n v="179"/>
    <n v="282.72000000000003"/>
    <d v="2014-03-27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81778000"/>
    <n v="1479216874"/>
    <b v="1"/>
    <n v="508"/>
    <b v="1"/>
    <x v="2"/>
    <x v="30"/>
    <n v="387"/>
    <n v="593.94000000000005"/>
    <d v="2015-03-13T03:07:13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398477518"/>
    <n v="1395885518"/>
    <b v="1"/>
    <n v="644"/>
    <b v="1"/>
    <x v="2"/>
    <x v="30"/>
    <n v="211"/>
    <n v="262.16000000000003"/>
    <d v="2015-11-03T15:00:07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430981880"/>
    <n v="1426216033"/>
    <b v="1"/>
    <n v="848"/>
    <b v="1"/>
    <x v="2"/>
    <x v="30"/>
    <n v="132"/>
    <n v="46.58"/>
    <d v="2014-04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450486800"/>
    <n v="1446562807"/>
    <b v="1"/>
    <n v="429"/>
    <b v="1"/>
    <x v="2"/>
    <x v="30"/>
    <n v="300"/>
    <n v="70.040000000000006"/>
    <d v="2013-10-31T05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USD"/>
    <n v="1399668319"/>
    <n v="1397076319"/>
    <b v="1"/>
    <n v="204"/>
    <b v="1"/>
    <x v="2"/>
    <x v="30"/>
    <n v="421"/>
    <n v="164.91"/>
    <d v="2013-05-30T06:30:21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388383353"/>
    <n v="1383195753"/>
    <b v="1"/>
    <n v="379"/>
    <b v="1"/>
    <x v="2"/>
    <x v="30"/>
    <n v="136"/>
    <n v="449.26"/>
    <d v="2016-11-01T10:32:05"/>
    <n v="2016"/>
  </r>
  <r>
    <n v="2040"/>
    <s v="Programmable Capacitor"/>
    <s v="4.29 Billion+ Capacitor Combinations._x000a_No Coding Required."/>
    <n v="3000"/>
    <n v="7445.14"/>
    <x v="0"/>
    <x v="1"/>
    <s v="GBP"/>
    <n v="1372701600"/>
    <n v="1369895421"/>
    <b v="1"/>
    <n v="271"/>
    <b v="1"/>
    <x v="2"/>
    <x v="30"/>
    <n v="248"/>
    <n v="27.47"/>
    <d v="2013-10-31T22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80568340"/>
    <n v="1477996325"/>
    <b v="1"/>
    <n v="120"/>
    <b v="1"/>
    <x v="2"/>
    <x v="30"/>
    <n v="182"/>
    <n v="143.97999999999999"/>
    <d v="2016-10-11T12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384557303"/>
    <n v="1383257703"/>
    <b v="1"/>
    <n v="140"/>
    <b v="1"/>
    <x v="2"/>
    <x v="30"/>
    <n v="124"/>
    <n v="88.24"/>
    <d v="2015-11-23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78785027"/>
    <n v="1476189427"/>
    <b v="0"/>
    <n v="193"/>
    <b v="1"/>
    <x v="2"/>
    <x v="30"/>
    <n v="506"/>
    <n v="36.33"/>
    <d v="2016-10-18T04:14:37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53481974"/>
    <n v="1448297974"/>
    <b v="0"/>
    <n v="180"/>
    <b v="1"/>
    <x v="2"/>
    <x v="30"/>
    <n v="108"/>
    <n v="90.18"/>
    <d v="2015-05-14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481432340"/>
    <n v="1476764077"/>
    <b v="0"/>
    <n v="263"/>
    <b v="1"/>
    <x v="2"/>
    <x v="30"/>
    <n v="819"/>
    <n v="152.62"/>
    <d v="2012-06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434212714"/>
    <n v="1431620714"/>
    <b v="0"/>
    <n v="217"/>
    <b v="1"/>
    <x v="2"/>
    <x v="30"/>
    <n v="121"/>
    <n v="55.81"/>
    <d v="2013-04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0"/>
    <s v="USD"/>
    <n v="1341799647"/>
    <n v="1339207647"/>
    <b v="0"/>
    <n v="443"/>
    <b v="1"/>
    <x v="2"/>
    <x v="30"/>
    <n v="103"/>
    <n v="227.85"/>
    <d v="2015-03-18T21:41:1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282044"/>
    <n v="1366690044"/>
    <b v="0"/>
    <n v="1373"/>
    <b v="1"/>
    <x v="2"/>
    <x v="30"/>
    <n v="148"/>
    <n v="91.83"/>
    <d v="2013-04-23T15:38:11"/>
    <n v="2013"/>
  </r>
  <r>
    <n v="2049"/>
    <s v="LOCK8 - the World's First Smart Bike Lock"/>
    <s v="Keyless. Alarm secured. GPS tracking."/>
    <n v="50000"/>
    <n v="60095.35"/>
    <x v="0"/>
    <x v="3"/>
    <s v="AUD"/>
    <n v="1429228800"/>
    <n v="1426714870"/>
    <b v="0"/>
    <n v="742"/>
    <b v="1"/>
    <x v="2"/>
    <x v="30"/>
    <n v="120"/>
    <n v="80.989999999999995"/>
    <d v="2013-10-28T12:39:2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369323491"/>
    <n v="1366731491"/>
    <b v="0"/>
    <n v="170"/>
    <b v="1"/>
    <x v="2"/>
    <x v="30"/>
    <n v="473"/>
    <n v="278.39"/>
    <d v="2015-04-2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GBP"/>
    <n v="1386025140"/>
    <n v="1382963963"/>
    <b v="0"/>
    <n v="242"/>
    <b v="1"/>
    <x v="2"/>
    <x v="30"/>
    <n v="130"/>
    <n v="43.1"/>
    <d v="2013-11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33036578"/>
    <n v="1429580578"/>
    <b v="0"/>
    <n v="541"/>
    <b v="1"/>
    <x v="2"/>
    <x v="30"/>
    <n v="353"/>
    <n v="326.29000000000002"/>
    <d v="2016-01-06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388017937"/>
    <n v="1385425937"/>
    <b v="0"/>
    <n v="121"/>
    <b v="1"/>
    <x v="2"/>
    <x v="30"/>
    <n v="101"/>
    <n v="41.74"/>
    <d v="2015-10-26T14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USD"/>
    <n v="1455933653"/>
    <n v="1452045653"/>
    <b v="0"/>
    <n v="621"/>
    <b v="1"/>
    <x v="2"/>
    <x v="30"/>
    <n v="114"/>
    <n v="64.02"/>
    <d v="2014-04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48466551"/>
    <n v="1445870951"/>
    <b v="0"/>
    <n v="101"/>
    <b v="1"/>
    <x v="2"/>
    <x v="30"/>
    <n v="167"/>
    <n v="99.46"/>
    <d v="2014-11-03T16:10:4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GBP"/>
    <n v="1399033810"/>
    <n v="1396441810"/>
    <b v="0"/>
    <n v="554"/>
    <b v="1"/>
    <x v="2"/>
    <x v="30"/>
    <n v="153"/>
    <n v="138.49"/>
    <d v="2013-03-18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USD"/>
    <n v="1417579200"/>
    <n v="1415031043"/>
    <b v="0"/>
    <n v="666"/>
    <b v="1"/>
    <x v="2"/>
    <x v="30"/>
    <n v="202"/>
    <n v="45.55"/>
    <d v="2016-01-27T11:52:12"/>
    <n v="2016"/>
  </r>
  <r>
    <n v="2058"/>
    <s v="Raspberry Pi Debug Clip"/>
    <s v="Making using the serial terminal on the Raspberry Pi as easy as Pi!"/>
    <n v="2560"/>
    <n v="4308"/>
    <x v="0"/>
    <x v="0"/>
    <s v="USD"/>
    <n v="1366222542"/>
    <n v="1363630542"/>
    <b v="0"/>
    <n v="410"/>
    <b v="1"/>
    <x v="2"/>
    <x v="30"/>
    <n v="168"/>
    <n v="10.51"/>
    <d v="2015-01-22T08:53:5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GBP"/>
    <n v="1456487532"/>
    <n v="1453895532"/>
    <b v="0"/>
    <n v="375"/>
    <b v="1"/>
    <x v="2"/>
    <x v="30"/>
    <n v="143"/>
    <n v="114.77"/>
    <d v="2015-12-23T14:27:34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GBP"/>
    <n v="1425326400"/>
    <n v="1421916830"/>
    <b v="0"/>
    <n v="1364"/>
    <b v="1"/>
    <x v="2"/>
    <x v="30"/>
    <n v="196"/>
    <n v="36"/>
    <d v="2014-05-24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54277540"/>
    <n v="1450880854"/>
    <b v="0"/>
    <n v="35"/>
    <b v="1"/>
    <x v="2"/>
    <x v="30"/>
    <n v="108"/>
    <n v="154.16999999999999"/>
    <d v="2016-12-0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0"/>
    <s v="USD"/>
    <n v="1406129150"/>
    <n v="1400945150"/>
    <b v="0"/>
    <n v="203"/>
    <b v="1"/>
    <x v="2"/>
    <x v="30"/>
    <n v="115"/>
    <n v="566.39"/>
    <d v="2016-02-23T09:11:38"/>
    <n v="2016"/>
  </r>
  <r>
    <n v="2063"/>
    <s v="Up to 4 axis Beaglebone black based CNC control"/>
    <s v="Build a professional grade Linux CNC control with Beaglebone black and our CNC cape."/>
    <n v="4000"/>
    <n v="5922"/>
    <x v="0"/>
    <x v="0"/>
    <s v="USD"/>
    <n v="1483208454"/>
    <n v="1480616454"/>
    <b v="0"/>
    <n v="49"/>
    <b v="1"/>
    <x v="2"/>
    <x v="30"/>
    <n v="148"/>
    <n v="120.86"/>
    <d v="2016-04-12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9"/>
    <s v="DKK"/>
    <n v="1458807098"/>
    <n v="1456218698"/>
    <b v="0"/>
    <n v="5812"/>
    <b v="1"/>
    <x v="2"/>
    <x v="30"/>
    <n v="191"/>
    <n v="86.16"/>
    <d v="2013-04-25T08:45:2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3"/>
    <s v="EUR"/>
    <n v="1463333701"/>
    <n v="1460482501"/>
    <b v="0"/>
    <n v="1556"/>
    <b v="1"/>
    <x v="2"/>
    <x v="30"/>
    <n v="199"/>
    <n v="51.21"/>
    <d v="2013-11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370001600"/>
    <n v="1366879523"/>
    <b v="0"/>
    <n v="65"/>
    <b v="1"/>
    <x v="2"/>
    <x v="30"/>
    <n v="219"/>
    <n v="67.260000000000005"/>
    <d v="2014-07-24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387958429"/>
    <n v="1385366429"/>
    <b v="0"/>
    <n v="10"/>
    <b v="1"/>
    <x v="2"/>
    <x v="30"/>
    <n v="127"/>
    <n v="62.8"/>
    <d v="2015-04-21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08818683"/>
    <n v="1406226683"/>
    <b v="0"/>
    <n v="76"/>
    <b v="1"/>
    <x v="2"/>
    <x v="30"/>
    <n v="105"/>
    <n v="346.13"/>
    <d v="2016-09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GBP"/>
    <n v="1432499376"/>
    <n v="1429648176"/>
    <b v="0"/>
    <n v="263"/>
    <b v="1"/>
    <x v="2"/>
    <x v="30"/>
    <n v="128"/>
    <n v="244.12"/>
    <d v="2015-12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0"/>
    <s v="USD"/>
    <n v="1476994315"/>
    <n v="1474402315"/>
    <b v="0"/>
    <n v="1530"/>
    <b v="1"/>
    <x v="2"/>
    <x v="30"/>
    <n v="317"/>
    <n v="259.25"/>
    <d v="2016-05-29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51776791"/>
    <n v="1449098391"/>
    <b v="0"/>
    <n v="278"/>
    <b v="1"/>
    <x v="2"/>
    <x v="30"/>
    <n v="281"/>
    <n v="201.96"/>
    <d v="2016-08-18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3"/>
    <s v="EUR"/>
    <n v="1467128723"/>
    <n v="1464536723"/>
    <b v="0"/>
    <n v="350"/>
    <b v="1"/>
    <x v="2"/>
    <x v="30"/>
    <n v="111"/>
    <n v="226.21"/>
    <d v="2016-04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75390484"/>
    <n v="1471502484"/>
    <b v="0"/>
    <n v="470"/>
    <b v="1"/>
    <x v="2"/>
    <x v="30"/>
    <n v="153"/>
    <n v="324.69"/>
    <d v="2015-03-24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629432"/>
    <n v="1460037432"/>
    <b v="0"/>
    <n v="3"/>
    <b v="1"/>
    <x v="2"/>
    <x v="30"/>
    <n v="103"/>
    <n v="205"/>
    <d v="2016-04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431100918"/>
    <n v="1427212918"/>
    <b v="0"/>
    <n v="8200"/>
    <b v="1"/>
    <x v="2"/>
    <x v="30"/>
    <n v="1678"/>
    <n v="20.47"/>
    <d v="2013-06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0"/>
    <s v="USD"/>
    <n v="1462564182"/>
    <n v="1459972182"/>
    <b v="0"/>
    <n v="8359"/>
    <b v="1"/>
    <x v="2"/>
    <x v="30"/>
    <n v="543"/>
    <n v="116.35"/>
    <d v="2014-06-1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374769288"/>
    <n v="1372177288"/>
    <b v="0"/>
    <n v="188"/>
    <b v="1"/>
    <x v="2"/>
    <x v="30"/>
    <n v="116"/>
    <n v="307.2"/>
    <d v="2015-04-09T01:01:1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"/>
    <s v="GBP"/>
    <n v="1406149689"/>
    <n v="1402693689"/>
    <b v="0"/>
    <n v="48"/>
    <b v="1"/>
    <x v="2"/>
    <x v="30"/>
    <n v="131"/>
    <n v="546.69000000000005"/>
    <d v="2016-11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USD"/>
    <n v="1433538000"/>
    <n v="1428541276"/>
    <b v="0"/>
    <n v="607"/>
    <b v="1"/>
    <x v="2"/>
    <x v="30"/>
    <n v="288"/>
    <n v="47.47"/>
    <d v="2015-05-26T17:03:13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4"/>
    <s v="EUR"/>
    <n v="1482085857"/>
    <n v="1479493857"/>
    <b v="0"/>
    <n v="50"/>
    <b v="1"/>
    <x v="2"/>
    <x v="30"/>
    <n v="508"/>
    <n v="101.56"/>
    <d v="2015-10-12T22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GBP"/>
    <n v="1435258800"/>
    <n v="1432659793"/>
    <b v="0"/>
    <n v="55"/>
    <b v="1"/>
    <x v="4"/>
    <x v="14"/>
    <n v="115"/>
    <n v="72.91"/>
    <d v="2012-04-05T03:45:5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447286300"/>
    <n v="1444690700"/>
    <b v="0"/>
    <n v="38"/>
    <b v="1"/>
    <x v="4"/>
    <x v="14"/>
    <n v="111"/>
    <n v="43.71"/>
    <d v="2011-09-25T02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7144340"/>
    <n v="1333597555"/>
    <b v="0"/>
    <n v="25"/>
    <b v="1"/>
    <x v="4"/>
    <x v="14"/>
    <n v="113"/>
    <n v="34"/>
    <d v="2012-05-05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22106796"/>
    <n v="1316919196"/>
    <b v="0"/>
    <n v="46"/>
    <b v="1"/>
    <x v="4"/>
    <x v="14"/>
    <n v="108"/>
    <n v="70.650000000000006"/>
    <d v="2014-04-02T19:59:42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38830395"/>
    <n v="1336238395"/>
    <b v="0"/>
    <n v="83"/>
    <b v="1"/>
    <x v="4"/>
    <x v="14"/>
    <n v="124"/>
    <n v="89.3"/>
    <d v="2012-06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99186740"/>
    <n v="1396468782"/>
    <b v="0"/>
    <n v="35"/>
    <b v="1"/>
    <x v="4"/>
    <x v="14"/>
    <n v="101"/>
    <n v="115.09"/>
    <d v="2011-11-13T16:05:3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42382587"/>
    <n v="1339790587"/>
    <b v="0"/>
    <n v="25"/>
    <b v="1"/>
    <x v="4"/>
    <x v="14"/>
    <n v="104"/>
    <n v="62.12"/>
    <d v="2011-08-09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323838740"/>
    <n v="1321200332"/>
    <b v="0"/>
    <n v="75"/>
    <b v="1"/>
    <x v="4"/>
    <x v="14"/>
    <n v="116"/>
    <n v="46.2"/>
    <d v="2010-08-05T17:09:12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15457658"/>
    <n v="1312865658"/>
    <b v="0"/>
    <n v="62"/>
    <b v="1"/>
    <x v="4"/>
    <x v="14"/>
    <n v="120"/>
    <n v="48.55"/>
    <d v="2013-06-28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284177540"/>
    <n v="1281028152"/>
    <b v="0"/>
    <n v="160"/>
    <b v="1"/>
    <x v="4"/>
    <x v="14"/>
    <n v="115"/>
    <n v="57.52"/>
    <d v="2013-01-25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375408194"/>
    <n v="1372384194"/>
    <b v="0"/>
    <n v="246"/>
    <b v="1"/>
    <x v="4"/>
    <x v="14"/>
    <n v="120"/>
    <n v="88.15"/>
    <d v="2011-01-12T07:44:38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61696955"/>
    <n v="1359104955"/>
    <b v="0"/>
    <n v="55"/>
    <b v="1"/>
    <x v="4"/>
    <x v="14"/>
    <n v="101"/>
    <n v="110.49"/>
    <d v="2011-08-08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299009600"/>
    <n v="1294818278"/>
    <b v="0"/>
    <n v="23"/>
    <b v="1"/>
    <x v="4"/>
    <x v="14"/>
    <n v="102"/>
    <n v="66.83"/>
    <d v="2012-10-23T20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18006732"/>
    <n v="1312822732"/>
    <b v="0"/>
    <n v="72"/>
    <b v="1"/>
    <x v="4"/>
    <x v="14"/>
    <n v="121"/>
    <n v="58.6"/>
    <d v="2012-01-31T00:28:5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56211832"/>
    <n v="1351024232"/>
    <b v="0"/>
    <n v="22"/>
    <b v="1"/>
    <x v="4"/>
    <x v="14"/>
    <n v="100"/>
    <n v="113.64"/>
    <d v="2011-08-03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30916400"/>
    <n v="1327969730"/>
    <b v="0"/>
    <n v="14"/>
    <b v="1"/>
    <x v="4"/>
    <x v="14"/>
    <n v="102"/>
    <n v="43.57"/>
    <d v="2012-10-10T18:12:1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17576973"/>
    <n v="1312392973"/>
    <b v="0"/>
    <n v="38"/>
    <b v="1"/>
    <x v="4"/>
    <x v="14"/>
    <n v="100"/>
    <n v="78.95"/>
    <d v="2011-10-02T14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51223940"/>
    <n v="1349892735"/>
    <b v="0"/>
    <n v="32"/>
    <b v="1"/>
    <x v="4"/>
    <x v="14"/>
    <n v="100"/>
    <n v="188.13"/>
    <d v="2012-02-07T02:43:55"/>
    <n v="2012"/>
  </r>
  <r>
    <n v="2099"/>
    <s v="Roosevelt Died."/>
    <s v="Our tour van died, we need help!"/>
    <n v="3000"/>
    <n v="3971"/>
    <x v="0"/>
    <x v="0"/>
    <s v="USD"/>
    <n v="1322751735"/>
    <n v="1317564135"/>
    <b v="0"/>
    <n v="63"/>
    <b v="1"/>
    <x v="4"/>
    <x v="14"/>
    <n v="132"/>
    <n v="63.03"/>
    <d v="2015-06-18T17:54:44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31174635"/>
    <n v="1328582635"/>
    <b v="0"/>
    <n v="27"/>
    <b v="1"/>
    <x v="4"/>
    <x v="14"/>
    <n v="137"/>
    <n v="30.37"/>
    <d v="2012-06-14T20:02:21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435808400"/>
    <n v="1434650084"/>
    <b v="0"/>
    <n v="44"/>
    <b v="1"/>
    <x v="4"/>
    <x v="14"/>
    <n v="113"/>
    <n v="51.48"/>
    <d v="2011-12-15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41028740"/>
    <n v="1339704141"/>
    <b v="0"/>
    <n v="38"/>
    <b v="1"/>
    <x v="4"/>
    <x v="14"/>
    <n v="136"/>
    <n v="35.79"/>
    <d v="2011-04-05T20:50:48"/>
    <n v="2011"/>
  </r>
  <r>
    <n v="2103"/>
    <s v="Matthew Moon's New Album"/>
    <s v="Indie rocker, Matthew Moon, has something to share with you..."/>
    <n v="7777"/>
    <n v="11364"/>
    <x v="0"/>
    <x v="0"/>
    <s v="USD"/>
    <n v="1329104114"/>
    <n v="1323920114"/>
    <b v="0"/>
    <n v="115"/>
    <b v="1"/>
    <x v="4"/>
    <x v="14"/>
    <n v="146"/>
    <n v="98.82"/>
    <d v="2012-10-10T18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04628648"/>
    <n v="1302036648"/>
    <b v="0"/>
    <n v="37"/>
    <b v="1"/>
    <x v="4"/>
    <x v="14"/>
    <n v="130"/>
    <n v="28"/>
    <d v="2013-04-30T01:47:1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352488027"/>
    <n v="1349892427"/>
    <b v="0"/>
    <n v="99"/>
    <b v="1"/>
    <x v="4"/>
    <x v="14"/>
    <n v="254"/>
    <n v="51.31"/>
    <d v="2014-11-08T18:55:5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69958400"/>
    <n v="1367286434"/>
    <b v="0"/>
    <n v="44"/>
    <b v="1"/>
    <x v="4"/>
    <x v="14"/>
    <n v="107"/>
    <n v="53.52"/>
    <d v="2012-12-27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6542400"/>
    <n v="1415472953"/>
    <b v="0"/>
    <n v="58"/>
    <b v="1"/>
    <x v="4"/>
    <x v="14"/>
    <n v="108"/>
    <n v="37.15"/>
    <d v="2014-10-22T17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59176974"/>
    <n v="1356584974"/>
    <b v="0"/>
    <n v="191"/>
    <b v="1"/>
    <x v="4"/>
    <x v="14"/>
    <n v="107"/>
    <n v="89.9"/>
    <d v="2012-08-14T04:13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15815393"/>
    <n v="1413997393"/>
    <b v="0"/>
    <n v="40"/>
    <b v="1"/>
    <x v="4"/>
    <x v="14"/>
    <n v="107"/>
    <n v="106.53"/>
    <d v="2015-06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347249300"/>
    <n v="1344917580"/>
    <b v="0"/>
    <n v="38"/>
    <b v="1"/>
    <x v="4"/>
    <x v="14"/>
    <n v="100"/>
    <n v="52.82"/>
    <d v="2014-04-30T16:06: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436115617"/>
    <n v="1433523617"/>
    <b v="0"/>
    <n v="39"/>
    <b v="1"/>
    <x v="4"/>
    <x v="14"/>
    <n v="107"/>
    <n v="54.62"/>
    <d v="2011-06-09T04:43:45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401253140"/>
    <n v="1398873969"/>
    <b v="0"/>
    <n v="11"/>
    <b v="1"/>
    <x v="4"/>
    <x v="14"/>
    <n v="100"/>
    <n v="27.27"/>
    <d v="2013-04-01T22:16:33"/>
    <n v="2013"/>
  </r>
  <r>
    <n v="2113"/>
    <s v="Summer Underground // Honeycomb LP"/>
    <s v="Help us fund our second full-length album Honeycomb!"/>
    <n v="7000"/>
    <n v="7340"/>
    <x v="0"/>
    <x v="0"/>
    <s v="USD"/>
    <n v="1313370000"/>
    <n v="1307594625"/>
    <b v="0"/>
    <n v="107"/>
    <b v="1"/>
    <x v="4"/>
    <x v="14"/>
    <n v="105"/>
    <n v="68.599999999999994"/>
    <d v="2014-08-19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366064193"/>
    <n v="1364854593"/>
    <b v="0"/>
    <n v="147"/>
    <b v="1"/>
    <x v="4"/>
    <x v="14"/>
    <n v="105"/>
    <n v="35.61"/>
    <d v="2010-10-07T19:34:3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411505176"/>
    <n v="1408481176"/>
    <b v="0"/>
    <n v="36"/>
    <b v="1"/>
    <x v="4"/>
    <x v="14"/>
    <n v="226"/>
    <n v="94.03"/>
    <d v="2011-01-21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291870740"/>
    <n v="1286480070"/>
    <b v="0"/>
    <n v="92"/>
    <b v="1"/>
    <x v="4"/>
    <x v="14"/>
    <n v="101"/>
    <n v="526.46"/>
    <d v="2012-08-15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298167001"/>
    <n v="1295575001"/>
    <b v="0"/>
    <n v="35"/>
    <b v="1"/>
    <x v="4"/>
    <x v="14"/>
    <n v="148"/>
    <n v="50.66"/>
    <d v="2015-10-13T01:25:49"/>
    <n v="2015"/>
  </r>
  <r>
    <n v="2118"/>
    <s v="PORCHES. vs. THE U.S.A."/>
    <s v="PORCHES.  and Documentarians tour from New York to San Francisco and back."/>
    <n v="1000"/>
    <n v="1346.11"/>
    <x v="0"/>
    <x v="0"/>
    <s v="USD"/>
    <n v="1349203203"/>
    <n v="1345056003"/>
    <b v="0"/>
    <n v="17"/>
    <b v="1"/>
    <x v="4"/>
    <x v="14"/>
    <n v="135"/>
    <n v="79.180000000000007"/>
    <d v="2011-06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445921940"/>
    <n v="1444699549"/>
    <b v="0"/>
    <n v="22"/>
    <b v="1"/>
    <x v="4"/>
    <x v="14"/>
    <n v="101"/>
    <n v="91.59"/>
    <d v="2012-07-17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11538136"/>
    <n v="1308946136"/>
    <b v="0"/>
    <n v="69"/>
    <b v="1"/>
    <x v="4"/>
    <x v="14"/>
    <n v="101"/>
    <n v="116.96"/>
    <d v="2013-11-13T23:08:56"/>
    <n v="2013"/>
  </r>
  <r>
    <n v="2121"/>
    <s v="Legend of Decay"/>
    <s v="Join us on an epic journey to discover a millennia old secret which will change the world forever."/>
    <n v="50000"/>
    <n v="284"/>
    <x v="2"/>
    <x v="0"/>
    <s v="USD"/>
    <n v="1345086445"/>
    <n v="1342494445"/>
    <b v="0"/>
    <n v="10"/>
    <b v="0"/>
    <x v="6"/>
    <x v="17"/>
    <n v="1"/>
    <n v="28.4"/>
    <d v="2016-12-12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0"/>
    <s v="USD"/>
    <n v="1388617736"/>
    <n v="1384384136"/>
    <b v="0"/>
    <n v="3"/>
    <b v="0"/>
    <x v="6"/>
    <x v="17"/>
    <n v="0"/>
    <n v="103.33"/>
    <d v="2016-12-08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7"/>
    <s v="CHF"/>
    <n v="1484156948"/>
    <n v="1481564948"/>
    <b v="0"/>
    <n v="5"/>
    <b v="0"/>
    <x v="6"/>
    <x v="17"/>
    <n v="10"/>
    <n v="10"/>
    <d v="2010-01-20T10:11:47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15"/>
    <s v="MXN"/>
    <n v="1483773169"/>
    <n v="1481181169"/>
    <b v="0"/>
    <n v="5"/>
    <b v="0"/>
    <x v="6"/>
    <x v="17"/>
    <n v="10"/>
    <n v="23"/>
    <d v="2010-10-13T00:40:35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268636340"/>
    <n v="1263982307"/>
    <b v="0"/>
    <n v="27"/>
    <b v="0"/>
    <x v="6"/>
    <x v="17"/>
    <n v="1"/>
    <n v="31.56"/>
    <d v="2015-07-06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291093200"/>
    <n v="1286930435"/>
    <b v="0"/>
    <n v="2"/>
    <b v="0"/>
    <x v="6"/>
    <x v="17"/>
    <n v="0"/>
    <n v="5"/>
    <d v="2014-11-08T23:21:27"/>
    <n v="2014"/>
  </r>
  <r>
    <n v="2127"/>
    <s v="Three Monkeys - Part 1: Into the Abyss"/>
    <s v="Three Monkeys is an audio adventure game for PC."/>
    <n v="28000"/>
    <n v="8076"/>
    <x v="2"/>
    <x v="0"/>
    <s v="USD"/>
    <n v="1438734833"/>
    <n v="1436142833"/>
    <b v="0"/>
    <n v="236"/>
    <b v="0"/>
    <x v="6"/>
    <x v="17"/>
    <n v="29"/>
    <n v="34.22"/>
    <d v="2015-02-10T12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0"/>
    <s v="USD"/>
    <n v="1418080887"/>
    <n v="1415488887"/>
    <b v="0"/>
    <n v="1"/>
    <b v="0"/>
    <x v="6"/>
    <x v="17"/>
    <n v="0"/>
    <n v="25"/>
    <d v="2014-07-23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GBP"/>
    <n v="1426158463"/>
    <n v="1423570063"/>
    <b v="0"/>
    <n v="12"/>
    <b v="0"/>
    <x v="6"/>
    <x v="17"/>
    <n v="12"/>
    <n v="19.670000000000002"/>
    <d v="2016-02-09T00:35:00"/>
    <n v="2016"/>
  </r>
  <r>
    <n v="2130"/>
    <s v="Wondrous Adventures: A Kid's Game"/>
    <s v="You are the hero tasked to save your home from the villainous Sanword."/>
    <n v="42000"/>
    <n v="85"/>
    <x v="2"/>
    <x v="6"/>
    <s v="CAD"/>
    <n v="1411324369"/>
    <n v="1406140369"/>
    <b v="0"/>
    <n v="4"/>
    <b v="0"/>
    <x v="6"/>
    <x v="17"/>
    <n v="0"/>
    <n v="21.25"/>
    <d v="2014-07-12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57570100"/>
    <n v="1454978100"/>
    <b v="0"/>
    <n v="3"/>
    <b v="0"/>
    <x v="6"/>
    <x v="17"/>
    <n v="5"/>
    <n v="8.33"/>
    <d v="2015-06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408154663"/>
    <n v="1405130663"/>
    <b v="0"/>
    <n v="99"/>
    <b v="0"/>
    <x v="6"/>
    <x v="17"/>
    <n v="2"/>
    <n v="21.34"/>
    <d v="2014-01-04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436677091"/>
    <n v="1434085091"/>
    <b v="0"/>
    <n v="3"/>
    <b v="0"/>
    <x v="6"/>
    <x v="17"/>
    <n v="2"/>
    <n v="5.33"/>
    <d v="2011-03-17T02:19:59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91427692"/>
    <n v="1388835692"/>
    <b v="0"/>
    <n v="3"/>
    <b v="0"/>
    <x v="6"/>
    <x v="17"/>
    <n v="2"/>
    <n v="34.67"/>
    <d v="2013-03-28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03628340"/>
    <n v="1300328399"/>
    <b v="0"/>
    <n v="22"/>
    <b v="0"/>
    <x v="6"/>
    <x v="17"/>
    <n v="10"/>
    <n v="21.73"/>
    <d v="2012-09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67097391"/>
    <n v="1364505391"/>
    <b v="0"/>
    <n v="4"/>
    <b v="0"/>
    <x v="6"/>
    <x v="17"/>
    <n v="0"/>
    <n v="11.92"/>
    <d v="2013-09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0"/>
    <s v="USD"/>
    <n v="1349392033"/>
    <n v="1346800033"/>
    <b v="0"/>
    <n v="534"/>
    <b v="0"/>
    <x v="6"/>
    <x v="17"/>
    <n v="28"/>
    <n v="26.6"/>
    <d v="2014-11-05T18:30:29"/>
    <n v="2014"/>
  </r>
  <r>
    <n v="2138"/>
    <s v="Tales Of Tameria - Dawning Light"/>
    <s v="A game with a mixture of a few genres from RPG, Simulation and to adventure elements."/>
    <n v="1000"/>
    <n v="128"/>
    <x v="2"/>
    <x v="0"/>
    <s v="USD"/>
    <n v="1382184786"/>
    <n v="1379592786"/>
    <b v="0"/>
    <n v="12"/>
    <b v="0"/>
    <x v="6"/>
    <x v="17"/>
    <n v="13"/>
    <n v="10.67"/>
    <d v="2013-10-10T00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6"/>
    <s v="CAD"/>
    <n v="1417804229"/>
    <n v="1415212229"/>
    <b v="0"/>
    <n v="56"/>
    <b v="0"/>
    <x v="6"/>
    <x v="17"/>
    <n v="5"/>
    <n v="29.04"/>
    <d v="2016-10-04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GBP"/>
    <n v="1383959939"/>
    <n v="1381364339"/>
    <b v="0"/>
    <n v="11"/>
    <b v="0"/>
    <x v="6"/>
    <x v="17"/>
    <n v="0"/>
    <n v="50.91"/>
    <d v="2012-12-12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78196008"/>
    <n v="1475604008"/>
    <b v="0"/>
    <n v="0"/>
    <b v="0"/>
    <x v="6"/>
    <x v="17"/>
    <n v="0"/>
    <n v="0"/>
    <d v="2014-10-15T05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0"/>
    <s v="USD"/>
    <n v="1357934424"/>
    <n v="1355342424"/>
    <b v="0"/>
    <n v="12"/>
    <b v="0"/>
    <x v="6"/>
    <x v="17"/>
    <n v="6"/>
    <n v="50.08"/>
    <d v="2015-12-02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415947159"/>
    <n v="1413351559"/>
    <b v="0"/>
    <n v="5"/>
    <b v="0"/>
    <x v="6"/>
    <x v="17"/>
    <n v="11"/>
    <n v="45"/>
    <d v="2010-06-03T21:16:52"/>
    <n v="2010"/>
  </r>
  <r>
    <n v="2144"/>
    <s v="Project Starborn"/>
    <s v="A thousand community-built sandbox games (and more!) with a fully-customizable game engine."/>
    <n v="35500"/>
    <n v="607"/>
    <x v="2"/>
    <x v="13"/>
    <s v="EUR"/>
    <n v="1451494210"/>
    <n v="1449075010"/>
    <b v="0"/>
    <n v="24"/>
    <b v="0"/>
    <x v="6"/>
    <x v="17"/>
    <n v="2"/>
    <n v="25.29"/>
    <d v="2013-08-13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279738800"/>
    <n v="1275599812"/>
    <b v="0"/>
    <n v="89"/>
    <b v="0"/>
    <x v="6"/>
    <x v="17"/>
    <n v="30"/>
    <n v="51.29"/>
    <d v="2013-10-28T05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379164040"/>
    <n v="1376399240"/>
    <b v="0"/>
    <n v="1"/>
    <b v="0"/>
    <x v="6"/>
    <x v="17"/>
    <n v="0"/>
    <n v="1"/>
    <d v="2016-01-28T16:18:30"/>
    <n v="2016"/>
  </r>
  <r>
    <n v="2147"/>
    <s v="Johnny Rocketfingers 3"/>
    <s v="A Point and Click Adventure on Steroids."/>
    <n v="390000"/>
    <n v="2716"/>
    <x v="2"/>
    <x v="0"/>
    <s v="USD"/>
    <n v="1385534514"/>
    <n v="1382938914"/>
    <b v="0"/>
    <n v="55"/>
    <b v="0"/>
    <x v="6"/>
    <x v="17"/>
    <n v="1"/>
    <n v="49.38"/>
    <d v="2014-10-15T07:05:48"/>
    <n v="2014"/>
  </r>
  <r>
    <n v="2148"/>
    <s v="ZomBlock's"/>
    <s v="zomblock's is a online zombie survival game where you can craft new weapons,find food and water to keep yourself alive."/>
    <n v="100"/>
    <n v="2"/>
    <x v="2"/>
    <x v="0"/>
    <s v="USD"/>
    <n v="1455207510"/>
    <n v="1453997910"/>
    <b v="0"/>
    <n v="2"/>
    <b v="0"/>
    <x v="6"/>
    <x v="17"/>
    <n v="2"/>
    <n v="1"/>
    <d v="2015-03-03T17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416125148"/>
    <n v="1413356748"/>
    <b v="0"/>
    <n v="0"/>
    <b v="0"/>
    <x v="6"/>
    <x v="17"/>
    <n v="0"/>
    <n v="0"/>
    <d v="2010-06-26T00:35:56"/>
    <n v="2010"/>
  </r>
  <r>
    <n v="2150"/>
    <s v="The Unknown Door"/>
    <s v="A pixel styled open world detective game."/>
    <n v="50000"/>
    <n v="405"/>
    <x v="2"/>
    <x v="1"/>
    <s v="GBP"/>
    <n v="1427992582"/>
    <n v="1425404182"/>
    <b v="0"/>
    <n v="4"/>
    <b v="0"/>
    <x v="6"/>
    <x v="17"/>
    <n v="1"/>
    <n v="101.25"/>
    <d v="2016-06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280534400"/>
    <n v="1277512556"/>
    <b v="0"/>
    <n v="6"/>
    <b v="0"/>
    <x v="6"/>
    <x v="17"/>
    <n v="0"/>
    <n v="19.670000000000002"/>
    <d v="2016-05-30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11"/>
    <s v="NOK"/>
    <n v="1468392599"/>
    <n v="1465800599"/>
    <b v="0"/>
    <n v="4"/>
    <b v="0"/>
    <x v="6"/>
    <x v="17"/>
    <n v="0"/>
    <n v="12.5"/>
    <d v="2014-02-13T19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67231614"/>
    <n v="1464639614"/>
    <b v="0"/>
    <n v="4"/>
    <b v="0"/>
    <x v="6"/>
    <x v="17"/>
    <n v="0"/>
    <n v="8.5"/>
    <d v="2014-12-01T21:51:58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4909909"/>
    <n v="1392321509"/>
    <b v="0"/>
    <n v="2"/>
    <b v="0"/>
    <x v="6"/>
    <x v="17"/>
    <n v="1"/>
    <n v="1"/>
    <d v="2014-01-08T15:10:27"/>
    <n v="2014"/>
  </r>
  <r>
    <n v="2155"/>
    <s v="VoxelMaze"/>
    <s v="A Level Editor, Turned up to eleven. Infinite creativity in one package, solo or with up to 16 of your friends."/>
    <n v="5000"/>
    <n v="115"/>
    <x v="2"/>
    <x v="0"/>
    <s v="USD"/>
    <n v="1420876740"/>
    <n v="1417470718"/>
    <b v="0"/>
    <n v="5"/>
    <b v="0"/>
    <x v="6"/>
    <x v="17"/>
    <n v="2"/>
    <n v="23"/>
    <d v="2016-03-01T17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90921827"/>
    <n v="1389193827"/>
    <b v="0"/>
    <n v="83"/>
    <b v="0"/>
    <x v="6"/>
    <x v="17"/>
    <n v="3"/>
    <n v="17.989999999999998"/>
    <d v="2013-08-02T20:30:06"/>
    <n v="2013"/>
  </r>
  <r>
    <n v="2157"/>
    <s v="Nin"/>
    <s v="Gamers and 90's fans unite in this small tale of epic proportions!"/>
    <n v="75000"/>
    <n v="21144"/>
    <x v="2"/>
    <x v="1"/>
    <s v="GBP"/>
    <n v="1459443385"/>
    <n v="1456854985"/>
    <b v="0"/>
    <n v="57"/>
    <b v="0"/>
    <x v="6"/>
    <x v="17"/>
    <n v="28"/>
    <n v="370.95"/>
    <d v="2016-11-20T23:33:03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79363406"/>
    <n v="1375475406"/>
    <b v="0"/>
    <n v="311"/>
    <b v="0"/>
    <x v="6"/>
    <x v="17"/>
    <n v="7"/>
    <n v="63.57"/>
    <d v="2012-12-21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482479940"/>
    <n v="1479684783"/>
    <b v="0"/>
    <n v="2"/>
    <b v="0"/>
    <x v="6"/>
    <x v="17"/>
    <n v="1"/>
    <n v="13"/>
    <d v="2011-06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60009774"/>
    <n v="1356121774"/>
    <b v="0"/>
    <n v="16"/>
    <b v="0"/>
    <x v="6"/>
    <x v="17"/>
    <n v="1"/>
    <n v="5.31"/>
    <d v="2012-04-19T17:05:05"/>
    <n v="2012"/>
  </r>
  <r>
    <n v="2161"/>
    <s v="CallMeGhost DEBUT ALBUM preorder!"/>
    <s v="We're trying to fund hard copies of our debut album!"/>
    <n v="400"/>
    <n v="463"/>
    <x v="0"/>
    <x v="0"/>
    <s v="USD"/>
    <n v="1310837574"/>
    <n v="1308245574"/>
    <b v="0"/>
    <n v="13"/>
    <b v="1"/>
    <x v="4"/>
    <x v="11"/>
    <n v="116"/>
    <n v="35.619999999999997"/>
    <d v="2015-08-24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337447105"/>
    <n v="1334855105"/>
    <b v="0"/>
    <n v="58"/>
    <b v="1"/>
    <x v="4"/>
    <x v="11"/>
    <n v="112"/>
    <n v="87.1"/>
    <d v="2014-06-23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43040059"/>
    <n v="1440448059"/>
    <b v="0"/>
    <n v="44"/>
    <b v="1"/>
    <x v="4"/>
    <x v="11"/>
    <n v="132"/>
    <n v="75.11"/>
    <d v="2015-04-17T21:35:20"/>
    <n v="2015"/>
  </r>
  <r>
    <n v="2164"/>
    <s v="Rosaline debut record"/>
    <s v="South Florida roots country/rock outfit's long awaited debut record"/>
    <n v="5500"/>
    <n v="5645"/>
    <x v="0"/>
    <x v="0"/>
    <s v="USD"/>
    <n v="1406226191"/>
    <n v="1403547791"/>
    <b v="0"/>
    <n v="83"/>
    <b v="1"/>
    <x v="4"/>
    <x v="11"/>
    <n v="103"/>
    <n v="68.010000000000005"/>
    <d v="2016-05-25T17:13:3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s v="USD"/>
    <n v="1433735400"/>
    <n v="1429306520"/>
    <b v="0"/>
    <n v="117"/>
    <b v="1"/>
    <x v="4"/>
    <x v="11"/>
    <n v="139"/>
    <n v="29.62"/>
    <d v="2016-03-09T16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66827140"/>
    <n v="1464196414"/>
    <b v="0"/>
    <n v="32"/>
    <b v="1"/>
    <x v="4"/>
    <x v="11"/>
    <n v="147"/>
    <n v="91.63"/>
    <d v="2014-10-21T20:06:58"/>
    <n v="2014"/>
  </r>
  <r>
    <n v="2167"/>
    <s v="Planes and Planets needs to get their EP finished!!"/>
    <s v="We need YOUR HELP to take one more step to this make release sound amazing!"/>
    <n v="150"/>
    <n v="180"/>
    <x v="0"/>
    <x v="7"/>
    <s v="EUR"/>
    <n v="1460127635"/>
    <n v="1457539235"/>
    <b v="0"/>
    <n v="8"/>
    <b v="1"/>
    <x v="4"/>
    <x v="11"/>
    <n v="120"/>
    <n v="22.5"/>
    <d v="2012-09-01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17813618"/>
    <n v="1413922018"/>
    <b v="0"/>
    <n v="340"/>
    <b v="1"/>
    <x v="4"/>
    <x v="11"/>
    <n v="122"/>
    <n v="64.37"/>
    <d v="2017-01-10T14:24:2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347672937"/>
    <n v="1346463337"/>
    <b v="0"/>
    <n v="7"/>
    <b v="1"/>
    <x v="4"/>
    <x v="11"/>
    <n v="100"/>
    <n v="21.86"/>
    <d v="2017-02-27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86702800"/>
    <n v="1484058261"/>
    <b v="0"/>
    <n v="19"/>
    <b v="1"/>
    <x v="4"/>
    <x v="11"/>
    <n v="181"/>
    <n v="33.32"/>
    <d v="2015-07-13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88473351"/>
    <n v="1488214151"/>
    <b v="0"/>
    <n v="47"/>
    <b v="1"/>
    <x v="4"/>
    <x v="11"/>
    <n v="106"/>
    <n v="90.28"/>
    <d v="2015-05-17T22:58: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40266422"/>
    <n v="1436810422"/>
    <b v="0"/>
    <n v="13"/>
    <b v="1"/>
    <x v="4"/>
    <x v="11"/>
    <n v="100"/>
    <n v="76.92"/>
    <d v="2015-03-19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434949200"/>
    <n v="1431903495"/>
    <b v="0"/>
    <n v="90"/>
    <b v="1"/>
    <x v="4"/>
    <x v="11"/>
    <n v="127"/>
    <n v="59.23"/>
    <d v="2013-08-09T16:37:2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USD"/>
    <n v="1429365320"/>
    <n v="1426773320"/>
    <b v="0"/>
    <n v="63"/>
    <b v="1"/>
    <x v="4"/>
    <x v="11"/>
    <n v="103"/>
    <n v="65.38"/>
    <d v="2016-04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378785540"/>
    <n v="1376066243"/>
    <b v="0"/>
    <n v="26"/>
    <b v="1"/>
    <x v="4"/>
    <x v="11"/>
    <n v="250"/>
    <n v="67.31"/>
    <d v="2016-07-14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1"/>
    <s v="GBP"/>
    <n v="1462453307"/>
    <n v="1459861307"/>
    <b v="0"/>
    <n v="71"/>
    <b v="1"/>
    <x v="4"/>
    <x v="11"/>
    <n v="126"/>
    <n v="88.75"/>
    <d v="2015-04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9059986"/>
    <n v="1468455186"/>
    <b v="0"/>
    <n v="38"/>
    <b v="1"/>
    <x v="4"/>
    <x v="11"/>
    <n v="100"/>
    <n v="65.87"/>
    <d v="2016-05-12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30579509"/>
    <n v="1427987509"/>
    <b v="0"/>
    <n v="859"/>
    <b v="1"/>
    <x v="4"/>
    <x v="11"/>
    <n v="139"/>
    <n v="40.35"/>
    <d v="2016-12-19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65192867"/>
    <n v="1463032867"/>
    <b v="0"/>
    <n v="21"/>
    <b v="1"/>
    <x v="4"/>
    <x v="11"/>
    <n v="161"/>
    <n v="76.86"/>
    <d v="2015-03-12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84752597"/>
    <n v="1482160597"/>
    <b v="0"/>
    <n v="78"/>
    <b v="1"/>
    <x v="4"/>
    <x v="11"/>
    <n v="107"/>
    <n v="68.709999999999994"/>
    <d v="2015-10-02T16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28725192"/>
    <n v="1426133192"/>
    <b v="0"/>
    <n v="53"/>
    <b v="1"/>
    <x v="6"/>
    <x v="32"/>
    <n v="153"/>
    <n v="57.77"/>
    <d v="2017-02-07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0"/>
    <s v="USD"/>
    <n v="1447434268"/>
    <n v="1443801868"/>
    <b v="0"/>
    <n v="356"/>
    <b v="1"/>
    <x v="6"/>
    <x v="32"/>
    <n v="524"/>
    <n v="44.17"/>
    <d v="2014-08-28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7635653"/>
    <n v="1486426053"/>
    <b v="0"/>
    <n v="279"/>
    <b v="1"/>
    <x v="6"/>
    <x v="32"/>
    <n v="489"/>
    <n v="31.57"/>
    <d v="2017-01-10T08:46: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6"/>
    <s v="CAD"/>
    <n v="1412285825"/>
    <n v="1409261825"/>
    <b v="0"/>
    <n v="266"/>
    <b v="1"/>
    <x v="6"/>
    <x v="32"/>
    <n v="285"/>
    <n v="107.05"/>
    <d v="2016-01-11T16:34:01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USD"/>
    <n v="1486616400"/>
    <n v="1484037977"/>
    <b v="0"/>
    <n v="623"/>
    <b v="1"/>
    <x v="6"/>
    <x v="32"/>
    <n v="1857"/>
    <n v="149.03"/>
    <d v="2013-02-14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53737600"/>
    <n v="1452530041"/>
    <b v="1"/>
    <n v="392"/>
    <b v="1"/>
    <x v="6"/>
    <x v="32"/>
    <n v="110"/>
    <n v="55.96"/>
    <d v="2016-08-01T14:45:43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GBP"/>
    <n v="1364286239"/>
    <n v="1360830239"/>
    <b v="0"/>
    <n v="3562"/>
    <b v="1"/>
    <x v="6"/>
    <x v="32"/>
    <n v="1015"/>
    <n v="56.97"/>
    <d v="2015-03-05T05:01:0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s v="USD"/>
    <n v="1473213600"/>
    <n v="1470062743"/>
    <b v="0"/>
    <n v="514"/>
    <b v="1"/>
    <x v="6"/>
    <x v="32"/>
    <n v="412"/>
    <n v="44.06"/>
    <d v="2016-09-20T14:04:01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USD"/>
    <n v="1428033540"/>
    <n v="1425531666"/>
    <b v="1"/>
    <n v="88"/>
    <b v="1"/>
    <x v="6"/>
    <x v="32"/>
    <n v="503"/>
    <n v="68.63"/>
    <d v="2016-04-07T18:55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3"/>
    <s v="AUD"/>
    <n v="1477414800"/>
    <n v="1474380241"/>
    <b v="0"/>
    <n v="537"/>
    <b v="1"/>
    <x v="6"/>
    <x v="32"/>
    <n v="185"/>
    <n v="65.319999999999993"/>
    <d v="2016-02-17T15:00:04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61276000"/>
    <n v="1460055300"/>
    <b v="0"/>
    <n v="25"/>
    <b v="1"/>
    <x v="6"/>
    <x v="32"/>
    <n v="120"/>
    <n v="35.92"/>
    <d v="2017-02-02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USD"/>
    <n v="1458716340"/>
    <n v="1455721204"/>
    <b v="0"/>
    <n v="3238"/>
    <b v="1"/>
    <x v="6"/>
    <x v="32"/>
    <n v="1081"/>
    <n v="40.07"/>
    <d v="2016-11-17T20:25:44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GBP"/>
    <n v="1487102427"/>
    <n v="1486065627"/>
    <b v="0"/>
    <n v="897"/>
    <b v="1"/>
    <x v="6"/>
    <x v="32"/>
    <n v="452"/>
    <n v="75.650000000000006"/>
    <d v="2016-10-21T09:44:3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GBP"/>
    <n v="1481842800"/>
    <n v="1479414344"/>
    <b v="0"/>
    <n v="878"/>
    <b v="1"/>
    <x v="6"/>
    <x v="32"/>
    <n v="537"/>
    <n v="61.2"/>
    <d v="2016-02-25T18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79704340"/>
    <n v="1477043072"/>
    <b v="0"/>
    <n v="115"/>
    <b v="1"/>
    <x v="6"/>
    <x v="32"/>
    <n v="120"/>
    <n v="48.13"/>
    <d v="2015-07-12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59012290"/>
    <n v="1456423890"/>
    <b v="0"/>
    <n v="234"/>
    <b v="1"/>
    <x v="6"/>
    <x v="32"/>
    <n v="114"/>
    <n v="68.11"/>
    <d v="2016-11-01T11:41:4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39317900"/>
    <n v="1436725900"/>
    <b v="0"/>
    <n v="4330"/>
    <b v="1"/>
    <x v="6"/>
    <x v="32"/>
    <n v="951"/>
    <n v="65.89"/>
    <d v="2015-01-29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80662000"/>
    <n v="1478000502"/>
    <b v="0"/>
    <n v="651"/>
    <b v="1"/>
    <x v="6"/>
    <x v="32"/>
    <n v="133"/>
    <n v="81.650000000000006"/>
    <d v="2015-10-15T12:20:00"/>
    <n v="2015"/>
  </r>
  <r>
    <n v="2199"/>
    <s v="Decadolo. Flip it!"/>
    <s v="A new strategic board game designed to flip out your opponent."/>
    <n v="9000"/>
    <n v="13228"/>
    <x v="0"/>
    <x v="0"/>
    <s v="USD"/>
    <n v="1425132059"/>
    <n v="1422540059"/>
    <b v="0"/>
    <n v="251"/>
    <b v="1"/>
    <x v="6"/>
    <x v="32"/>
    <n v="147"/>
    <n v="52.7"/>
    <d v="2015-09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USD"/>
    <n v="1447507200"/>
    <n v="1444911600"/>
    <b v="0"/>
    <n v="263"/>
    <b v="1"/>
    <x v="6"/>
    <x v="32"/>
    <n v="542"/>
    <n v="41.23"/>
    <d v="2015-06-08T15:01:08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8"/>
    <s v="EUR"/>
    <n v="1444903198"/>
    <n v="1442311198"/>
    <b v="1"/>
    <n v="28"/>
    <b v="1"/>
    <x v="4"/>
    <x v="15"/>
    <n v="383"/>
    <n v="15.04"/>
    <d v="2013-01-02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GBP"/>
    <n v="1436151600"/>
    <n v="1433775668"/>
    <b v="0"/>
    <n v="721"/>
    <b v="1"/>
    <x v="4"/>
    <x v="15"/>
    <n v="704"/>
    <n v="39.07"/>
    <d v="2012-10-02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"/>
    <s v="GBP"/>
    <n v="1358367565"/>
    <n v="1357157965"/>
    <b v="0"/>
    <n v="50"/>
    <b v="1"/>
    <x v="4"/>
    <x v="15"/>
    <n v="110"/>
    <n v="43.82"/>
    <d v="2015-08-25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51801368"/>
    <n v="1349209368"/>
    <b v="0"/>
    <n v="73"/>
    <b v="1"/>
    <x v="4"/>
    <x v="15"/>
    <n v="133"/>
    <n v="27.3"/>
    <d v="2013-02-07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6"/>
    <s v="CAD"/>
    <n v="1443127082"/>
    <n v="1440535082"/>
    <b v="0"/>
    <n v="27"/>
    <b v="1"/>
    <x v="4"/>
    <x v="15"/>
    <n v="152"/>
    <n v="42.22"/>
    <d v="2012-05-02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62814119"/>
    <n v="1360222119"/>
    <b v="0"/>
    <n v="34"/>
    <b v="1"/>
    <x v="4"/>
    <x v="15"/>
    <n v="103"/>
    <n v="33.24"/>
    <d v="2012-03-29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38579789"/>
    <n v="1335987789"/>
    <b v="0"/>
    <n v="7"/>
    <b v="1"/>
    <x v="4"/>
    <x v="15"/>
    <n v="100"/>
    <n v="285.70999999999998"/>
    <d v="2013-10-17T04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4556624"/>
    <n v="1333001424"/>
    <b v="0"/>
    <n v="24"/>
    <b v="1"/>
    <x v="4"/>
    <x v="15"/>
    <n v="102"/>
    <n v="42.33"/>
    <d v="2012-02-07T21:10:26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USD"/>
    <n v="1384580373"/>
    <n v="1381984773"/>
    <b v="0"/>
    <n v="15"/>
    <b v="1"/>
    <x v="4"/>
    <x v="15"/>
    <n v="151"/>
    <n v="50.27"/>
    <d v="2014-04-03T11:30:4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3771200"/>
    <n v="1328649026"/>
    <b v="0"/>
    <n v="72"/>
    <b v="1"/>
    <x v="4"/>
    <x v="15"/>
    <n v="111"/>
    <n v="61.9"/>
    <d v="2012-02-17T01:35: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GBP"/>
    <n v="1397516400"/>
    <n v="1396524644"/>
    <b v="0"/>
    <n v="120"/>
    <b v="1"/>
    <x v="4"/>
    <x v="15"/>
    <n v="196"/>
    <n v="40.75"/>
    <d v="2014-03-18T18:50:25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34424960"/>
    <n v="1329442510"/>
    <b v="0"/>
    <n v="123"/>
    <b v="1"/>
    <x v="4"/>
    <x v="15"/>
    <n v="114"/>
    <n v="55.8"/>
    <d v="2013-10-01T17:56:17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397113140"/>
    <n v="1395168625"/>
    <b v="0"/>
    <n v="1"/>
    <b v="1"/>
    <x v="4"/>
    <x v="15"/>
    <n v="200"/>
    <n v="10"/>
    <d v="2015-04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83526800"/>
    <n v="1380650177"/>
    <b v="0"/>
    <n v="24"/>
    <b v="1"/>
    <x v="4"/>
    <x v="15"/>
    <n v="293"/>
    <n v="73.13"/>
    <d v="2014-01-07T19:00:48"/>
    <n v="2014"/>
  </r>
  <r>
    <n v="2215"/>
    <s v="&quot;Something to See, Not to Say&quot; - Anemometer's First EP Album"/>
    <s v="Ambient Electro Grind-fest!"/>
    <n v="550"/>
    <n v="860"/>
    <x v="0"/>
    <x v="0"/>
    <s v="USD"/>
    <n v="1431719379"/>
    <n v="1429127379"/>
    <b v="0"/>
    <n v="33"/>
    <b v="1"/>
    <x v="4"/>
    <x v="15"/>
    <n v="156"/>
    <n v="26.06"/>
    <d v="2012-02-19T17:12:5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391713248"/>
    <n v="1389121248"/>
    <b v="0"/>
    <n v="14"/>
    <b v="1"/>
    <x v="4"/>
    <x v="15"/>
    <n v="106"/>
    <n v="22.64"/>
    <d v="2015-07-09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331621940"/>
    <n v="1329671572"/>
    <b v="0"/>
    <n v="9"/>
    <b v="1"/>
    <x v="4"/>
    <x v="15"/>
    <n v="101"/>
    <n v="47.22"/>
    <d v="2015-10-22T18:38:33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437674545"/>
    <n v="1436464945"/>
    <b v="0"/>
    <n v="76"/>
    <b v="1"/>
    <x v="4"/>
    <x v="15"/>
    <n v="123"/>
    <n v="32.32"/>
    <d v="2012-08-06T19:29:43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6451200"/>
    <n v="1445539113"/>
    <b v="0"/>
    <n v="19"/>
    <b v="1"/>
    <x v="4"/>
    <x v="15"/>
    <n v="102"/>
    <n v="53.42"/>
    <d v="2015-07-20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46198400"/>
    <n v="1344281383"/>
    <b v="0"/>
    <n v="69"/>
    <b v="1"/>
    <x v="4"/>
    <x v="15"/>
    <n v="101"/>
    <n v="51.3"/>
    <d v="2013-06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40004512"/>
    <n v="1437412512"/>
    <b v="0"/>
    <n v="218"/>
    <b v="1"/>
    <x v="6"/>
    <x v="32"/>
    <n v="108"/>
    <n v="37.200000000000003"/>
    <d v="2016-03-23T16:00:09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74888436"/>
    <n v="1372296436"/>
    <b v="0"/>
    <n v="30"/>
    <b v="1"/>
    <x v="6"/>
    <x v="32"/>
    <n v="163"/>
    <n v="27.1"/>
    <d v="2011-12-29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0"/>
    <s v="USD"/>
    <n v="1461369600"/>
    <n v="1458748809"/>
    <b v="0"/>
    <n v="100"/>
    <b v="1"/>
    <x v="6"/>
    <x v="32"/>
    <n v="106"/>
    <n v="206.31"/>
    <d v="2015-05-28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327776847"/>
    <n v="1325184847"/>
    <b v="0"/>
    <n v="296"/>
    <b v="1"/>
    <x v="6"/>
    <x v="32"/>
    <n v="243"/>
    <n v="82.15"/>
    <d v="2016-10-01T16:01:15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6"/>
    <s v="CAD"/>
    <n v="1435418568"/>
    <n v="1432826568"/>
    <b v="0"/>
    <n v="1204"/>
    <b v="1"/>
    <x v="6"/>
    <x v="32"/>
    <n v="945"/>
    <n v="164.8"/>
    <d v="2014-08-22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77767600"/>
    <n v="1475337675"/>
    <b v="0"/>
    <n v="321"/>
    <b v="1"/>
    <x v="6"/>
    <x v="32"/>
    <n v="108"/>
    <n v="60.82"/>
    <d v="2016-01-12T19:10:2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411326015"/>
    <n v="1408734015"/>
    <b v="0"/>
    <n v="301"/>
    <b v="1"/>
    <x v="6"/>
    <x v="32"/>
    <n v="157"/>
    <n v="67.97"/>
    <d v="2013-10-14T19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s v="USD"/>
    <n v="1455253140"/>
    <n v="1452625822"/>
    <b v="0"/>
    <n v="144"/>
    <b v="1"/>
    <x v="6"/>
    <x v="32"/>
    <n v="1174"/>
    <n v="81.56"/>
    <d v="2015-07-17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GBP"/>
    <n v="1384374155"/>
    <n v="1381778555"/>
    <b v="0"/>
    <n v="539"/>
    <b v="1"/>
    <x v="6"/>
    <x v="32"/>
    <n v="171"/>
    <n v="25.43"/>
    <d v="2013-07-29T15:56:31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3"/>
    <s v="EUR"/>
    <n v="1439707236"/>
    <n v="1437115236"/>
    <b v="0"/>
    <n v="498"/>
    <b v="1"/>
    <x v="6"/>
    <x v="32"/>
    <n v="126"/>
    <n v="21.5"/>
    <d v="2014-03-26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8180800"/>
    <n v="1375113391"/>
    <b v="0"/>
    <n v="1113"/>
    <b v="1"/>
    <x v="6"/>
    <x v="32"/>
    <n v="1212"/>
    <n v="27.23"/>
    <d v="2013-05-29T21:51:41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398460127"/>
    <n v="1395868127"/>
    <b v="0"/>
    <n v="988"/>
    <b v="1"/>
    <x v="6"/>
    <x v="32"/>
    <n v="496"/>
    <n v="25.09"/>
    <d v="2014-06-16T19:03:28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USD"/>
    <n v="1372136400"/>
    <n v="1369864301"/>
    <b v="0"/>
    <n v="391"/>
    <b v="1"/>
    <x v="6"/>
    <x v="32"/>
    <n v="332"/>
    <n v="21.23"/>
    <d v="2015-11-23T09:05:39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05738800"/>
    <n v="1402945408"/>
    <b v="0"/>
    <n v="28"/>
    <b v="1"/>
    <x v="6"/>
    <x v="32"/>
    <n v="1165"/>
    <n v="41.61"/>
    <d v="2016-12-06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1"/>
    <s v="GBP"/>
    <n v="1450051200"/>
    <n v="1448269539"/>
    <b v="0"/>
    <n v="147"/>
    <b v="1"/>
    <x v="6"/>
    <x v="32"/>
    <n v="153"/>
    <n v="135.59"/>
    <d v="2015-02-27T00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83645647"/>
    <n v="1481053647"/>
    <b v="0"/>
    <n v="680"/>
    <b v="1"/>
    <x v="6"/>
    <x v="32"/>
    <n v="537"/>
    <n v="22.12"/>
    <d v="2016-01-02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6"/>
    <s v="CAD"/>
    <n v="1427585511"/>
    <n v="1424997111"/>
    <b v="0"/>
    <n v="983"/>
    <b v="1"/>
    <x v="6"/>
    <x v="32"/>
    <n v="353"/>
    <n v="64.63"/>
    <d v="2014-10-03T00:04:43"/>
    <n v="2014"/>
  </r>
  <r>
    <n v="2238"/>
    <s v="28mm Fantasy Miniature range Feral Orcs!"/>
    <s v="28mm Fantasy Miniature Range in leadfree white metal: Orcs, wolves and more."/>
    <n v="4000"/>
    <n v="5496"/>
    <x v="0"/>
    <x v="0"/>
    <s v="USD"/>
    <n v="1454338123"/>
    <n v="1451746123"/>
    <b v="0"/>
    <n v="79"/>
    <b v="1"/>
    <x v="6"/>
    <x v="32"/>
    <n v="137"/>
    <n v="69.569999999999993"/>
    <d v="2017-02-08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415779140"/>
    <n v="1412294683"/>
    <b v="0"/>
    <n v="426"/>
    <b v="1"/>
    <x v="6"/>
    <x v="32"/>
    <n v="128"/>
    <n v="75.13"/>
    <d v="2013-10-25T23:00:1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3"/>
    <s v="EUR"/>
    <n v="1489157716"/>
    <n v="1486565716"/>
    <b v="0"/>
    <n v="96"/>
    <b v="1"/>
    <x v="6"/>
    <x v="32"/>
    <n v="271"/>
    <n v="140.97999999999999"/>
    <d v="2016-03-23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USD"/>
    <n v="1385870520"/>
    <n v="1382742014"/>
    <b v="0"/>
    <n v="163"/>
    <b v="1"/>
    <x v="6"/>
    <x v="32"/>
    <n v="806"/>
    <n v="49.47"/>
    <d v="2017-01-31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461354544"/>
    <n v="1458762544"/>
    <b v="0"/>
    <n v="2525"/>
    <b v="1"/>
    <x v="6"/>
    <x v="32"/>
    <n v="1360"/>
    <n v="53.87"/>
    <d v="2013-10-22T13:48:5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GBP"/>
    <n v="1488484300"/>
    <n v="1485892300"/>
    <b v="0"/>
    <n v="2035"/>
    <b v="1"/>
    <x v="6"/>
    <x v="32"/>
    <n v="930250"/>
    <n v="4.57"/>
    <d v="2017-03-06T18:01:3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385521320"/>
    <n v="1382449733"/>
    <b v="0"/>
    <n v="290"/>
    <b v="1"/>
    <x v="6"/>
    <x v="32"/>
    <n v="377"/>
    <n v="65"/>
    <d v="2016-10-04T19:39:0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489374000"/>
    <n v="1488823290"/>
    <b v="0"/>
    <n v="1980"/>
    <b v="1"/>
    <x v="6"/>
    <x v="32"/>
    <n v="2647"/>
    <n v="53.48"/>
    <d v="2014-01-21T17:00:17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USD"/>
    <n v="1476649800"/>
    <n v="1475609946"/>
    <b v="0"/>
    <n v="57"/>
    <b v="1"/>
    <x v="6"/>
    <x v="32"/>
    <n v="100"/>
    <n v="43.91"/>
    <d v="2015-08-05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393005600"/>
    <n v="1390323617"/>
    <b v="0"/>
    <n v="380"/>
    <b v="1"/>
    <x v="6"/>
    <x v="32"/>
    <n v="104"/>
    <n v="50.85"/>
    <d v="2015-07-15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41393210"/>
    <n v="1438801210"/>
    <b v="0"/>
    <n v="128"/>
    <b v="1"/>
    <x v="6"/>
    <x v="32"/>
    <n v="107"/>
    <n v="58.63"/>
    <d v="2016-11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438185565"/>
    <n v="1436975965"/>
    <b v="0"/>
    <n v="180"/>
    <b v="1"/>
    <x v="6"/>
    <x v="32"/>
    <n v="169"/>
    <n v="32.82"/>
    <d v="2013-03-03T16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GBP"/>
    <n v="1481749278"/>
    <n v="1479157278"/>
    <b v="0"/>
    <n v="571"/>
    <b v="1"/>
    <x v="6"/>
    <x v="32"/>
    <n v="975"/>
    <n v="426.93"/>
    <d v="2016-11-03T00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364917965"/>
    <n v="1362329565"/>
    <b v="0"/>
    <n v="480"/>
    <b v="1"/>
    <x v="6"/>
    <x v="32"/>
    <n v="134"/>
    <n v="23.81"/>
    <d v="2014-07-2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0"/>
    <s v="USD"/>
    <n v="1480727273"/>
    <n v="1478131673"/>
    <b v="0"/>
    <n v="249"/>
    <b v="1"/>
    <x v="6"/>
    <x v="32"/>
    <n v="272"/>
    <n v="98.41"/>
    <d v="2016-07-22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08177077"/>
    <n v="1406362677"/>
    <b v="0"/>
    <n v="84"/>
    <b v="1"/>
    <x v="6"/>
    <x v="32"/>
    <n v="113"/>
    <n v="107.32"/>
    <d v="2015-10-19T15:09:07"/>
    <n v="2015"/>
  </r>
  <r>
    <n v="2254"/>
    <s v="Green Couch Games Limited: FrogFlip!"/>
    <s v="A dexterity microgame by father/daughter team, Jason and Claire Kotarski. Make 100 project."/>
    <n v="500"/>
    <n v="2299"/>
    <x v="0"/>
    <x v="4"/>
    <s v="EUR"/>
    <n v="1470469938"/>
    <n v="1469173938"/>
    <b v="0"/>
    <n v="197"/>
    <b v="1"/>
    <x v="6"/>
    <x v="32"/>
    <n v="460"/>
    <n v="11.67"/>
    <d v="2017-01-17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47862947"/>
    <n v="1445267347"/>
    <b v="0"/>
    <n v="271"/>
    <b v="1"/>
    <x v="6"/>
    <x v="32"/>
    <n v="287"/>
    <n v="41.78"/>
    <d v="2016-04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0"/>
    <s v="USD"/>
    <n v="1485271968"/>
    <n v="1484667168"/>
    <b v="0"/>
    <n v="50"/>
    <b v="1"/>
    <x v="6"/>
    <x v="32"/>
    <n v="223"/>
    <n v="21.38"/>
    <d v="2016-11-08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USD"/>
    <n v="1462661451"/>
    <n v="1460069451"/>
    <b v="0"/>
    <n v="169"/>
    <b v="1"/>
    <x v="6"/>
    <x v="32"/>
    <n v="636"/>
    <n v="94.1"/>
    <d v="2016-05-15T22:28:49"/>
    <n v="2016"/>
  </r>
  <r>
    <n v="2258"/>
    <s v="A Sundered World"/>
    <s v="A Dungeon World campaign setting that takes place after the end of the worlds."/>
    <n v="2200"/>
    <n v="3223"/>
    <x v="0"/>
    <x v="1"/>
    <s v="GBP"/>
    <n v="1479811846"/>
    <n v="1478602246"/>
    <b v="0"/>
    <n v="205"/>
    <b v="1"/>
    <x v="6"/>
    <x v="32"/>
    <n v="147"/>
    <n v="15.72"/>
    <d v="2015-05-12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66377200"/>
    <n v="1463351329"/>
    <b v="0"/>
    <n v="206"/>
    <b v="1"/>
    <x v="6"/>
    <x v="32"/>
    <n v="1867"/>
    <n v="90.64"/>
    <d v="2016-11-2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434045687"/>
    <n v="1431453687"/>
    <b v="0"/>
    <n v="84"/>
    <b v="1"/>
    <x v="6"/>
    <x v="32"/>
    <n v="327"/>
    <n v="97.3"/>
    <d v="2014-02-25T00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GBP"/>
    <n v="1481224736"/>
    <n v="1480360736"/>
    <b v="0"/>
    <n v="210"/>
    <b v="1"/>
    <x v="6"/>
    <x v="32"/>
    <n v="780"/>
    <n v="37.119999999999997"/>
    <d v="2017-01-2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395876250"/>
    <n v="1393287850"/>
    <b v="0"/>
    <n v="181"/>
    <b v="1"/>
    <x v="6"/>
    <x v="32"/>
    <n v="154"/>
    <n v="28.1"/>
    <d v="2014-10-14T14:02:38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3"/>
    <s v="AUD"/>
    <n v="1487093020"/>
    <n v="1485278620"/>
    <b v="0"/>
    <n v="60"/>
    <b v="1"/>
    <x v="6"/>
    <x v="32"/>
    <n v="116"/>
    <n v="144.43"/>
    <d v="2015-01-10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16268800"/>
    <n v="1413295358"/>
    <b v="0"/>
    <n v="445"/>
    <b v="1"/>
    <x v="6"/>
    <x v="32"/>
    <n v="180"/>
    <n v="24.27"/>
    <d v="2016-05-06T13:58:3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2"/>
    <s v="SEK"/>
    <n v="1422734313"/>
    <n v="1420919913"/>
    <b v="0"/>
    <n v="17"/>
    <b v="1"/>
    <x v="6"/>
    <x v="32"/>
    <n v="299"/>
    <n v="35.119999999999997"/>
    <d v="2016-11-15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3972400"/>
    <n v="1462543114"/>
    <b v="0"/>
    <n v="194"/>
    <b v="1"/>
    <x v="6"/>
    <x v="32"/>
    <n v="320"/>
    <n v="24.76"/>
    <d v="2016-04-09T20:59:5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GBP"/>
    <n v="1479846507"/>
    <n v="1479241707"/>
    <b v="0"/>
    <n v="404"/>
    <b v="1"/>
    <x v="6"/>
    <x v="32"/>
    <n v="381"/>
    <n v="188.38"/>
    <d v="2014-11-25T19:54:57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61722400"/>
    <n v="1460235592"/>
    <b v="0"/>
    <n v="194"/>
    <b v="1"/>
    <x v="6"/>
    <x v="32"/>
    <n v="103"/>
    <n v="148.08000000000001"/>
    <d v="2017-02-10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19123600"/>
    <n v="1416945297"/>
    <b v="0"/>
    <n v="902"/>
    <b v="1"/>
    <x v="6"/>
    <x v="32"/>
    <n v="1802"/>
    <n v="49.93"/>
    <d v="2017-02-10T16:54:23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9283915"/>
    <n v="1486691915"/>
    <b v="0"/>
    <n v="1670"/>
    <b v="1"/>
    <x v="6"/>
    <x v="32"/>
    <n v="720"/>
    <n v="107.82"/>
    <d v="2016-12-21T20:51:53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8862800"/>
    <n v="1486745663"/>
    <b v="0"/>
    <n v="1328"/>
    <b v="1"/>
    <x v="6"/>
    <x v="32"/>
    <n v="283"/>
    <n v="42.63"/>
    <d v="2016-11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84085540"/>
    <n v="1482353513"/>
    <b v="0"/>
    <n v="944"/>
    <b v="1"/>
    <x v="6"/>
    <x v="32"/>
    <n v="1357"/>
    <n v="14.37"/>
    <d v="2015-11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s v="USD"/>
    <n v="1481328004"/>
    <n v="1478736004"/>
    <b v="0"/>
    <n v="147"/>
    <b v="1"/>
    <x v="6"/>
    <x v="32"/>
    <n v="220"/>
    <n v="37.479999999999997"/>
    <d v="2017-02-15T13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449506836"/>
    <n v="1446914836"/>
    <b v="0"/>
    <n v="99"/>
    <b v="1"/>
    <x v="6"/>
    <x v="32"/>
    <n v="120"/>
    <n v="30.2"/>
    <d v="2014-01-24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6"/>
    <s v="CAD"/>
    <n v="1489320642"/>
    <n v="1487164242"/>
    <b v="0"/>
    <n v="79"/>
    <b v="1"/>
    <x v="6"/>
    <x v="32"/>
    <n v="408"/>
    <n v="33.549999999999997"/>
    <d v="2014-11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93156857"/>
    <n v="1390564857"/>
    <b v="0"/>
    <n v="75"/>
    <b v="1"/>
    <x v="6"/>
    <x v="32"/>
    <n v="106"/>
    <n v="64.75"/>
    <d v="2013-12-06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GBP"/>
    <n v="1419259679"/>
    <n v="1416667679"/>
    <b v="0"/>
    <n v="207"/>
    <b v="1"/>
    <x v="6"/>
    <x v="32"/>
    <n v="141"/>
    <n v="57.93"/>
    <d v="2012-01-28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0"/>
    <s v="USD"/>
    <n v="1388936289"/>
    <n v="1386344289"/>
    <b v="0"/>
    <n v="102"/>
    <b v="1"/>
    <x v="6"/>
    <x v="32"/>
    <n v="271"/>
    <n v="53.08"/>
    <d v="2015-11-30T17:01:07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330359423"/>
    <n v="1327767423"/>
    <b v="0"/>
    <n v="32"/>
    <b v="1"/>
    <x v="6"/>
    <x v="32"/>
    <n v="154"/>
    <n v="48.06"/>
    <d v="2015-01-16T19:21:3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4"/>
    <s v="EUR"/>
    <n v="1451861940"/>
    <n v="1448902867"/>
    <b v="0"/>
    <n v="480"/>
    <b v="1"/>
    <x v="6"/>
    <x v="32"/>
    <n v="404"/>
    <n v="82.4"/>
    <d v="2015-08-18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423022400"/>
    <n v="1421436099"/>
    <b v="0"/>
    <n v="11"/>
    <b v="1"/>
    <x v="4"/>
    <x v="11"/>
    <n v="185"/>
    <n v="50.45"/>
    <d v="2011-05-24T06:51:37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42501991"/>
    <n v="1439909991"/>
    <b v="0"/>
    <n v="12"/>
    <b v="1"/>
    <x v="4"/>
    <x v="11"/>
    <n v="185"/>
    <n v="115.83"/>
    <d v="2015-11-15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11576600"/>
    <n v="1306219897"/>
    <b v="0"/>
    <n v="48"/>
    <b v="1"/>
    <x v="4"/>
    <x v="11"/>
    <n v="101"/>
    <n v="63.03"/>
    <d v="2012-03-10T03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452744686"/>
    <n v="1447560686"/>
    <b v="0"/>
    <n v="59"/>
    <b v="1"/>
    <x v="4"/>
    <x v="11"/>
    <n v="106"/>
    <n v="108.02"/>
    <d v="2011-02-11T19:07:25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36528804"/>
    <n v="1331348404"/>
    <b v="0"/>
    <n v="79"/>
    <b v="1"/>
    <x v="4"/>
    <x v="11"/>
    <n v="121"/>
    <n v="46.09"/>
    <d v="2012-05-30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299902400"/>
    <n v="1297451245"/>
    <b v="0"/>
    <n v="14"/>
    <b v="1"/>
    <x v="4"/>
    <x v="11"/>
    <n v="100"/>
    <n v="107.21"/>
    <d v="2013-08-08T23:07:3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340944043"/>
    <n v="1338352043"/>
    <b v="0"/>
    <n v="106"/>
    <b v="1"/>
    <x v="4"/>
    <x v="11"/>
    <n v="120"/>
    <n v="50.93"/>
    <d v="2014-06-02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78439940"/>
    <n v="1376003254"/>
    <b v="0"/>
    <n v="25"/>
    <b v="1"/>
    <x v="4"/>
    <x v="11"/>
    <n v="100"/>
    <n v="40.04"/>
    <d v="2012-06-07T19:51:29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403539260"/>
    <n v="1401724860"/>
    <b v="0"/>
    <n v="25"/>
    <b v="1"/>
    <x v="4"/>
    <x v="11"/>
    <n v="107"/>
    <n v="64.44"/>
    <d v="2013-10-24T23:57:4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340733600"/>
    <n v="1339098689"/>
    <b v="0"/>
    <n v="29"/>
    <b v="1"/>
    <x v="4"/>
    <x v="11"/>
    <n v="104"/>
    <n v="53.83"/>
    <d v="2009-09-14T06:05:3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86372120"/>
    <n v="1382659060"/>
    <b v="0"/>
    <n v="43"/>
    <b v="1"/>
    <x v="4"/>
    <x v="11"/>
    <n v="173"/>
    <n v="100.47"/>
    <d v="2012-03-19T23:26:58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259686800"/>
    <n v="1252908330"/>
    <b v="0"/>
    <n v="46"/>
    <b v="1"/>
    <x v="4"/>
    <x v="11"/>
    <n v="107"/>
    <n v="46.63"/>
    <d v="2012-03-19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35153600"/>
    <n v="1332199618"/>
    <b v="0"/>
    <n v="27"/>
    <b v="1"/>
    <x v="4"/>
    <x v="11"/>
    <n v="108"/>
    <n v="34.07"/>
    <d v="2012-08-30T16:59:5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34767476"/>
    <n v="1332175476"/>
    <b v="0"/>
    <n v="112"/>
    <b v="1"/>
    <x v="4"/>
    <x v="11"/>
    <n v="146"/>
    <n v="65.209999999999994"/>
    <d v="2012-12-21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48545540"/>
    <n v="1346345999"/>
    <b v="0"/>
    <n v="34"/>
    <b v="1"/>
    <x v="4"/>
    <x v="11"/>
    <n v="125"/>
    <n v="44.21"/>
    <d v="2012-12-27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58702480"/>
    <n v="1356110480"/>
    <b v="0"/>
    <n v="145"/>
    <b v="1"/>
    <x v="4"/>
    <x v="11"/>
    <n v="149"/>
    <n v="71.97"/>
    <d v="2012-01-19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59240856"/>
    <n v="1356648856"/>
    <b v="0"/>
    <n v="19"/>
    <b v="1"/>
    <x v="4"/>
    <x v="11"/>
    <n v="101"/>
    <n v="52.95"/>
    <d v="2012-02-09T01:00:49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30018426"/>
    <n v="1326994426"/>
    <b v="0"/>
    <n v="288"/>
    <b v="1"/>
    <x v="4"/>
    <x v="11"/>
    <n v="105"/>
    <n v="109.45"/>
    <d v="2014-02-24T20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331697540"/>
    <n v="1328749249"/>
    <b v="0"/>
    <n v="14"/>
    <b v="1"/>
    <x v="4"/>
    <x v="11"/>
    <n v="350"/>
    <n v="75.040000000000006"/>
    <d v="2011-01-22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95861033"/>
    <n v="1393272633"/>
    <b v="0"/>
    <n v="7"/>
    <b v="1"/>
    <x v="4"/>
    <x v="11"/>
    <n v="101"/>
    <n v="115.71"/>
    <d v="2012-06-14T17:26:56"/>
    <n v="2012"/>
  </r>
  <r>
    <n v="2301"/>
    <s v="Time Crash"/>
    <s v="We are America's first trock band, and we're ready to bring you our first album!"/>
    <n v="5000"/>
    <n v="6680.22"/>
    <x v="0"/>
    <x v="0"/>
    <s v="USD"/>
    <n v="1296953209"/>
    <n v="1295657209"/>
    <b v="0"/>
    <n v="211"/>
    <b v="1"/>
    <x v="4"/>
    <x v="14"/>
    <n v="134"/>
    <n v="31.66"/>
    <d v="2013-05-22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40904416"/>
    <n v="1339694816"/>
    <b v="0"/>
    <n v="85"/>
    <b v="1"/>
    <x v="4"/>
    <x v="14"/>
    <n v="171"/>
    <n v="46.18"/>
    <d v="2013-11-27T20:50:3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71785496"/>
    <n v="1369193496"/>
    <b v="1"/>
    <n v="103"/>
    <b v="1"/>
    <x v="4"/>
    <x v="14"/>
    <n v="109"/>
    <n v="68.48"/>
    <d v="2011-11-03T02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388473200"/>
    <n v="1385585434"/>
    <b v="1"/>
    <n v="113"/>
    <b v="1"/>
    <x v="4"/>
    <x v="14"/>
    <n v="101"/>
    <n v="53.47"/>
    <d v="2010-11-20T19:34:51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323747596"/>
    <n v="1320287996"/>
    <b v="1"/>
    <n v="167"/>
    <b v="1"/>
    <x v="4"/>
    <x v="14"/>
    <n v="101"/>
    <n v="109.11"/>
    <d v="2014-07-14T16:41:12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293857940"/>
    <n v="1290281691"/>
    <b v="1"/>
    <n v="73"/>
    <b v="1"/>
    <x v="4"/>
    <x v="14"/>
    <n v="107"/>
    <n v="51.19"/>
    <d v="2012-02-09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407520800"/>
    <n v="1405356072"/>
    <b v="1"/>
    <n v="75"/>
    <b v="1"/>
    <x v="4"/>
    <x v="14"/>
    <n v="107"/>
    <n v="27.94"/>
    <d v="2012-04-05T19:15:33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331352129"/>
    <n v="1328760129"/>
    <b v="1"/>
    <n v="614"/>
    <b v="1"/>
    <x v="4"/>
    <x v="14"/>
    <n v="101"/>
    <n v="82.5"/>
    <d v="2014-07-31T23:06:36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36245328"/>
    <n v="1333653333"/>
    <b v="1"/>
    <n v="107"/>
    <b v="1"/>
    <x v="4"/>
    <x v="14"/>
    <n v="107"/>
    <n v="59.82"/>
    <d v="2013-02-02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409274000"/>
    <n v="1406847996"/>
    <b v="1"/>
    <n v="1224"/>
    <b v="1"/>
    <x v="4"/>
    <x v="14"/>
    <n v="429"/>
    <n v="64.819999999999993"/>
    <d v="2013-02-19T19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62872537"/>
    <n v="1359848537"/>
    <b v="1"/>
    <n v="104"/>
    <b v="1"/>
    <x v="4"/>
    <x v="14"/>
    <n v="104"/>
    <n v="90.1"/>
    <d v="2014-04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63889015"/>
    <n v="1361300615"/>
    <b v="1"/>
    <n v="79"/>
    <b v="1"/>
    <x v="4"/>
    <x v="14"/>
    <n v="108"/>
    <n v="40.96"/>
    <d v="2014-03-18T15:11:18"/>
    <n v="2014"/>
  </r>
  <r>
    <n v="2313"/>
    <s v="A SUNNY DAY IN GLASGOW"/>
    <s v="A Sunny Day in Glasgow are recording a new album and we need your help!"/>
    <n v="5000"/>
    <n v="8792.02"/>
    <x v="0"/>
    <x v="0"/>
    <s v="USD"/>
    <n v="1399421189"/>
    <n v="1396829189"/>
    <b v="1"/>
    <n v="157"/>
    <b v="1"/>
    <x v="4"/>
    <x v="14"/>
    <n v="176"/>
    <n v="56"/>
    <d v="2012-04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97862000"/>
    <n v="1395155478"/>
    <b v="1"/>
    <n v="50"/>
    <b v="1"/>
    <x v="4"/>
    <x v="14"/>
    <n v="157"/>
    <n v="37.67"/>
    <d v="2012-05-08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086026"/>
    <n v="1333494026"/>
    <b v="1"/>
    <n v="64"/>
    <b v="1"/>
    <x v="4"/>
    <x v="14"/>
    <n v="103"/>
    <n v="40.08"/>
    <d v="2012-04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339074857"/>
    <n v="1336482857"/>
    <b v="1"/>
    <n v="200"/>
    <b v="1"/>
    <x v="4"/>
    <x v="14"/>
    <n v="104"/>
    <n v="78.03"/>
    <d v="2009-09-23T17:24:1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336238743"/>
    <n v="1333646743"/>
    <b v="1"/>
    <n v="22"/>
    <b v="1"/>
    <x v="4"/>
    <x v="14"/>
    <n v="104"/>
    <n v="18.91"/>
    <d v="2010-01-14T13:00:49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60383040"/>
    <n v="1253726650"/>
    <b v="1"/>
    <n v="163"/>
    <b v="1"/>
    <x v="4"/>
    <x v="14"/>
    <n v="121"/>
    <n v="37.130000000000003"/>
    <d v="2009-08-25T15:26:54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266210000"/>
    <n v="1263474049"/>
    <b v="1"/>
    <n v="77"/>
    <b v="1"/>
    <x v="4"/>
    <x v="14"/>
    <n v="108"/>
    <n v="41.96"/>
    <d v="2013-11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253937540"/>
    <n v="1251214014"/>
    <b v="1"/>
    <n v="89"/>
    <b v="1"/>
    <x v="4"/>
    <x v="14"/>
    <n v="109"/>
    <n v="61.04"/>
    <d v="2014-02-26T19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0"/>
    <s v="USD"/>
    <n v="1387072685"/>
    <n v="1384480685"/>
    <b v="1"/>
    <n v="64"/>
    <b v="0"/>
    <x v="7"/>
    <x v="33"/>
    <n v="39"/>
    <n v="64.53"/>
    <d v="2017-03-05T06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396463800"/>
    <n v="1393443400"/>
    <b v="1"/>
    <n v="4"/>
    <b v="0"/>
    <x v="7"/>
    <x v="33"/>
    <n v="3"/>
    <n v="21.25"/>
    <d v="2017-03-10T21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16"/>
    <s v="EUR"/>
    <n v="1491282901"/>
    <n v="1488694501"/>
    <b v="0"/>
    <n v="4"/>
    <b v="0"/>
    <x v="7"/>
    <x v="33"/>
    <n v="48"/>
    <n v="30"/>
    <d v="2017-03-13T18:07:27"/>
    <n v="2017"/>
  </r>
  <r>
    <n v="2324"/>
    <s v="Pies not Lies"/>
    <s v="A city centre shop selling great locally made food with room to chat and learn about eachother."/>
    <n v="7500"/>
    <n v="1555"/>
    <x v="3"/>
    <x v="0"/>
    <s v="USD"/>
    <n v="1491769769"/>
    <n v="1489181369"/>
    <b v="0"/>
    <n v="61"/>
    <b v="0"/>
    <x v="7"/>
    <x v="33"/>
    <n v="21"/>
    <n v="25.49"/>
    <d v="2017-02-24T21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033247"/>
    <n v="1489428447"/>
    <b v="0"/>
    <n v="7"/>
    <b v="0"/>
    <x v="7"/>
    <x v="33"/>
    <n v="8"/>
    <n v="11.43"/>
    <d v="2017-02-28T00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GBP"/>
    <n v="1490559285"/>
    <n v="1487970885"/>
    <b v="0"/>
    <n v="1"/>
    <b v="0"/>
    <x v="7"/>
    <x v="33"/>
    <n v="1"/>
    <n v="108"/>
    <d v="2017-03-10T00:49:08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90830331"/>
    <n v="1488241931"/>
    <b v="0"/>
    <n v="3355"/>
    <b v="1"/>
    <x v="7"/>
    <x v="33"/>
    <n v="526"/>
    <n v="54.88"/>
    <d v="2014-07-22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93571600"/>
    <n v="1489106948"/>
    <b v="0"/>
    <n v="537"/>
    <b v="1"/>
    <x v="7"/>
    <x v="33"/>
    <n v="254"/>
    <n v="47.38"/>
    <d v="2015-05-15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9090440"/>
    <n v="1406066440"/>
    <b v="1"/>
    <n v="125"/>
    <b v="1"/>
    <x v="7"/>
    <x v="33"/>
    <n v="106"/>
    <n v="211.84"/>
    <d v="2014-06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34307537"/>
    <n v="1431715537"/>
    <b v="1"/>
    <n v="163"/>
    <b v="1"/>
    <x v="7"/>
    <x v="33"/>
    <n v="102"/>
    <n v="219.93"/>
    <d v="2015-11-24T21:35:43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5609146"/>
    <n v="1403017146"/>
    <b v="1"/>
    <n v="283"/>
    <b v="1"/>
    <x v="7"/>
    <x v="33"/>
    <n v="144"/>
    <n v="40.799999999999997"/>
    <d v="2014-07-19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51001600"/>
    <n v="1448400943"/>
    <b v="1"/>
    <n v="352"/>
    <b v="1"/>
    <x v="7"/>
    <x v="33"/>
    <n v="106"/>
    <n v="75.5"/>
    <d v="2015-01-07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8320490"/>
    <n v="1405728490"/>
    <b v="1"/>
    <n v="94"/>
    <b v="1"/>
    <x v="7"/>
    <x v="33"/>
    <n v="212"/>
    <n v="13.54"/>
    <d v="2014-05-08T15:36:3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23235071"/>
    <n v="1420643071"/>
    <b v="1"/>
    <n v="67"/>
    <b v="1"/>
    <x v="7"/>
    <x v="33"/>
    <n v="102"/>
    <n v="60.87"/>
    <d v="2014-10-06T16:04:58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1385800"/>
    <n v="1399563390"/>
    <b v="1"/>
    <n v="221"/>
    <b v="1"/>
    <x v="7"/>
    <x v="33"/>
    <n v="102"/>
    <n v="115.69"/>
    <d v="2014-05-12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415208840"/>
    <n v="1412611498"/>
    <b v="1"/>
    <n v="2165"/>
    <b v="1"/>
    <x v="7"/>
    <x v="33"/>
    <n v="521"/>
    <n v="48.1"/>
    <d v="2014-01-27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2494243"/>
    <n v="1399902243"/>
    <b v="1"/>
    <n v="179"/>
    <b v="1"/>
    <x v="7"/>
    <x v="33"/>
    <n v="111"/>
    <n v="74.180000000000007"/>
    <d v="2014-05-27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394316695"/>
    <n v="1390860695"/>
    <b v="1"/>
    <n v="123"/>
    <b v="1"/>
    <x v="7"/>
    <x v="33"/>
    <n v="101"/>
    <n v="123.35"/>
    <d v="2014-05-30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03796143"/>
    <n v="1401204143"/>
    <b v="1"/>
    <n v="1104"/>
    <b v="1"/>
    <x v="7"/>
    <x v="33"/>
    <n v="294"/>
    <n v="66.62"/>
    <d v="2016-11-18T19:11:4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04077484"/>
    <n v="1401485484"/>
    <b v="1"/>
    <n v="403"/>
    <b v="1"/>
    <x v="7"/>
    <x v="33"/>
    <n v="106"/>
    <n v="104.99"/>
    <d v="2016-09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82134340"/>
    <n v="1479496309"/>
    <b v="1"/>
    <n v="0"/>
    <b v="0"/>
    <x v="2"/>
    <x v="7"/>
    <n v="0"/>
    <n v="0"/>
    <d v="2015-06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77841138"/>
    <n v="1475249138"/>
    <b v="1"/>
    <n v="0"/>
    <b v="0"/>
    <x v="2"/>
    <x v="7"/>
    <n v="0"/>
    <n v="0"/>
    <d v="2014-09-15T16:51:1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36729504"/>
    <n v="1434137504"/>
    <b v="0"/>
    <n v="1"/>
    <b v="0"/>
    <x v="2"/>
    <x v="7"/>
    <n v="3"/>
    <n v="300"/>
    <d v="2015-11-19T19:48:25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0"/>
    <s v="USD"/>
    <n v="1412571600"/>
    <n v="1410799870"/>
    <b v="0"/>
    <n v="1"/>
    <b v="0"/>
    <x v="2"/>
    <x v="7"/>
    <n v="0"/>
    <n v="1"/>
    <d v="2016-05-25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52282420"/>
    <n v="1447962505"/>
    <b v="0"/>
    <n v="0"/>
    <b v="0"/>
    <x v="2"/>
    <x v="7"/>
    <n v="0"/>
    <n v="0"/>
    <d v="2015-02-25T00:02:36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6"/>
    <s v="CAD"/>
    <n v="1466789269"/>
    <n v="1464197269"/>
    <b v="0"/>
    <n v="3"/>
    <b v="0"/>
    <x v="2"/>
    <x v="7"/>
    <n v="0"/>
    <n v="13"/>
    <d v="2016-09-02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27845140"/>
    <n v="1424822556"/>
    <b v="0"/>
    <n v="1"/>
    <b v="0"/>
    <x v="2"/>
    <x v="7"/>
    <n v="2"/>
    <n v="15"/>
    <d v="2016-07-26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76731431"/>
    <n v="1472843431"/>
    <b v="0"/>
    <n v="5"/>
    <b v="0"/>
    <x v="2"/>
    <x v="7"/>
    <n v="0"/>
    <n v="54"/>
    <d v="2015-12-22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0"/>
    <s v="USD"/>
    <n v="1472135676"/>
    <n v="1469543676"/>
    <b v="0"/>
    <n v="0"/>
    <b v="0"/>
    <x v="2"/>
    <x v="7"/>
    <n v="0"/>
    <n v="0"/>
    <d v="2015-07-13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0"/>
    <s v="USD"/>
    <n v="1456006938"/>
    <n v="1450822938"/>
    <b v="0"/>
    <n v="0"/>
    <b v="0"/>
    <x v="2"/>
    <x v="7"/>
    <n v="0"/>
    <n v="0"/>
    <d v="2016-12-04T20:12:50"/>
    <n v="2016"/>
  </r>
  <r>
    <n v="2351"/>
    <s v="NZ Auction site.  No listing or success fees. Only $2 p/m"/>
    <s v="Donate $30 or more and receive a free selfie stick."/>
    <n v="18900"/>
    <n v="108"/>
    <x v="1"/>
    <x v="12"/>
    <s v="SEK"/>
    <n v="1439318228"/>
    <n v="1436812628"/>
    <b v="0"/>
    <n v="7"/>
    <b v="0"/>
    <x v="2"/>
    <x v="7"/>
    <n v="1"/>
    <n v="15.43"/>
    <d v="2015-03-31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18"/>
    <s v="EUR"/>
    <n v="1483474370"/>
    <n v="1480882370"/>
    <b v="0"/>
    <n v="0"/>
    <b v="0"/>
    <x v="2"/>
    <x v="7"/>
    <n v="0"/>
    <n v="0"/>
    <d v="2015-04-07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5"/>
    <s v="NZD"/>
    <n v="1430360739"/>
    <n v="1427768739"/>
    <b v="0"/>
    <n v="0"/>
    <b v="0"/>
    <x v="2"/>
    <x v="7"/>
    <n v="0"/>
    <n v="0"/>
    <d v="2015-04-09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33603552"/>
    <n v="1428419552"/>
    <b v="0"/>
    <n v="1"/>
    <b v="0"/>
    <x v="2"/>
    <x v="7"/>
    <n v="0"/>
    <n v="25"/>
    <d v="2014-11-11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0"/>
    <s v="USD"/>
    <n v="1429632822"/>
    <n v="1428596022"/>
    <b v="0"/>
    <n v="2"/>
    <b v="0"/>
    <x v="2"/>
    <x v="7"/>
    <n v="1"/>
    <n v="27.5"/>
    <d v="2015-04-02T22:02:16"/>
    <n v="2015"/>
  </r>
  <r>
    <n v="2356"/>
    <s v="HardstyleUnited.com (Canceled)"/>
    <s v="HardstyleUnited.com The Global Hardstyle community. Your Hardstyle community."/>
    <n v="10000"/>
    <n v="0"/>
    <x v="1"/>
    <x v="0"/>
    <s v="USD"/>
    <n v="1420910460"/>
    <n v="1415726460"/>
    <b v="0"/>
    <n v="0"/>
    <b v="0"/>
    <x v="2"/>
    <x v="7"/>
    <n v="0"/>
    <n v="0"/>
    <d v="2015-05-06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3"/>
    <s v="AUD"/>
    <n v="1430604136"/>
    <n v="1428012136"/>
    <b v="0"/>
    <n v="0"/>
    <b v="0"/>
    <x v="2"/>
    <x v="7"/>
    <n v="0"/>
    <n v="0"/>
    <d v="2015-09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0"/>
    <s v="EUR"/>
    <n v="1433530104"/>
    <n v="1430938104"/>
    <b v="0"/>
    <n v="0"/>
    <b v="0"/>
    <x v="2"/>
    <x v="7"/>
    <n v="0"/>
    <n v="0"/>
    <d v="2014-12-05T22:20:36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1"/>
    <s v="GBP"/>
    <n v="1445093578"/>
    <n v="1442501578"/>
    <b v="0"/>
    <n v="3"/>
    <b v="0"/>
    <x v="2"/>
    <x v="7"/>
    <n v="15"/>
    <n v="367"/>
    <d v="2015-06-04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1"/>
    <s v="GBP"/>
    <n v="1422664740"/>
    <n v="1417818036"/>
    <b v="0"/>
    <n v="1"/>
    <b v="0"/>
    <x v="2"/>
    <x v="7"/>
    <n v="0"/>
    <n v="2"/>
    <d v="2016-01-08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0"/>
    <s v="USD"/>
    <n v="1438616124"/>
    <n v="1433432124"/>
    <b v="0"/>
    <n v="0"/>
    <b v="0"/>
    <x v="2"/>
    <x v="7"/>
    <n v="0"/>
    <n v="0"/>
    <d v="2016-04-06T20:36:48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6"/>
    <s v="CAD"/>
    <n v="1454864280"/>
    <n v="1452272280"/>
    <b v="0"/>
    <n v="2"/>
    <b v="0"/>
    <x v="2"/>
    <x v="7"/>
    <n v="29"/>
    <n v="60"/>
    <d v="2014-11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6"/>
    <s v="CAD"/>
    <n v="1462053600"/>
    <n v="1459975008"/>
    <b v="0"/>
    <n v="0"/>
    <b v="0"/>
    <x v="2"/>
    <x v="7"/>
    <n v="0"/>
    <n v="0"/>
    <d v="2015-11-14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18315470"/>
    <n v="1415723470"/>
    <b v="0"/>
    <n v="0"/>
    <b v="0"/>
    <x v="2"/>
    <x v="7"/>
    <n v="0"/>
    <n v="0"/>
    <d v="2015-09-01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0"/>
    <s v="USD"/>
    <n v="1451348200"/>
    <n v="1447460200"/>
    <b v="0"/>
    <n v="0"/>
    <b v="0"/>
    <x v="2"/>
    <x v="7"/>
    <n v="0"/>
    <n v="0"/>
    <d v="2015-12-08T17:40:2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0"/>
    <s v="USD"/>
    <n v="1445898356"/>
    <n v="1441146356"/>
    <b v="0"/>
    <n v="27"/>
    <b v="0"/>
    <x v="2"/>
    <x v="7"/>
    <n v="11"/>
    <n v="97.41"/>
    <d v="2015-09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14"/>
    <s v="EUR"/>
    <n v="1453071600"/>
    <n v="1449596425"/>
    <b v="0"/>
    <n v="14"/>
    <b v="0"/>
    <x v="2"/>
    <x v="7"/>
    <n v="1"/>
    <n v="47.86"/>
    <d v="2016-02-25T23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s v="GBP"/>
    <n v="1445431533"/>
    <n v="1442839533"/>
    <b v="0"/>
    <n v="2"/>
    <b v="0"/>
    <x v="2"/>
    <x v="7"/>
    <n v="0"/>
    <n v="50"/>
    <d v="2015-02-28T17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61622616"/>
    <n v="1456442216"/>
    <b v="0"/>
    <n v="0"/>
    <b v="0"/>
    <x v="2"/>
    <x v="7"/>
    <n v="0"/>
    <n v="0"/>
    <d v="2016-01-11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29028365"/>
    <n v="1425143965"/>
    <b v="0"/>
    <n v="4"/>
    <b v="0"/>
    <x v="2"/>
    <x v="7"/>
    <n v="0"/>
    <n v="20.5"/>
    <d v="2014-11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55132611"/>
    <n v="1452540611"/>
    <b v="0"/>
    <n v="0"/>
    <b v="0"/>
    <x v="2"/>
    <x v="7"/>
    <n v="0"/>
    <n v="0"/>
    <d v="2015-05-26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0"/>
    <s v="USD"/>
    <n v="1418877141"/>
    <n v="1416285141"/>
    <b v="0"/>
    <n v="6"/>
    <b v="0"/>
    <x v="2"/>
    <x v="7"/>
    <n v="3"/>
    <n v="30"/>
    <d v="2015-03-25T01:39:31"/>
    <n v="2015"/>
  </r>
  <r>
    <n v="2373"/>
    <s v="Cykelauktion.com (Canceled)"/>
    <s v="We want to create a safe marketplace for buying and selling bicycles."/>
    <n v="850000"/>
    <n v="50"/>
    <x v="1"/>
    <x v="0"/>
    <s v="USD"/>
    <n v="1435257596"/>
    <n v="1432665596"/>
    <b v="0"/>
    <n v="1"/>
    <b v="0"/>
    <x v="2"/>
    <x v="7"/>
    <n v="0"/>
    <n v="50"/>
    <d v="2015-07-30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3"/>
    <s v="AUD"/>
    <n v="1429839571"/>
    <n v="1427247571"/>
    <b v="0"/>
    <n v="1"/>
    <b v="0"/>
    <x v="2"/>
    <x v="7"/>
    <n v="0"/>
    <n v="10"/>
    <d v="2015-01-13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2"/>
    <s v="SEK"/>
    <n v="1440863624"/>
    <n v="1438271624"/>
    <b v="0"/>
    <n v="0"/>
    <b v="0"/>
    <x v="2"/>
    <x v="7"/>
    <n v="0"/>
    <n v="0"/>
    <d v="2016-08-10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23772060"/>
    <n v="1421180060"/>
    <b v="0"/>
    <n v="4"/>
    <b v="0"/>
    <x v="2"/>
    <x v="7"/>
    <n v="11"/>
    <n v="81.58"/>
    <d v="2015-11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0"/>
    <s v="USD"/>
    <n v="1473451437"/>
    <n v="1470859437"/>
    <b v="0"/>
    <n v="0"/>
    <b v="0"/>
    <x v="2"/>
    <x v="7"/>
    <n v="0"/>
    <n v="0"/>
    <d v="2016-10-26T20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9785566"/>
    <n v="1447193566"/>
    <b v="0"/>
    <n v="0"/>
    <b v="0"/>
    <x v="2"/>
    <x v="7"/>
    <n v="0"/>
    <n v="0"/>
    <d v="2015-07-28T00:18:50"/>
    <n v="2015"/>
  </r>
  <r>
    <n v="2379"/>
    <s v="SelectCooks.com (Canceled)"/>
    <s v="Selectcooks.com is a community marketplace for people to list, find and hire chefs."/>
    <n v="30000"/>
    <n v="0"/>
    <x v="1"/>
    <x v="6"/>
    <s v="CAD"/>
    <n v="1480110783"/>
    <n v="1477515183"/>
    <b v="0"/>
    <n v="0"/>
    <b v="0"/>
    <x v="2"/>
    <x v="7"/>
    <n v="0"/>
    <n v="0"/>
    <d v="2015-08-21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0548330"/>
    <n v="1438042730"/>
    <b v="0"/>
    <n v="3"/>
    <b v="0"/>
    <x v="2"/>
    <x v="7"/>
    <n v="0"/>
    <n v="18.329999999999998"/>
    <d v="2015-09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44004616"/>
    <n v="1440116616"/>
    <b v="0"/>
    <n v="7"/>
    <b v="0"/>
    <x v="2"/>
    <x v="7"/>
    <n v="2"/>
    <n v="224.43"/>
    <d v="2015-03-11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43726142"/>
    <n v="1441134142"/>
    <b v="0"/>
    <n v="2"/>
    <b v="0"/>
    <x v="2"/>
    <x v="7"/>
    <n v="3"/>
    <n v="37.5"/>
    <d v="2015-07-10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0"/>
    <s v="USD"/>
    <n v="1428704848"/>
    <n v="1426112848"/>
    <b v="0"/>
    <n v="3"/>
    <b v="0"/>
    <x v="2"/>
    <x v="7"/>
    <n v="4"/>
    <n v="145"/>
    <d v="2015-01-23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38662603"/>
    <n v="1436502603"/>
    <b v="0"/>
    <n v="8"/>
    <b v="0"/>
    <x v="2"/>
    <x v="7"/>
    <n v="1"/>
    <n v="1"/>
    <d v="2014-10-15T01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5"/>
    <s v="NZD"/>
    <n v="1424568107"/>
    <n v="1421976107"/>
    <b v="0"/>
    <n v="7"/>
    <b v="0"/>
    <x v="2"/>
    <x v="7"/>
    <n v="1"/>
    <n v="112.57"/>
    <d v="2015-07-06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0"/>
    <s v="USD"/>
    <n v="1415932643"/>
    <n v="1413337043"/>
    <b v="0"/>
    <n v="0"/>
    <b v="0"/>
    <x v="2"/>
    <x v="7"/>
    <n v="0"/>
    <n v="0"/>
    <d v="2014-11-11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38793432"/>
    <n v="1436201432"/>
    <b v="0"/>
    <n v="3"/>
    <b v="0"/>
    <x v="2"/>
    <x v="7"/>
    <n v="1"/>
    <n v="342"/>
    <d v="2016-06-07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6"/>
    <s v="CAD"/>
    <n v="1420920424"/>
    <n v="1415736424"/>
    <b v="0"/>
    <n v="8"/>
    <b v="0"/>
    <x v="2"/>
    <x v="7"/>
    <n v="1"/>
    <n v="57.88"/>
    <d v="2014-12-16T20:29:19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0"/>
    <s v="USD"/>
    <n v="1469199740"/>
    <n v="1465311740"/>
    <b v="0"/>
    <n v="1"/>
    <b v="0"/>
    <x v="2"/>
    <x v="7"/>
    <n v="0"/>
    <n v="30"/>
    <d v="2015-06-24T15:40:52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0"/>
    <s v="USD"/>
    <n v="1421350140"/>
    <n v="1418761759"/>
    <b v="0"/>
    <n v="0"/>
    <b v="0"/>
    <x v="2"/>
    <x v="7"/>
    <n v="0"/>
    <n v="0"/>
    <d v="2014-11-25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7"/>
    <s v="EUR"/>
    <n v="1437861540"/>
    <n v="1435160452"/>
    <b v="0"/>
    <n v="1"/>
    <b v="0"/>
    <x v="2"/>
    <x v="7"/>
    <n v="0"/>
    <n v="25"/>
    <d v="2015-03-01T19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3"/>
    <s v="AUD"/>
    <n v="1420352264"/>
    <n v="1416896264"/>
    <b v="0"/>
    <n v="0"/>
    <b v="0"/>
    <x v="2"/>
    <x v="7"/>
    <n v="0"/>
    <n v="0"/>
    <d v="2015-09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27825044"/>
    <n v="1425236644"/>
    <b v="0"/>
    <n v="1"/>
    <b v="0"/>
    <x v="2"/>
    <x v="7"/>
    <n v="0"/>
    <n v="50"/>
    <d v="2015-07-09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0"/>
    <s v="USD"/>
    <n v="1446087223"/>
    <n v="1443495223"/>
    <b v="0"/>
    <n v="2"/>
    <b v="0"/>
    <x v="2"/>
    <x v="7"/>
    <n v="0"/>
    <n v="1.5"/>
    <d v="2015-01-27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39048017"/>
    <n v="1436456017"/>
    <b v="0"/>
    <n v="0"/>
    <b v="0"/>
    <x v="2"/>
    <x v="7"/>
    <n v="0"/>
    <n v="0"/>
    <d v="2016-12-13T02:54:47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8"/>
    <s v="EUR"/>
    <n v="1424940093"/>
    <n v="1422348093"/>
    <b v="0"/>
    <n v="1"/>
    <b v="0"/>
    <x v="2"/>
    <x v="7"/>
    <n v="0"/>
    <n v="10"/>
    <d v="2015-09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84038620"/>
    <n v="1481597687"/>
    <b v="0"/>
    <n v="0"/>
    <b v="0"/>
    <x v="2"/>
    <x v="7"/>
    <n v="0"/>
    <n v="0"/>
    <d v="2014-12-03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17"/>
    <s v="CHF"/>
    <n v="1444940558"/>
    <n v="1442348558"/>
    <b v="0"/>
    <n v="0"/>
    <b v="0"/>
    <x v="2"/>
    <x v="7"/>
    <n v="0"/>
    <n v="0"/>
    <d v="2015-06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0"/>
    <s v="USD"/>
    <n v="1420233256"/>
    <n v="1417641256"/>
    <b v="0"/>
    <n v="0"/>
    <b v="0"/>
    <x v="2"/>
    <x v="7"/>
    <n v="0"/>
    <n v="0"/>
    <d v="2014-11-13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0"/>
    <s v="USD"/>
    <n v="1435874384"/>
    <n v="1433282384"/>
    <b v="0"/>
    <n v="0"/>
    <b v="0"/>
    <x v="2"/>
    <x v="7"/>
    <n v="0"/>
    <n v="0"/>
    <d v="2016-03-15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2"/>
    <s v="SEK"/>
    <n v="1418934506"/>
    <n v="1415910506"/>
    <b v="0"/>
    <n v="9"/>
    <b v="0"/>
    <x v="7"/>
    <x v="19"/>
    <n v="1"/>
    <n v="22.33"/>
    <d v="2016-01-05T19:44:56"/>
    <n v="2016"/>
  </r>
  <r>
    <n v="2402"/>
    <s v="Cupcake Truck Unite"/>
    <s v="Small town, delicious treats, and a mobile truck"/>
    <n v="12000"/>
    <n v="52"/>
    <x v="2"/>
    <x v="3"/>
    <s v="AUD"/>
    <n v="1460615164"/>
    <n v="1458023164"/>
    <b v="0"/>
    <n v="1"/>
    <b v="0"/>
    <x v="7"/>
    <x v="19"/>
    <n v="0"/>
    <n v="52"/>
    <d v="2015-04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USD"/>
    <n v="1457207096"/>
    <n v="1452023096"/>
    <b v="0"/>
    <n v="12"/>
    <b v="0"/>
    <x v="7"/>
    <x v="19"/>
    <n v="17"/>
    <n v="16.829999999999998"/>
    <d v="2016-01-30T21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31533931"/>
    <n v="1428941931"/>
    <b v="0"/>
    <n v="0"/>
    <b v="0"/>
    <x v="7"/>
    <x v="19"/>
    <n v="0"/>
    <n v="0"/>
    <d v="2015-12-04T00:56:47"/>
    <n v="2015"/>
  </r>
  <r>
    <n v="2405"/>
    <s v="JoyShtick Food Truck"/>
    <s v="We are the first gaming-themed food truck, bringing gourmet pub fare to the Jacksonville area."/>
    <n v="5000"/>
    <n v="1126"/>
    <x v="2"/>
    <x v="1"/>
    <s v="GBP"/>
    <n v="1459368658"/>
    <n v="1454188258"/>
    <b v="0"/>
    <n v="20"/>
    <b v="0"/>
    <x v="7"/>
    <x v="19"/>
    <n v="23"/>
    <n v="56.3"/>
    <d v="2016-08-1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51782607"/>
    <n v="1449190607"/>
    <b v="0"/>
    <n v="16"/>
    <b v="0"/>
    <x v="7"/>
    <x v="19"/>
    <n v="41"/>
    <n v="84.06"/>
    <d v="2014-12-10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72911375"/>
    <n v="1471096975"/>
    <b v="0"/>
    <n v="33"/>
    <b v="0"/>
    <x v="7"/>
    <x v="19"/>
    <n v="25"/>
    <n v="168.39"/>
    <d v="2015-03-19T13:48:48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21635190"/>
    <n v="1418179190"/>
    <b v="0"/>
    <n v="2"/>
    <b v="0"/>
    <x v="7"/>
    <x v="19"/>
    <n v="0"/>
    <n v="15"/>
    <d v="2014-10-07T03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28732000"/>
    <n v="1426772928"/>
    <b v="0"/>
    <n v="6"/>
    <b v="0"/>
    <x v="7"/>
    <x v="19"/>
    <n v="2"/>
    <n v="76.67"/>
    <d v="2015-07-19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0"/>
    <s v="USD"/>
    <n v="1415247757"/>
    <n v="1412652157"/>
    <b v="0"/>
    <n v="0"/>
    <b v="0"/>
    <x v="7"/>
    <x v="19"/>
    <n v="0"/>
    <n v="0"/>
    <d v="2015-08-08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39931675"/>
    <n v="1437339675"/>
    <b v="0"/>
    <n v="3"/>
    <b v="0"/>
    <x v="7"/>
    <x v="19"/>
    <n v="1"/>
    <n v="50.33"/>
    <d v="2015-07-26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AUD"/>
    <n v="1441619275"/>
    <n v="1439027275"/>
    <b v="0"/>
    <n v="0"/>
    <b v="0"/>
    <x v="7"/>
    <x v="19"/>
    <n v="0"/>
    <n v="0"/>
    <d v="2016-10-12T17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40524082"/>
    <n v="1437932082"/>
    <b v="0"/>
    <n v="3"/>
    <b v="0"/>
    <x v="7"/>
    <x v="19"/>
    <n v="1"/>
    <n v="8.33"/>
    <d v="2014-05-01T02:38:02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7"/>
    <s v="EUR"/>
    <n v="1480185673"/>
    <n v="1476294073"/>
    <b v="0"/>
    <n v="13"/>
    <b v="0"/>
    <x v="7"/>
    <x v="19"/>
    <n v="3"/>
    <n v="35.380000000000003"/>
    <d v="2015-07-13T16:41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01579000"/>
    <n v="1398911882"/>
    <b v="0"/>
    <n v="6"/>
    <b v="0"/>
    <x v="7"/>
    <x v="19"/>
    <n v="1"/>
    <n v="55.83"/>
    <d v="2016-06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40215940"/>
    <n v="1436805660"/>
    <b v="0"/>
    <n v="1"/>
    <b v="0"/>
    <x v="7"/>
    <x v="19"/>
    <n v="0"/>
    <n v="5"/>
    <d v="2015-01-15T17:42:23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68615346"/>
    <n v="1466023346"/>
    <b v="0"/>
    <n v="0"/>
    <b v="0"/>
    <x v="7"/>
    <x v="19"/>
    <n v="0"/>
    <n v="0"/>
    <d v="2014-07-11T21:13:07"/>
    <n v="2014"/>
  </r>
  <r>
    <n v="2418"/>
    <s v="Mexican food truck"/>
    <s v="I want to start my food truck business."/>
    <n v="25000"/>
    <n v="5"/>
    <x v="2"/>
    <x v="0"/>
    <s v="USD"/>
    <n v="1426345200"/>
    <n v="1421343743"/>
    <b v="0"/>
    <n v="5"/>
    <b v="0"/>
    <x v="7"/>
    <x v="19"/>
    <n v="0"/>
    <n v="1"/>
    <d v="2015-01-23T20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07705187"/>
    <n v="1405113187"/>
    <b v="0"/>
    <n v="0"/>
    <b v="0"/>
    <x v="7"/>
    <x v="19"/>
    <n v="0"/>
    <n v="0"/>
    <d v="2014-12-20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27225644"/>
    <n v="1422045244"/>
    <b v="0"/>
    <n v="36"/>
    <b v="0"/>
    <x v="7"/>
    <x v="19"/>
    <n v="15"/>
    <n v="69.47"/>
    <d v="2014-09-11T00:41:35"/>
    <n v="2014"/>
  </r>
  <r>
    <n v="2421"/>
    <s v="hot dog cart"/>
    <s v="help me start Merrill's first hot dog cart in this empty lot"/>
    <n v="6000"/>
    <n v="1"/>
    <x v="2"/>
    <x v="0"/>
    <s v="USD"/>
    <n v="1424281389"/>
    <n v="1419097389"/>
    <b v="0"/>
    <n v="1"/>
    <b v="0"/>
    <x v="7"/>
    <x v="19"/>
    <n v="0"/>
    <n v="1"/>
    <d v="2015-01-22T16:29:56"/>
    <n v="2015"/>
  </r>
  <r>
    <n v="2422"/>
    <s v="Help starting a family owned food truck"/>
    <s v="Family owned business serving BBQ and seafood to the public"/>
    <n v="500"/>
    <n v="1"/>
    <x v="2"/>
    <x v="0"/>
    <s v="USD"/>
    <n v="1415583695"/>
    <n v="1410396095"/>
    <b v="0"/>
    <n v="1"/>
    <b v="0"/>
    <x v="7"/>
    <x v="19"/>
    <n v="0"/>
    <n v="1"/>
    <d v="2015-02-09T17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4536196"/>
    <n v="1421944196"/>
    <b v="0"/>
    <n v="1"/>
    <b v="0"/>
    <x v="7"/>
    <x v="19"/>
    <n v="0"/>
    <n v="8"/>
    <d v="2014-12-01T16:54:50"/>
    <n v="2014"/>
  </r>
  <r>
    <n v="2424"/>
    <s v="Lily and Memphs"/>
    <s v="Great and creative food from the heart in the form of a sweet food truck!"/>
    <n v="25000"/>
    <n v="310"/>
    <x v="2"/>
    <x v="0"/>
    <s v="USD"/>
    <n v="1426091036"/>
    <n v="1423502636"/>
    <b v="0"/>
    <n v="9"/>
    <b v="0"/>
    <x v="7"/>
    <x v="19"/>
    <n v="1"/>
    <n v="34.44"/>
    <d v="2014-09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20044890"/>
    <n v="1417452890"/>
    <b v="0"/>
    <n v="1"/>
    <b v="0"/>
    <x v="7"/>
    <x v="19"/>
    <n v="0"/>
    <n v="1"/>
    <d v="2016-05-12T21:55:49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14445108"/>
    <n v="1411853108"/>
    <b v="0"/>
    <n v="0"/>
    <b v="0"/>
    <x v="7"/>
    <x v="19"/>
    <n v="0"/>
    <n v="0"/>
    <d v="2015-06-09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64386640"/>
    <n v="1463090149"/>
    <b v="0"/>
    <n v="1"/>
    <b v="0"/>
    <x v="7"/>
    <x v="19"/>
    <n v="0"/>
    <n v="1"/>
    <d v="2016-02-12T07:38:53"/>
    <n v="2016"/>
  </r>
  <r>
    <n v="2428"/>
    <s v="Premium Burgers"/>
    <s v="From Moo 2 You! We want to offer premium burgers to a taco flooded environment."/>
    <n v="35000"/>
    <n v="1"/>
    <x v="2"/>
    <x v="0"/>
    <s v="USD"/>
    <n v="1439006692"/>
    <n v="1433822692"/>
    <b v="0"/>
    <n v="1"/>
    <b v="0"/>
    <x v="7"/>
    <x v="19"/>
    <n v="0"/>
    <n v="1"/>
    <d v="2015-02-10T18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0"/>
    <s v="USD"/>
    <n v="1458715133"/>
    <n v="1455262733"/>
    <b v="0"/>
    <n v="4"/>
    <b v="0"/>
    <x v="7"/>
    <x v="19"/>
    <n v="1"/>
    <n v="501.25"/>
    <d v="2016-12-30T21:06:06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26182551"/>
    <n v="1423594151"/>
    <b v="0"/>
    <n v="2"/>
    <b v="0"/>
    <x v="7"/>
    <x v="19"/>
    <n v="1"/>
    <n v="10.5"/>
    <d v="2016-01-13T03:08:24"/>
    <n v="2016"/>
  </r>
  <r>
    <n v="2431"/>
    <s v="Murphy's good eatin'"/>
    <s v="Go to Colorado and run a food truck with homemade food of all kinds."/>
    <n v="100000"/>
    <n v="2"/>
    <x v="2"/>
    <x v="11"/>
    <s v="NOK"/>
    <n v="1486313040"/>
    <n v="1483131966"/>
    <b v="0"/>
    <n v="2"/>
    <b v="0"/>
    <x v="7"/>
    <x v="19"/>
    <n v="0"/>
    <n v="1"/>
    <d v="2016-04-29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55246504"/>
    <n v="1452654504"/>
    <b v="0"/>
    <n v="2"/>
    <b v="0"/>
    <x v="7"/>
    <x v="19"/>
    <n v="0"/>
    <n v="1"/>
    <d v="2015-02-06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67080613"/>
    <n v="1461896613"/>
    <b v="0"/>
    <n v="0"/>
    <b v="0"/>
    <x v="7"/>
    <x v="19"/>
    <n v="0"/>
    <n v="0"/>
    <d v="2016-01-28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25791697"/>
    <n v="1423199697"/>
    <b v="0"/>
    <n v="2"/>
    <b v="0"/>
    <x v="7"/>
    <x v="19"/>
    <n v="0"/>
    <n v="13"/>
    <d v="2015-06-25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0"/>
    <s v="USD"/>
    <n v="1456608943"/>
    <n v="1454016943"/>
    <b v="0"/>
    <n v="4"/>
    <b v="0"/>
    <x v="7"/>
    <x v="19"/>
    <n v="0"/>
    <n v="306"/>
    <d v="2015-09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0"/>
    <s v="USD"/>
    <n v="1438662474"/>
    <n v="1435206474"/>
    <b v="0"/>
    <n v="2"/>
    <b v="0"/>
    <x v="7"/>
    <x v="19"/>
    <n v="0"/>
    <n v="22.5"/>
    <d v="2015-11-30T14:46:10"/>
    <n v="2015"/>
  </r>
  <r>
    <n v="2437"/>
    <s v="Cuppa Gumbos"/>
    <s v="Homemade Gumbo, Stews and Curry to be served hot and fresh everyday at any festival or concert we can attend."/>
    <n v="8000"/>
    <n v="0"/>
    <x v="2"/>
    <x v="12"/>
    <s v="SEK"/>
    <n v="1444027186"/>
    <n v="1441435186"/>
    <b v="0"/>
    <n v="0"/>
    <b v="0"/>
    <x v="7"/>
    <x v="19"/>
    <n v="0"/>
    <n v="0"/>
    <d v="2015-01-27T23:09:48"/>
    <n v="2015"/>
  </r>
  <r>
    <n v="2438"/>
    <s v="FOOD|Art"/>
    <s v="I'm starting a catering and food truck business of southern comfort food. My FOOD is my Art!  _x000a_Thanks for you help!"/>
    <n v="15000"/>
    <n v="50"/>
    <x v="2"/>
    <x v="6"/>
    <s v="CAD"/>
    <n v="1454078770"/>
    <n v="1448894770"/>
    <b v="0"/>
    <n v="1"/>
    <b v="0"/>
    <x v="7"/>
    <x v="19"/>
    <n v="0"/>
    <n v="50"/>
    <d v="2015-10-08T21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26615200"/>
    <n v="1422400188"/>
    <b v="0"/>
    <n v="0"/>
    <b v="0"/>
    <x v="7"/>
    <x v="19"/>
    <n v="0"/>
    <n v="0"/>
    <d v="2015-09-18T19:38:49"/>
    <n v="2015"/>
  </r>
  <r>
    <n v="2440"/>
    <s v="The first green Food Truck in Phnom Penh"/>
    <s v="Starting a entire clean energy food truck and set a new standard for Cambodia"/>
    <n v="5000"/>
    <n v="10"/>
    <x v="2"/>
    <x v="0"/>
    <s v="USD"/>
    <n v="1449529062"/>
    <n v="1444341462"/>
    <b v="0"/>
    <n v="2"/>
    <b v="0"/>
    <x v="7"/>
    <x v="19"/>
    <n v="0"/>
    <n v="5"/>
    <d v="2016-01-14T21:35:13"/>
    <n v="2016"/>
  </r>
  <r>
    <n v="2441"/>
    <s v="Bring Alchemy Pops to the People!"/>
    <s v="YOU can help Alchemy Pops POP up on a street near you!"/>
    <n v="7500"/>
    <n v="8091"/>
    <x v="0"/>
    <x v="0"/>
    <s v="USD"/>
    <n v="1445197129"/>
    <n v="1442605129"/>
    <b v="0"/>
    <n v="109"/>
    <b v="1"/>
    <x v="7"/>
    <x v="33"/>
    <n v="108"/>
    <n v="74.23"/>
    <d v="2015-07-02T03:00:54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19"/>
    <s v="EUR"/>
    <n v="1455399313"/>
    <n v="1452807313"/>
    <b v="0"/>
    <n v="372"/>
    <b v="1"/>
    <x v="7"/>
    <x v="33"/>
    <n v="126"/>
    <n v="81.25"/>
    <d v="2015-02-17T16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37627540"/>
    <n v="1435806054"/>
    <b v="0"/>
    <n v="311"/>
    <b v="1"/>
    <x v="7"/>
    <x v="33"/>
    <n v="203"/>
    <n v="130.22999999999999"/>
    <d v="2014-07-16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26777228"/>
    <n v="1424188828"/>
    <b v="0"/>
    <n v="61"/>
    <b v="1"/>
    <x v="7"/>
    <x v="33"/>
    <n v="109"/>
    <n v="53.41"/>
    <d v="2016-04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08114822"/>
    <n v="1405522822"/>
    <b v="0"/>
    <n v="115"/>
    <b v="1"/>
    <x v="7"/>
    <x v="33"/>
    <n v="173"/>
    <n v="75.13"/>
    <d v="2015-08-27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64199591"/>
    <n v="1461607591"/>
    <b v="0"/>
    <n v="111"/>
    <b v="1"/>
    <x v="7"/>
    <x v="33"/>
    <n v="168"/>
    <n v="75.67"/>
    <d v="2016-10-27T14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43242021"/>
    <n v="1440650021"/>
    <b v="0"/>
    <n v="337"/>
    <b v="1"/>
    <x v="7"/>
    <x v="33"/>
    <n v="427"/>
    <n v="31.69"/>
    <d v="2016-10-11T11:16:33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80174071"/>
    <n v="1477578471"/>
    <b v="0"/>
    <n v="9"/>
    <b v="1"/>
    <x v="7"/>
    <x v="33"/>
    <n v="108"/>
    <n v="47.78"/>
    <d v="2016-08-25T07:35:1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78923200"/>
    <n v="1476184593"/>
    <b v="0"/>
    <n v="120"/>
    <b v="1"/>
    <x v="7"/>
    <x v="33"/>
    <n v="108"/>
    <n v="90"/>
    <d v="2014-10-31T03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72621760"/>
    <n v="1472110513"/>
    <b v="0"/>
    <n v="102"/>
    <b v="1"/>
    <x v="7"/>
    <x v="33"/>
    <n v="102"/>
    <n v="149.31"/>
    <d v="2014-09-20T01:44:16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17321515"/>
    <n v="1414725915"/>
    <b v="0"/>
    <n v="186"/>
    <b v="1"/>
    <x v="7"/>
    <x v="33"/>
    <n v="115"/>
    <n v="62.07"/>
    <d v="2017-02-13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14465860"/>
    <n v="1411177456"/>
    <b v="0"/>
    <n v="15"/>
    <b v="1"/>
    <x v="7"/>
    <x v="33"/>
    <n v="134"/>
    <n v="53.4"/>
    <d v="2015-11-30T20:15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8750490"/>
    <n v="1487022490"/>
    <b v="0"/>
    <n v="67"/>
    <b v="1"/>
    <x v="7"/>
    <x v="33"/>
    <n v="155"/>
    <n v="69.27"/>
    <d v="2017-01-03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51430000"/>
    <n v="1448914500"/>
    <b v="0"/>
    <n v="130"/>
    <b v="1"/>
    <x v="7"/>
    <x v="33"/>
    <n v="101"/>
    <n v="271.51"/>
    <d v="2017-02-04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86053409"/>
    <n v="1483461409"/>
    <b v="0"/>
    <n v="16"/>
    <b v="1"/>
    <x v="7"/>
    <x v="33"/>
    <n v="182"/>
    <n v="34.130000000000003"/>
    <d v="2016-03-23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9207808"/>
    <n v="1486183808"/>
    <b v="0"/>
    <n v="67"/>
    <b v="1"/>
    <x v="7"/>
    <x v="33"/>
    <n v="181"/>
    <n v="40.49"/>
    <d v="2017-01-26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61177950"/>
    <n v="1458758750"/>
    <b v="0"/>
    <n v="124"/>
    <b v="1"/>
    <x v="7"/>
    <x v="33"/>
    <n v="102"/>
    <n v="189.76"/>
    <d v="2016-02-23T14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88063839"/>
    <n v="1485471839"/>
    <b v="0"/>
    <n v="80"/>
    <b v="1"/>
    <x v="7"/>
    <x v="33"/>
    <n v="110"/>
    <n v="68.86"/>
    <d v="2016-05-05T20:55:1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826056"/>
    <n v="1456237656"/>
    <b v="0"/>
    <n v="282"/>
    <b v="1"/>
    <x v="7"/>
    <x v="33"/>
    <n v="102"/>
    <n v="108.78"/>
    <d v="2016-02-07T15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65498800"/>
    <n v="1462481718"/>
    <b v="0"/>
    <n v="68"/>
    <b v="1"/>
    <x v="7"/>
    <x v="33"/>
    <n v="101"/>
    <n v="125.99"/>
    <d v="2016-11-30T04:29:27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458742685"/>
    <n v="1454858285"/>
    <b v="0"/>
    <n v="86"/>
    <b v="1"/>
    <x v="4"/>
    <x v="14"/>
    <n v="104"/>
    <n v="90.52"/>
    <d v="2011-08-29T00:18:1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483417020"/>
    <n v="1480480167"/>
    <b v="0"/>
    <n v="115"/>
    <b v="1"/>
    <x v="4"/>
    <x v="14"/>
    <n v="111"/>
    <n v="28.88"/>
    <d v="2012-06-29T04:28:16"/>
    <n v="2012"/>
  </r>
  <r>
    <n v="2463"/>
    <s v="Emma Ate the Lion &quot;Songs Two Count Too&quot;"/>
    <s v="Emma Ate The Lion's debut full length album"/>
    <n v="2000"/>
    <n v="2325"/>
    <x v="0"/>
    <x v="0"/>
    <s v="USD"/>
    <n v="1317438000"/>
    <n v="1314577097"/>
    <b v="0"/>
    <n v="75"/>
    <b v="1"/>
    <x v="4"/>
    <x v="14"/>
    <n v="116"/>
    <n v="31"/>
    <d v="2013-03-08T02:40:25"/>
    <n v="2013"/>
  </r>
  <r>
    <n v="2464"/>
    <s v="The Enemy Feathers NEW EP"/>
    <s v="The Enemy Feathers are passing the proverbial hat to see if we can raise enough money to complete Our NEW EP"/>
    <n v="2000"/>
    <n v="2222"/>
    <x v="0"/>
    <x v="0"/>
    <s v="USD"/>
    <n v="1342672096"/>
    <n v="1340944096"/>
    <b v="0"/>
    <n v="43"/>
    <b v="1"/>
    <x v="4"/>
    <x v="14"/>
    <n v="111"/>
    <n v="51.67"/>
    <d v="2015-09-01T21:36:37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66138800"/>
    <n v="1362710425"/>
    <b v="0"/>
    <n v="48"/>
    <b v="1"/>
    <x v="4"/>
    <x v="14"/>
    <n v="180"/>
    <n v="26.27"/>
    <d v="2012-08-24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6"/>
    <s v="CAD"/>
    <n v="1443641340"/>
    <n v="1441143397"/>
    <b v="0"/>
    <n v="52"/>
    <b v="1"/>
    <x v="4"/>
    <x v="14"/>
    <n v="100"/>
    <n v="48.08"/>
    <d v="2013-04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48420548"/>
    <n v="1345828548"/>
    <b v="0"/>
    <n v="43"/>
    <b v="1"/>
    <x v="4"/>
    <x v="14"/>
    <n v="119"/>
    <n v="27.56"/>
    <d v="2012-04-26T20:58:51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68066453"/>
    <n v="1365474453"/>
    <b v="0"/>
    <n v="58"/>
    <b v="1"/>
    <x v="4"/>
    <x v="14"/>
    <n v="107"/>
    <n v="36.97"/>
    <d v="2012-09-22T03:42:01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336669200"/>
    <n v="1335473931"/>
    <b v="0"/>
    <n v="47"/>
    <b v="1"/>
    <x v="4"/>
    <x v="14"/>
    <n v="114"/>
    <n v="29.02"/>
    <d v="2011-01-14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51400400"/>
    <n v="1348285321"/>
    <b v="0"/>
    <n v="36"/>
    <b v="1"/>
    <x v="4"/>
    <x v="14"/>
    <n v="103"/>
    <n v="28.66"/>
    <d v="2012-04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297160329"/>
    <n v="1295000329"/>
    <b v="0"/>
    <n v="17"/>
    <b v="1"/>
    <x v="4"/>
    <x v="14"/>
    <n v="128"/>
    <n v="37.65"/>
    <d v="2011-12-16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337824055"/>
    <n v="1335232055"/>
    <b v="0"/>
    <n v="104"/>
    <b v="1"/>
    <x v="4"/>
    <x v="14"/>
    <n v="136"/>
    <n v="97.9"/>
    <d v="2010-06-25T02:46:2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27535392"/>
    <n v="1324079392"/>
    <b v="0"/>
    <n v="47"/>
    <b v="1"/>
    <x v="4"/>
    <x v="14"/>
    <n v="100"/>
    <n v="42.55"/>
    <d v="2012-10-11T17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3562180"/>
    <n v="1277433980"/>
    <b v="0"/>
    <n v="38"/>
    <b v="1"/>
    <x v="4"/>
    <x v="14"/>
    <n v="100"/>
    <n v="131.58000000000001"/>
    <d v="2010-08-27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352573869"/>
    <n v="1349978269"/>
    <b v="0"/>
    <n v="81"/>
    <b v="1"/>
    <x v="4"/>
    <x v="14"/>
    <n v="105"/>
    <n v="32.32"/>
    <d v="2010-05-12T06:54:15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286756176"/>
    <n v="1282868176"/>
    <b v="0"/>
    <n v="55"/>
    <b v="1"/>
    <x v="4"/>
    <x v="14"/>
    <n v="105"/>
    <n v="61.1"/>
    <d v="2014-10-01T07:52:50"/>
    <n v="2014"/>
  </r>
  <r>
    <n v="2477"/>
    <s v="Debut Album"/>
    <s v="Releasing my first album in August, and I need your help in order to get it done!"/>
    <n v="750"/>
    <n v="1285"/>
    <x v="0"/>
    <x v="0"/>
    <s v="USD"/>
    <n v="1278799200"/>
    <n v="1273647255"/>
    <b v="0"/>
    <n v="41"/>
    <b v="1"/>
    <x v="4"/>
    <x v="14"/>
    <n v="171"/>
    <n v="31.34"/>
    <d v="2012-06-28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415004770"/>
    <n v="1412149970"/>
    <b v="0"/>
    <n v="79"/>
    <b v="1"/>
    <x v="4"/>
    <x v="14"/>
    <n v="128"/>
    <n v="129.11000000000001"/>
    <d v="2012-12-14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4789345"/>
    <n v="1340901345"/>
    <b v="0"/>
    <n v="16"/>
    <b v="1"/>
    <x v="4"/>
    <x v="14"/>
    <n v="133"/>
    <n v="25.02"/>
    <d v="2012-07-17T17:26:34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358117313"/>
    <n v="1355525313"/>
    <b v="0"/>
    <n v="8"/>
    <b v="1"/>
    <x v="4"/>
    <x v="14"/>
    <n v="100"/>
    <n v="250"/>
    <d v="2015-08-11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43440800"/>
    <n v="1342545994"/>
    <b v="0"/>
    <n v="95"/>
    <b v="1"/>
    <x v="4"/>
    <x v="14"/>
    <n v="113"/>
    <n v="47.54"/>
    <d v="2012-03-31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444516084"/>
    <n v="1439332084"/>
    <b v="0"/>
    <n v="25"/>
    <b v="1"/>
    <x v="4"/>
    <x v="14"/>
    <n v="100"/>
    <n v="40.04"/>
    <d v="2011-06-17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799808"/>
    <n v="1333207808"/>
    <b v="0"/>
    <n v="19"/>
    <b v="1"/>
    <x v="4"/>
    <x v="14"/>
    <n v="114"/>
    <n v="65.84"/>
    <d v="2012-03-02T18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2224383"/>
    <n v="1308336383"/>
    <b v="0"/>
    <n v="90"/>
    <b v="1"/>
    <x v="4"/>
    <x v="14"/>
    <n v="119"/>
    <n v="46.4"/>
    <d v="2011-08-16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35891603"/>
    <n v="1330711203"/>
    <b v="0"/>
    <n v="41"/>
    <b v="1"/>
    <x v="4"/>
    <x v="14"/>
    <n v="103"/>
    <n v="50.37"/>
    <d v="2011-09-07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16124003"/>
    <n v="1313532003"/>
    <b v="0"/>
    <n v="30"/>
    <b v="1"/>
    <x v="4"/>
    <x v="14"/>
    <n v="266"/>
    <n v="26.57"/>
    <d v="2012-03-23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18463879"/>
    <n v="1315439879"/>
    <b v="0"/>
    <n v="38"/>
    <b v="1"/>
    <x v="4"/>
    <x v="14"/>
    <n v="100"/>
    <n v="39.49"/>
    <d v="2012-04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35113976"/>
    <n v="1332521976"/>
    <b v="0"/>
    <n v="65"/>
    <b v="1"/>
    <x v="4"/>
    <x v="14"/>
    <n v="107"/>
    <n v="49.25"/>
    <d v="2011-10-17T15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38083997"/>
    <n v="1335491997"/>
    <b v="0"/>
    <n v="75"/>
    <b v="1"/>
    <x v="4"/>
    <x v="14"/>
    <n v="134"/>
    <n v="62.38"/>
    <d v="2013-04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21459908"/>
    <n v="1318864308"/>
    <b v="0"/>
    <n v="16"/>
    <b v="1"/>
    <x v="4"/>
    <x v="14"/>
    <n v="121"/>
    <n v="37.94"/>
    <d v="2012-04-24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368117239"/>
    <n v="1365525239"/>
    <b v="0"/>
    <n v="10"/>
    <b v="1"/>
    <x v="4"/>
    <x v="14"/>
    <n v="103"/>
    <n v="51.6"/>
    <d v="2010-12-30T20:08:34"/>
    <n v="2010"/>
  </r>
  <r>
    <n v="2492"/>
    <s v="SUPER NICE EP 2012"/>
    <s v="We're a band from Hawaii trying to produce our first EP and we need help!"/>
    <n v="600"/>
    <n v="750"/>
    <x v="0"/>
    <x v="0"/>
    <s v="USD"/>
    <n v="1340429276"/>
    <n v="1335245276"/>
    <b v="0"/>
    <n v="27"/>
    <b v="1"/>
    <x v="4"/>
    <x v="14"/>
    <n v="125"/>
    <n v="27.78"/>
    <d v="2012-04-25T23:39:48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295142660"/>
    <n v="1293739714"/>
    <b v="0"/>
    <n v="259"/>
    <b v="1"/>
    <x v="4"/>
    <x v="14"/>
    <n v="129"/>
    <n v="99.38"/>
    <d v="2013-03-15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9840740"/>
    <n v="1335397188"/>
    <b v="0"/>
    <n v="39"/>
    <b v="1"/>
    <x v="4"/>
    <x v="14"/>
    <n v="101"/>
    <n v="38.85"/>
    <d v="2012-04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67208140"/>
    <n v="1363320140"/>
    <b v="0"/>
    <n v="42"/>
    <b v="1"/>
    <x v="4"/>
    <x v="14"/>
    <n v="128"/>
    <n v="45.55"/>
    <d v="2012-05-07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37786944"/>
    <n v="1335194944"/>
    <b v="0"/>
    <n v="10"/>
    <b v="1"/>
    <x v="4"/>
    <x v="14"/>
    <n v="100"/>
    <n v="600"/>
    <d v="2013-02-22T23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39022575"/>
    <n v="1336430575"/>
    <b v="0"/>
    <n v="56"/>
    <b v="1"/>
    <x v="4"/>
    <x v="14"/>
    <n v="113"/>
    <n v="80.55"/>
    <d v="2011-07-06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364597692"/>
    <n v="1361577292"/>
    <b v="0"/>
    <n v="20"/>
    <b v="1"/>
    <x v="4"/>
    <x v="14"/>
    <n v="106"/>
    <n v="52.8"/>
    <d v="2015-01-13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12578338"/>
    <n v="1309986338"/>
    <b v="0"/>
    <n v="170"/>
    <b v="1"/>
    <x v="4"/>
    <x v="14"/>
    <n v="203"/>
    <n v="47.68"/>
    <d v="2012-11-13T15:33:57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422400387"/>
    <n v="1421190787"/>
    <b v="0"/>
    <n v="29"/>
    <b v="1"/>
    <x v="4"/>
    <x v="14"/>
    <n v="113"/>
    <n v="23.45"/>
    <d v="2012-05-24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0"/>
    <s v="USD"/>
    <n v="1356976800"/>
    <n v="1352820837"/>
    <b v="0"/>
    <n v="7"/>
    <b v="0"/>
    <x v="7"/>
    <x v="34"/>
    <n v="3"/>
    <n v="40.14"/>
    <d v="2015-08-28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340476375"/>
    <n v="1337884375"/>
    <b v="0"/>
    <n v="5"/>
    <b v="0"/>
    <x v="7"/>
    <x v="34"/>
    <n v="0"/>
    <n v="17.2"/>
    <d v="2014-08-07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6"/>
    <s v="CAD"/>
    <n v="1443379104"/>
    <n v="1440787104"/>
    <b v="0"/>
    <n v="0"/>
    <b v="0"/>
    <x v="7"/>
    <x v="34"/>
    <n v="0"/>
    <n v="0"/>
    <d v="2016-05-08T21:35:08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1328918"/>
    <n v="1407440918"/>
    <b v="0"/>
    <n v="0"/>
    <b v="0"/>
    <x v="7"/>
    <x v="34"/>
    <n v="0"/>
    <n v="0"/>
    <d v="2014-10-16T00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65333560"/>
    <n v="1462743308"/>
    <b v="0"/>
    <n v="0"/>
    <b v="0"/>
    <x v="7"/>
    <x v="34"/>
    <n v="0"/>
    <n v="0"/>
    <d v="2015-02-12T01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USD"/>
    <n v="1416014534"/>
    <n v="1413418934"/>
    <b v="0"/>
    <n v="2"/>
    <b v="0"/>
    <x v="7"/>
    <x v="34"/>
    <n v="1"/>
    <n v="15"/>
    <d v="2015-09-11T07:07:49"/>
    <n v="2015"/>
  </r>
  <r>
    <n v="2507"/>
    <s v="Help Cafe Talavera get a New Kitchen!"/>
    <s v="Unique dishes for a unique city!."/>
    <n v="42850"/>
    <n v="0"/>
    <x v="2"/>
    <x v="0"/>
    <s v="USD"/>
    <n v="1426292416"/>
    <n v="1423704016"/>
    <b v="0"/>
    <n v="0"/>
    <b v="0"/>
    <x v="7"/>
    <x v="34"/>
    <n v="0"/>
    <n v="0"/>
    <d v="2015-04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GBP"/>
    <n v="1443906000"/>
    <n v="1441955269"/>
    <b v="0"/>
    <n v="0"/>
    <b v="0"/>
    <x v="7"/>
    <x v="34"/>
    <n v="0"/>
    <n v="0"/>
    <d v="2014-07-15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USD"/>
    <n v="1431308704"/>
    <n v="1428716704"/>
    <b v="0"/>
    <n v="28"/>
    <b v="0"/>
    <x v="7"/>
    <x v="34"/>
    <n v="1"/>
    <n v="35.71"/>
    <d v="2015-02-23T19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08056634"/>
    <n v="1405464634"/>
    <b v="0"/>
    <n v="2"/>
    <b v="0"/>
    <x v="7"/>
    <x v="34"/>
    <n v="0"/>
    <n v="37.5"/>
    <d v="2015-03-15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29554349"/>
    <n v="1424719549"/>
    <b v="0"/>
    <n v="0"/>
    <b v="0"/>
    <x v="7"/>
    <x v="34"/>
    <n v="0"/>
    <n v="0"/>
    <d v="2016-01-02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31647772"/>
    <n v="1426463772"/>
    <b v="0"/>
    <n v="0"/>
    <b v="0"/>
    <x v="7"/>
    <x v="34"/>
    <n v="0"/>
    <n v="0"/>
    <d v="2014-11-28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"/>
    <s v="GBP"/>
    <n v="1454323413"/>
    <n v="1451731413"/>
    <b v="0"/>
    <n v="0"/>
    <b v="0"/>
    <x v="7"/>
    <x v="34"/>
    <n v="0"/>
    <n v="0"/>
    <d v="2016-12-28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18504561"/>
    <n v="1417208561"/>
    <b v="0"/>
    <n v="4"/>
    <b v="0"/>
    <x v="7"/>
    <x v="34"/>
    <n v="2"/>
    <n v="52.5"/>
    <d v="2014-08-03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3"/>
    <s v="EUR"/>
    <n v="1488067789"/>
    <n v="1482883789"/>
    <b v="0"/>
    <n v="12"/>
    <b v="0"/>
    <x v="7"/>
    <x v="34"/>
    <n v="19"/>
    <n v="77.5"/>
    <d v="2015-01-23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08526477"/>
    <n v="1407057677"/>
    <b v="0"/>
    <n v="0"/>
    <b v="0"/>
    <x v="7"/>
    <x v="34"/>
    <n v="0"/>
    <n v="0"/>
    <d v="2014-10-30T15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0"/>
    <s v="USD"/>
    <n v="1424635753"/>
    <n v="1422043753"/>
    <b v="0"/>
    <n v="33"/>
    <b v="0"/>
    <x v="7"/>
    <x v="34"/>
    <n v="10"/>
    <n v="53.55"/>
    <d v="2015-02-17T19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7279252"/>
    <n v="1414683652"/>
    <b v="0"/>
    <n v="0"/>
    <b v="0"/>
    <x v="7"/>
    <x v="34"/>
    <n v="0"/>
    <n v="0"/>
    <d v="2014-10-14T16:20:28"/>
    <n v="2014"/>
  </r>
  <r>
    <n v="2519"/>
    <s v="Kelli's Kitchen"/>
    <s v="Better than your mom's, better than Cracker Barrel, only at Kelli's Kitchen (all from scratch)."/>
    <n v="150000"/>
    <n v="65"/>
    <x v="2"/>
    <x v="6"/>
    <s v="CAD"/>
    <n v="1426788930"/>
    <n v="1424200530"/>
    <b v="0"/>
    <n v="4"/>
    <b v="0"/>
    <x v="7"/>
    <x v="34"/>
    <n v="0"/>
    <n v="16.25"/>
    <d v="2014-06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15899228"/>
    <n v="1413303628"/>
    <b v="0"/>
    <n v="0"/>
    <b v="0"/>
    <x v="7"/>
    <x v="34"/>
    <n v="0"/>
    <n v="0"/>
    <d v="2016-08-30T14:24:4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05741404"/>
    <n v="1403149404"/>
    <b v="0"/>
    <n v="132"/>
    <b v="1"/>
    <x v="4"/>
    <x v="35"/>
    <n v="109"/>
    <n v="103.68"/>
    <d v="2015-09-22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76559260"/>
    <n v="1472567085"/>
    <b v="0"/>
    <n v="27"/>
    <b v="1"/>
    <x v="4"/>
    <x v="35"/>
    <n v="100"/>
    <n v="185.19"/>
    <d v="2016-03-31T13:46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44778021"/>
    <n v="1442963621"/>
    <b v="0"/>
    <n v="26"/>
    <b v="1"/>
    <x v="4"/>
    <x v="35"/>
    <n v="156"/>
    <n v="54.15"/>
    <d v="2014-10-18T23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61336720"/>
    <n v="1459431960"/>
    <b v="0"/>
    <n v="43"/>
    <b v="1"/>
    <x v="4"/>
    <x v="35"/>
    <n v="102"/>
    <n v="177.21"/>
    <d v="2014-11-18T19:22:37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416270292"/>
    <n v="1413674692"/>
    <b v="0"/>
    <n v="80"/>
    <b v="1"/>
    <x v="4"/>
    <x v="35"/>
    <n v="100"/>
    <n v="100.33"/>
    <d v="2012-05-29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9136200"/>
    <n v="1416338557"/>
    <b v="0"/>
    <n v="33"/>
    <b v="1"/>
    <x v="4"/>
    <x v="35"/>
    <n v="113"/>
    <n v="136.91"/>
    <d v="2014-11-10T02:11: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40914571"/>
    <n v="1338322571"/>
    <b v="0"/>
    <n v="71"/>
    <b v="1"/>
    <x v="4"/>
    <x v="35"/>
    <n v="102"/>
    <n v="57.54"/>
    <d v="2013-09-29T18:01:31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USD"/>
    <n v="1418014740"/>
    <n v="1415585474"/>
    <b v="0"/>
    <n v="81"/>
    <b v="1"/>
    <x v="4"/>
    <x v="35"/>
    <n v="107"/>
    <n v="52.96"/>
    <d v="2015-08-01T20:01:43"/>
    <n v="2015"/>
  </r>
  <r>
    <n v="2529"/>
    <s v="UrbanArias is DC's Contemporary Opera Company"/>
    <s v="Opera. Short. New."/>
    <n v="6000"/>
    <n v="6257"/>
    <x v="0"/>
    <x v="0"/>
    <s v="USD"/>
    <n v="1382068740"/>
    <n v="1380477691"/>
    <b v="0"/>
    <n v="76"/>
    <b v="1"/>
    <x v="4"/>
    <x v="35"/>
    <n v="104"/>
    <n v="82.33"/>
    <d v="2012-02-09T01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GBP"/>
    <n v="1440068400"/>
    <n v="1438459303"/>
    <b v="0"/>
    <n v="48"/>
    <b v="1"/>
    <x v="4"/>
    <x v="35"/>
    <n v="100"/>
    <n v="135.41999999999999"/>
    <d v="2015-03-18T20:45:0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332636975"/>
    <n v="1328752575"/>
    <b v="0"/>
    <n v="61"/>
    <b v="1"/>
    <x v="4"/>
    <x v="35"/>
    <n v="100"/>
    <n v="74.069999999999993"/>
    <d v="2015-07-23T16:19:14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429505400"/>
    <n v="1426711505"/>
    <b v="0"/>
    <n v="60"/>
    <b v="1"/>
    <x v="4"/>
    <x v="35"/>
    <n v="126"/>
    <n v="84.08"/>
    <d v="2012-07-17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439611140"/>
    <n v="1437668354"/>
    <b v="0"/>
    <n v="136"/>
    <b v="1"/>
    <x v="4"/>
    <x v="35"/>
    <n v="111"/>
    <n v="61.03"/>
    <d v="2013-01-30T18:01:5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345148566"/>
    <n v="1342556566"/>
    <b v="0"/>
    <n v="14"/>
    <b v="1"/>
    <x v="4"/>
    <x v="35"/>
    <n v="105"/>
    <n v="150"/>
    <d v="2009-11-10T16:48:32"/>
    <n v="2009"/>
  </r>
  <r>
    <n v="2535"/>
    <s v="Mark Hayes Requiem Recording"/>
    <s v="Mark Hayes: Requiem Recording"/>
    <n v="20000"/>
    <n v="20755"/>
    <x v="0"/>
    <x v="0"/>
    <s v="USD"/>
    <n v="1362160868"/>
    <n v="1359568911"/>
    <b v="0"/>
    <n v="78"/>
    <b v="1"/>
    <x v="4"/>
    <x v="35"/>
    <n v="104"/>
    <n v="266.08999999999997"/>
    <d v="2014-10-31T18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262325600"/>
    <n v="1257871712"/>
    <b v="0"/>
    <n v="4"/>
    <b v="1"/>
    <x v="4"/>
    <x v="35"/>
    <n v="116"/>
    <n v="7.25"/>
    <d v="2013-07-09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417463945"/>
    <n v="1414781945"/>
    <b v="0"/>
    <n v="11"/>
    <b v="1"/>
    <x v="4"/>
    <x v="35"/>
    <n v="110"/>
    <n v="100"/>
    <d v="2011-06-02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75151566"/>
    <n v="1373337166"/>
    <b v="0"/>
    <n v="185"/>
    <b v="1"/>
    <x v="4"/>
    <x v="35"/>
    <n v="113"/>
    <n v="109.96"/>
    <d v="2013-01-24T12:14:21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312212855"/>
    <n v="1307028855"/>
    <b v="0"/>
    <n v="59"/>
    <b v="1"/>
    <x v="4"/>
    <x v="35"/>
    <n v="100"/>
    <n v="169.92"/>
    <d v="2014-12-04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61681940"/>
    <n v="1359029661"/>
    <b v="0"/>
    <n v="27"/>
    <b v="1"/>
    <x v="4"/>
    <x v="35"/>
    <n v="103"/>
    <n v="95.74"/>
    <d v="2011-08-30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USD"/>
    <n v="1422913152"/>
    <n v="1417729152"/>
    <b v="0"/>
    <n v="63"/>
    <b v="1"/>
    <x v="4"/>
    <x v="35"/>
    <n v="107"/>
    <n v="59.46"/>
    <d v="2013-07-28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19904721"/>
    <n v="1314720721"/>
    <b v="0"/>
    <n v="13"/>
    <b v="1"/>
    <x v="4"/>
    <x v="35"/>
    <n v="104"/>
    <n v="55.77"/>
    <d v="2013-08-23T10:14:17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GBP"/>
    <n v="1380192418"/>
    <n v="1375008418"/>
    <b v="0"/>
    <n v="13"/>
    <b v="1"/>
    <x v="4"/>
    <x v="35"/>
    <n v="156"/>
    <n v="30.08"/>
    <d v="2010-12-02T02:34:58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80599940"/>
    <n v="1377252857"/>
    <b v="0"/>
    <n v="57"/>
    <b v="1"/>
    <x v="4"/>
    <x v="35"/>
    <n v="101"/>
    <n v="88.44"/>
    <d v="2012-06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293937200"/>
    <n v="1291257298"/>
    <b v="0"/>
    <n v="61"/>
    <b v="1"/>
    <x v="4"/>
    <x v="35"/>
    <n v="195"/>
    <n v="64.03"/>
    <d v="2015-01-23T03:18:58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41750569"/>
    <n v="1339158569"/>
    <b v="0"/>
    <n v="65"/>
    <b v="1"/>
    <x v="4"/>
    <x v="35"/>
    <n v="112"/>
    <n v="60.15"/>
    <d v="2013-09-07T20:36:19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424997000"/>
    <n v="1421983138"/>
    <b v="0"/>
    <n v="134"/>
    <b v="1"/>
    <x v="4"/>
    <x v="35"/>
    <n v="120"/>
    <n v="49.19"/>
    <d v="2012-03-05T18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s v="USD"/>
    <n v="1380949200"/>
    <n v="1378586179"/>
    <b v="0"/>
    <n v="37"/>
    <b v="1"/>
    <x v="4"/>
    <x v="35"/>
    <n v="102"/>
    <n v="165.16"/>
    <d v="2016-09-05T15:00:37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USD"/>
    <n v="1333560803"/>
    <n v="1330972403"/>
    <b v="0"/>
    <n v="37"/>
    <b v="1"/>
    <x v="4"/>
    <x v="35"/>
    <n v="103"/>
    <n v="43.62"/>
    <d v="2013-04-26T18:11:1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7"/>
    <s v="EUR"/>
    <n v="1475209620"/>
    <n v="1473087637"/>
    <b v="0"/>
    <n v="150"/>
    <b v="1"/>
    <x v="4"/>
    <x v="35"/>
    <n v="101"/>
    <n v="43.7"/>
    <d v="2015-08-12T15:13:26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GBP"/>
    <n v="1370019600"/>
    <n v="1366999870"/>
    <b v="0"/>
    <n v="56"/>
    <b v="1"/>
    <x v="4"/>
    <x v="35"/>
    <n v="103"/>
    <n v="67.42"/>
    <d v="2012-02-22T06:03:05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44276740"/>
    <n v="1439392406"/>
    <b v="0"/>
    <n v="18"/>
    <b v="1"/>
    <x v="4"/>
    <x v="35"/>
    <n v="107"/>
    <n v="177.5"/>
    <d v="2017-02-03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32362880"/>
    <n v="1329890585"/>
    <b v="0"/>
    <n v="60"/>
    <b v="1"/>
    <x v="4"/>
    <x v="35"/>
    <n v="156"/>
    <n v="38.880000000000003"/>
    <d v="2012-07-23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88741981"/>
    <n v="1486149981"/>
    <b v="0"/>
    <n v="67"/>
    <b v="1"/>
    <x v="4"/>
    <x v="35"/>
    <n v="123"/>
    <n v="54.99"/>
    <d v="2015-05-01T01:52:43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48202807"/>
    <n v="1343018807"/>
    <b v="0"/>
    <n v="35"/>
    <b v="1"/>
    <x v="4"/>
    <x v="35"/>
    <n v="107"/>
    <n v="61.34"/>
    <d v="2012-04-27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433131140"/>
    <n v="1430445163"/>
    <b v="0"/>
    <n v="34"/>
    <b v="1"/>
    <x v="4"/>
    <x v="35"/>
    <n v="106"/>
    <n v="23.12"/>
    <d v="2012-11-09T23:47:37"/>
    <n v="2012"/>
  </r>
  <r>
    <n v="2557"/>
    <s v="European Tour"/>
    <s v="Raising money for our concert tour of Switzerland and Germany in June/July 2014"/>
    <n v="900"/>
    <n v="1066"/>
    <x v="0"/>
    <x v="0"/>
    <s v="USD"/>
    <n v="1338219793"/>
    <n v="1335541393"/>
    <b v="0"/>
    <n v="36"/>
    <b v="1"/>
    <x v="4"/>
    <x v="35"/>
    <n v="118"/>
    <n v="29.61"/>
    <d v="2014-04-15T17:53:06"/>
    <n v="2014"/>
  </r>
  <r>
    <n v="2558"/>
    <s v="Hopkins Sinfonia 2015 Season"/>
    <s v="The Hopkins Sinfonia is looking for your support to run our 2015 Season made up of five concerts."/>
    <n v="1250"/>
    <n v="1361"/>
    <x v="0"/>
    <x v="0"/>
    <s v="USD"/>
    <n v="1356392857"/>
    <n v="1352504857"/>
    <b v="0"/>
    <n v="18"/>
    <b v="1"/>
    <x v="4"/>
    <x v="35"/>
    <n v="109"/>
    <n v="75.61"/>
    <d v="2015-03-30T20:38:26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GBP"/>
    <n v="1400176386"/>
    <n v="1397584386"/>
    <b v="0"/>
    <n v="25"/>
    <b v="1"/>
    <x v="4"/>
    <x v="35"/>
    <n v="111"/>
    <n v="35.6"/>
    <d v="2011-10-13T20:58:04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3"/>
    <s v="AUD"/>
    <n v="1430488740"/>
    <n v="1427747906"/>
    <b v="0"/>
    <n v="21"/>
    <b v="1"/>
    <x v="4"/>
    <x v="35"/>
    <n v="100"/>
    <n v="143"/>
    <d v="2015-02-04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0"/>
    <s v="USD"/>
    <n v="1321385820"/>
    <n v="1318539484"/>
    <b v="0"/>
    <n v="0"/>
    <b v="0"/>
    <x v="7"/>
    <x v="19"/>
    <n v="0"/>
    <n v="0"/>
    <d v="2015-09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"/>
    <s v="GBP"/>
    <n v="1425682174"/>
    <n v="1423090174"/>
    <b v="0"/>
    <n v="3"/>
    <b v="0"/>
    <x v="7"/>
    <x v="19"/>
    <n v="1"/>
    <n v="25"/>
    <d v="2016-08-12T12:35:39"/>
    <n v="2016"/>
  </r>
  <r>
    <n v="2563"/>
    <s v="Phoenix Pearl Boba Tea Truck (Canceled)"/>
    <s v="Michigan based bubble tea and specialty ice cream food truck"/>
    <n v="20000"/>
    <n v="0"/>
    <x v="1"/>
    <x v="6"/>
    <s v="CAD"/>
    <n v="1444740089"/>
    <n v="1442148089"/>
    <b v="0"/>
    <n v="0"/>
    <b v="0"/>
    <x v="7"/>
    <x v="19"/>
    <n v="0"/>
    <n v="0"/>
    <d v="2015-05-31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3"/>
    <s v="EUR"/>
    <n v="1476189339"/>
    <n v="1471005339"/>
    <b v="0"/>
    <n v="0"/>
    <b v="0"/>
    <x v="7"/>
    <x v="19"/>
    <n v="0"/>
    <n v="0"/>
    <d v="2014-07-02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38226451"/>
    <n v="1433042451"/>
    <b v="0"/>
    <n v="1"/>
    <b v="0"/>
    <x v="7"/>
    <x v="19"/>
    <n v="1"/>
    <n v="100"/>
    <d v="2016-03-11T15:36:2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6"/>
    <s v="CAD"/>
    <n v="1406854699"/>
    <n v="1404262699"/>
    <b v="0"/>
    <n v="0"/>
    <b v="0"/>
    <x v="7"/>
    <x v="19"/>
    <n v="0"/>
    <n v="0"/>
    <d v="2014-07-22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62827000"/>
    <n v="1457710589"/>
    <b v="0"/>
    <n v="2"/>
    <b v="0"/>
    <x v="7"/>
    <x v="19"/>
    <n v="0"/>
    <n v="60"/>
    <d v="2015-03-24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0"/>
    <s v="USD"/>
    <n v="1408663948"/>
    <n v="1406071948"/>
    <b v="0"/>
    <n v="1"/>
    <b v="0"/>
    <x v="7"/>
    <x v="19"/>
    <n v="1"/>
    <n v="50"/>
    <d v="2016-08-02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29823138"/>
    <n v="1427231138"/>
    <b v="0"/>
    <n v="2"/>
    <b v="0"/>
    <x v="7"/>
    <x v="19"/>
    <n v="2"/>
    <n v="72.5"/>
    <d v="2015-08-18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GBP"/>
    <n v="1472745594"/>
    <n v="1470153594"/>
    <b v="0"/>
    <n v="2"/>
    <b v="0"/>
    <x v="7"/>
    <x v="19"/>
    <n v="1"/>
    <n v="29.5"/>
    <d v="2017-01-09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0"/>
    <s v="USD"/>
    <n v="1442457112"/>
    <n v="1439865112"/>
    <b v="0"/>
    <n v="4"/>
    <b v="0"/>
    <x v="7"/>
    <x v="19"/>
    <n v="0"/>
    <n v="62.5"/>
    <d v="2016-03-20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86590035"/>
    <n v="1483998035"/>
    <b v="0"/>
    <n v="0"/>
    <b v="0"/>
    <x v="7"/>
    <x v="19"/>
    <n v="0"/>
    <n v="0"/>
    <d v="2015-03-14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3"/>
    <s v="AUD"/>
    <n v="1463645521"/>
    <n v="1458461521"/>
    <b v="0"/>
    <n v="0"/>
    <b v="0"/>
    <x v="7"/>
    <x v="19"/>
    <n v="0"/>
    <n v="0"/>
    <d v="2014-07-09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28893517"/>
    <n v="1426301517"/>
    <b v="0"/>
    <n v="0"/>
    <b v="0"/>
    <x v="7"/>
    <x v="19"/>
    <n v="0"/>
    <n v="0"/>
    <d v="2016-04-27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08803149"/>
    <n v="1404915149"/>
    <b v="0"/>
    <n v="0"/>
    <b v="0"/>
    <x v="7"/>
    <x v="19"/>
    <n v="0"/>
    <n v="0"/>
    <d v="2014-12-13T02:36:34"/>
    <n v="2014"/>
  </r>
  <r>
    <n v="2576"/>
    <s v="2 Go Fast Food (Canceled)"/>
    <s v="A New Twist with an American and Philippine fast food Mobile Trailer."/>
    <n v="10000"/>
    <n v="0"/>
    <x v="1"/>
    <x v="0"/>
    <s v="USD"/>
    <n v="1463600945"/>
    <n v="1461786545"/>
    <b v="0"/>
    <n v="0"/>
    <b v="0"/>
    <x v="7"/>
    <x v="19"/>
    <n v="0"/>
    <n v="0"/>
    <d v="2015-02-25T00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21030194"/>
    <n v="1418438194"/>
    <b v="0"/>
    <n v="0"/>
    <b v="0"/>
    <x v="7"/>
    <x v="19"/>
    <n v="0"/>
    <n v="0"/>
    <d v="2014-07-10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28707647"/>
    <n v="1424823247"/>
    <b v="0"/>
    <n v="0"/>
    <b v="0"/>
    <x v="7"/>
    <x v="19"/>
    <n v="0"/>
    <n v="0"/>
    <d v="2015-08-22T00:32:5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07181297"/>
    <n v="1405021297"/>
    <b v="0"/>
    <n v="12"/>
    <b v="0"/>
    <x v="7"/>
    <x v="19"/>
    <n v="0"/>
    <n v="23.08"/>
    <d v="2014-07-17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44410000"/>
    <n v="1440203579"/>
    <b v="0"/>
    <n v="2"/>
    <b v="0"/>
    <x v="7"/>
    <x v="19"/>
    <n v="1"/>
    <n v="25.5"/>
    <d v="2015-04-16T07:50:03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10810903"/>
    <n v="1405626903"/>
    <b v="0"/>
    <n v="11"/>
    <b v="0"/>
    <x v="7"/>
    <x v="19"/>
    <n v="11"/>
    <n v="48.18"/>
    <d v="2015-10-17T15:04:58"/>
    <n v="2015"/>
  </r>
  <r>
    <n v="2582"/>
    <s v="Drunken Wings"/>
    <s v="The place where chicken meets liquor for the first time!"/>
    <n v="90000"/>
    <n v="1"/>
    <x v="2"/>
    <x v="0"/>
    <s v="USD"/>
    <n v="1431745200"/>
    <n v="1429170603"/>
    <b v="0"/>
    <n v="1"/>
    <b v="0"/>
    <x v="7"/>
    <x v="19"/>
    <n v="0"/>
    <n v="1"/>
    <d v="2016-09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47689898"/>
    <n v="1445094298"/>
    <b v="0"/>
    <n v="5"/>
    <b v="0"/>
    <x v="7"/>
    <x v="19"/>
    <n v="1"/>
    <n v="1"/>
    <d v="2015-01-15T18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77784634"/>
    <n v="1475192634"/>
    <b v="0"/>
    <n v="0"/>
    <b v="0"/>
    <x v="7"/>
    <x v="19"/>
    <n v="0"/>
    <n v="0"/>
    <d v="2015-05-16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26526880"/>
    <n v="1421346480"/>
    <b v="0"/>
    <n v="1"/>
    <b v="0"/>
    <x v="7"/>
    <x v="19"/>
    <n v="0"/>
    <n v="50"/>
    <d v="2014-06-05T23:07:12"/>
    <n v="2014"/>
  </r>
  <r>
    <n v="2586"/>
    <s v="Inspire Healthy Eating"/>
    <s v="I would like to bring fresh salad and food to the streets of London at a reasonable price."/>
    <n v="3000"/>
    <n v="5"/>
    <x v="2"/>
    <x v="0"/>
    <s v="USD"/>
    <n v="1434341369"/>
    <n v="1431749369"/>
    <b v="0"/>
    <n v="1"/>
    <b v="0"/>
    <x v="7"/>
    <x v="19"/>
    <n v="0"/>
    <n v="5"/>
    <d v="2015-11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04601632"/>
    <n v="1402009632"/>
    <b v="0"/>
    <n v="6"/>
    <b v="0"/>
    <x v="7"/>
    <x v="19"/>
    <n v="2"/>
    <n v="202.83"/>
    <d v="2015-11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GBP"/>
    <n v="1451030136"/>
    <n v="1448438136"/>
    <b v="0"/>
    <n v="8"/>
    <b v="0"/>
    <x v="7"/>
    <x v="19"/>
    <n v="4"/>
    <n v="29.13"/>
    <d v="2015-02-07T16:13:4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0"/>
    <s v="USD"/>
    <n v="1451491953"/>
    <n v="1448899953"/>
    <b v="0"/>
    <n v="1"/>
    <b v="0"/>
    <x v="7"/>
    <x v="19"/>
    <n v="0"/>
    <n v="5"/>
    <d v="2016-02-22T12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0"/>
    <s v="USD"/>
    <n v="1427807640"/>
    <n v="1423325626"/>
    <b v="0"/>
    <n v="0"/>
    <b v="0"/>
    <x v="7"/>
    <x v="19"/>
    <n v="0"/>
    <n v="0"/>
    <d v="2016-01-19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9"/>
    <s v="DKK"/>
    <n v="1458733927"/>
    <n v="1456145527"/>
    <b v="0"/>
    <n v="2"/>
    <b v="0"/>
    <x v="7"/>
    <x v="19"/>
    <n v="2"/>
    <n v="13"/>
    <d v="2016-01-13T21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3"/>
    <s v="AUD"/>
    <n v="1453817297"/>
    <n v="1453212497"/>
    <b v="0"/>
    <n v="1"/>
    <b v="0"/>
    <x v="7"/>
    <x v="19"/>
    <n v="0"/>
    <n v="50"/>
    <d v="2014-09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57901924"/>
    <n v="1452721524"/>
    <b v="0"/>
    <n v="0"/>
    <b v="0"/>
    <x v="7"/>
    <x v="19"/>
    <n v="0"/>
    <n v="0"/>
    <d v="2015-03-26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12536421"/>
    <n v="1409944421"/>
    <b v="0"/>
    <n v="1"/>
    <b v="0"/>
    <x v="7"/>
    <x v="19"/>
    <n v="0"/>
    <n v="1"/>
    <d v="2014-07-08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29993026"/>
    <n v="1427401026"/>
    <b v="0"/>
    <n v="19"/>
    <b v="0"/>
    <x v="7"/>
    <x v="19"/>
    <n v="12"/>
    <n v="96.05"/>
    <d v="2017-01-25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0"/>
    <s v="USD"/>
    <n v="1407453228"/>
    <n v="1404861228"/>
    <b v="0"/>
    <n v="27"/>
    <b v="0"/>
    <x v="7"/>
    <x v="19"/>
    <n v="24"/>
    <n v="305.77999999999997"/>
    <d v="2014-07-08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USD"/>
    <n v="1487915500"/>
    <n v="1485323500"/>
    <b v="0"/>
    <n v="7"/>
    <b v="0"/>
    <x v="7"/>
    <x v="19"/>
    <n v="6"/>
    <n v="12.14"/>
    <d v="2016-05-20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6"/>
    <s v="CAD"/>
    <n v="1407427009"/>
    <n v="1404835009"/>
    <b v="0"/>
    <n v="14"/>
    <b v="0"/>
    <x v="7"/>
    <x v="19"/>
    <n v="39"/>
    <n v="83.57"/>
    <d v="2015-08-24T20:10:01"/>
    <n v="2015"/>
  </r>
  <r>
    <n v="2599"/>
    <s v="Empty Ramekins Catering Group"/>
    <s v="The Empty Ramekins Catering Group is looking for your help to start up in Miami Florida!!!!"/>
    <n v="9041"/>
    <n v="90"/>
    <x v="2"/>
    <x v="1"/>
    <s v="GBP"/>
    <n v="1466323917"/>
    <n v="1463731917"/>
    <b v="0"/>
    <n v="5"/>
    <b v="0"/>
    <x v="7"/>
    <x v="19"/>
    <n v="1"/>
    <n v="18"/>
    <d v="2014-06-19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43039001"/>
    <n v="1440447001"/>
    <b v="0"/>
    <n v="30"/>
    <b v="0"/>
    <x v="7"/>
    <x v="19"/>
    <n v="7"/>
    <n v="115.53"/>
    <d v="2016-01-25T21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407089147"/>
    <n v="1403201147"/>
    <b v="0"/>
    <n v="151"/>
    <b v="1"/>
    <x v="2"/>
    <x v="36"/>
    <n v="661"/>
    <n v="21.9"/>
    <d v="2012-08-29T21:39:09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58938200"/>
    <n v="1453757800"/>
    <b v="0"/>
    <n v="489"/>
    <b v="1"/>
    <x v="2"/>
    <x v="36"/>
    <n v="326"/>
    <n v="80.02"/>
    <d v="2014-10-03T17:56:08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47508740"/>
    <n v="1346276349"/>
    <b v="1"/>
    <n v="50"/>
    <b v="1"/>
    <x v="2"/>
    <x v="36"/>
    <n v="101"/>
    <n v="35.520000000000003"/>
    <d v="2013-12-09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415827200"/>
    <n v="1412358968"/>
    <b v="1"/>
    <n v="321"/>
    <b v="1"/>
    <x v="2"/>
    <x v="36"/>
    <n v="104"/>
    <n v="64.930000000000007"/>
    <d v="2012-03-30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387835654"/>
    <n v="1386626054"/>
    <b v="1"/>
    <n v="1762"/>
    <b v="1"/>
    <x v="2"/>
    <x v="36"/>
    <n v="107"/>
    <n v="60.97"/>
    <d v="2016-05-18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35662023"/>
    <n v="1333070023"/>
    <b v="1"/>
    <n v="385"/>
    <b v="1"/>
    <x v="2"/>
    <x v="36"/>
    <n v="110"/>
    <n v="31.44"/>
    <d v="2014-03-28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66168390"/>
    <n v="1463576390"/>
    <b v="1"/>
    <n v="398"/>
    <b v="1"/>
    <x v="2"/>
    <x v="36"/>
    <n v="408"/>
    <n v="81.95"/>
    <d v="2015-06-29T20:59:32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398791182"/>
    <n v="1396026382"/>
    <b v="1"/>
    <n v="304"/>
    <b v="1"/>
    <x v="2"/>
    <x v="36"/>
    <n v="224"/>
    <n v="58.93"/>
    <d v="2017-02-01T19:14:2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439344800"/>
    <n v="1435611572"/>
    <b v="1"/>
    <n v="676"/>
    <b v="1"/>
    <x v="2"/>
    <x v="36"/>
    <n v="304"/>
    <n v="157.29"/>
    <d v="2012-06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89536000"/>
    <n v="1485976468"/>
    <b v="1"/>
    <n v="577"/>
    <b v="1"/>
    <x v="2"/>
    <x v="36"/>
    <n v="141"/>
    <n v="55.76"/>
    <d v="2016-07-13T21:08:45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0"/>
    <s v="USD"/>
    <n v="1342330951"/>
    <n v="1339738951"/>
    <b v="1"/>
    <n v="3663"/>
    <b v="1"/>
    <x v="2"/>
    <x v="36"/>
    <n v="2791"/>
    <n v="83.8"/>
    <d v="2016-11-30T08:03:34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71849140"/>
    <n v="1468444125"/>
    <b v="1"/>
    <n v="294"/>
    <b v="1"/>
    <x v="2"/>
    <x v="36"/>
    <n v="172"/>
    <n v="58.42"/>
    <d v="2014-12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13"/>
    <s v="EUR"/>
    <n v="1483397940"/>
    <n v="1480493014"/>
    <b v="1"/>
    <n v="28"/>
    <b v="1"/>
    <x v="2"/>
    <x v="36"/>
    <n v="101"/>
    <n v="270.57"/>
    <d v="2012-08-22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420773970"/>
    <n v="1418095570"/>
    <b v="1"/>
    <n v="100"/>
    <b v="1"/>
    <x v="2"/>
    <x v="36"/>
    <n v="102"/>
    <n v="107.1"/>
    <d v="2014-04-01T17:00:12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USD"/>
    <n v="1348256294"/>
    <n v="1345664294"/>
    <b v="1"/>
    <n v="72"/>
    <b v="1"/>
    <x v="2"/>
    <x v="36"/>
    <n v="170"/>
    <n v="47.18"/>
    <d v="2016-03-24T11:56:04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398834000"/>
    <n v="1396371612"/>
    <b v="1"/>
    <n v="238"/>
    <b v="1"/>
    <x v="2"/>
    <x v="36"/>
    <n v="115"/>
    <n v="120.31"/>
    <d v="2015-07-26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GBP"/>
    <n v="1462017600"/>
    <n v="1458820564"/>
    <b v="0"/>
    <n v="159"/>
    <b v="1"/>
    <x v="2"/>
    <x v="36"/>
    <n v="878"/>
    <n v="27.6"/>
    <d v="2014-09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0546729"/>
    <n v="1437954729"/>
    <b v="1"/>
    <n v="77"/>
    <b v="1"/>
    <x v="2"/>
    <x v="36"/>
    <n v="105"/>
    <n v="205.3"/>
    <d v="2015-10-02T19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13838751"/>
    <n v="1411246751"/>
    <b v="1"/>
    <n v="53"/>
    <b v="1"/>
    <x v="2"/>
    <x v="36"/>
    <n v="188"/>
    <n v="35.549999999999997"/>
    <d v="2015-09-26T21:13:24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0"/>
    <s v="USD"/>
    <n v="1449000061"/>
    <n v="1443812461"/>
    <b v="1"/>
    <n v="1251"/>
    <b v="1"/>
    <x v="2"/>
    <x v="36"/>
    <n v="144"/>
    <n v="74.64"/>
    <d v="2015-09-04T04:00:42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45598000"/>
    <n v="1443302004"/>
    <b v="1"/>
    <n v="465"/>
    <b v="1"/>
    <x v="2"/>
    <x v="36"/>
    <n v="146"/>
    <n v="47.06"/>
    <d v="2015-04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3"/>
    <s v="AUD"/>
    <n v="1444525200"/>
    <n v="1441339242"/>
    <b v="1"/>
    <n v="74"/>
    <b v="1"/>
    <x v="2"/>
    <x v="36"/>
    <n v="131"/>
    <n v="26.59"/>
    <d v="2016-11-15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32230988"/>
    <n v="1429638988"/>
    <b v="1"/>
    <n v="62"/>
    <b v="1"/>
    <x v="2"/>
    <x v="36"/>
    <n v="114"/>
    <n v="36.770000000000003"/>
    <d v="2016-11-18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4"/>
    <s v="EUR"/>
    <n v="1483120216"/>
    <n v="1479232216"/>
    <b v="0"/>
    <n v="3468"/>
    <b v="1"/>
    <x v="2"/>
    <x v="36"/>
    <n v="1379"/>
    <n v="31.82"/>
    <d v="2012-08-2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0"/>
    <s v="USD"/>
    <n v="1480658966"/>
    <n v="1479449366"/>
    <b v="0"/>
    <n v="52"/>
    <b v="1"/>
    <x v="2"/>
    <x v="36"/>
    <n v="956"/>
    <n v="27.58"/>
    <d v="2016-10-15T19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347530822"/>
    <n v="1345716422"/>
    <b v="0"/>
    <n v="50"/>
    <b v="1"/>
    <x v="2"/>
    <x v="36"/>
    <n v="112"/>
    <n v="56"/>
    <d v="2015-05-04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3"/>
    <s v="EUR"/>
    <n v="1478723208"/>
    <n v="1476559608"/>
    <b v="0"/>
    <n v="45"/>
    <b v="1"/>
    <x v="2"/>
    <x v="36"/>
    <n v="647"/>
    <n v="21.56"/>
    <d v="2015-10-27T19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33343869"/>
    <n v="1430751869"/>
    <b v="0"/>
    <n v="21"/>
    <b v="1"/>
    <x v="2"/>
    <x v="36"/>
    <n v="110"/>
    <n v="44.1"/>
    <d v="2014-11-10T23:11:07"/>
    <n v="2014"/>
  </r>
  <r>
    <n v="2629"/>
    <s v="Project Dragonfly - Sail to the Stars"/>
    <s v="The first international contest to let students shape the future of interstellar travel."/>
    <n v="5000"/>
    <n v="6387"/>
    <x v="0"/>
    <x v="0"/>
    <s v="USD"/>
    <n v="1448571261"/>
    <n v="1445975661"/>
    <b v="0"/>
    <n v="100"/>
    <b v="1"/>
    <x v="2"/>
    <x v="36"/>
    <n v="128"/>
    <n v="63.87"/>
    <d v="2015-04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0"/>
    <s v="USD"/>
    <n v="1417389067"/>
    <n v="1415661067"/>
    <b v="0"/>
    <n v="81"/>
    <b v="1"/>
    <x v="2"/>
    <x v="36"/>
    <n v="158"/>
    <n v="38.99"/>
    <d v="2016-06-03T02:31:5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GBP"/>
    <n v="1431608122"/>
    <n v="1429016122"/>
    <b v="0"/>
    <n v="286"/>
    <b v="1"/>
    <x v="2"/>
    <x v="36"/>
    <n v="115"/>
    <n v="80.19"/>
    <d v="2015-08-02T04:03:47"/>
    <n v="2015"/>
  </r>
  <r>
    <n v="2632"/>
    <s v="University Rocket Science"/>
    <s v="Students from 3 universities are designing a dual stage rocket to test experimental rocket technology."/>
    <n v="1070"/>
    <n v="1466"/>
    <x v="0"/>
    <x v="3"/>
    <s v="AUD"/>
    <n v="1467280800"/>
    <n v="1464921112"/>
    <b v="0"/>
    <n v="42"/>
    <b v="1"/>
    <x v="2"/>
    <x v="36"/>
    <n v="137"/>
    <n v="34.9"/>
    <d v="2016-05-04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440907427"/>
    <n v="1438488227"/>
    <b v="0"/>
    <n v="199"/>
    <b v="1"/>
    <x v="2"/>
    <x v="36"/>
    <n v="355"/>
    <n v="89.1"/>
    <d v="2014-01-28T19:45:32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64485339"/>
    <n v="1462325339"/>
    <b v="0"/>
    <n v="25"/>
    <b v="1"/>
    <x v="2"/>
    <x v="36"/>
    <n v="106"/>
    <n v="39.44"/>
    <d v="2016-08-30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0"/>
    <s v="USD"/>
    <n v="1393542000"/>
    <n v="1390938332"/>
    <b v="0"/>
    <n v="84"/>
    <b v="1"/>
    <x v="2"/>
    <x v="36"/>
    <n v="100"/>
    <n v="136.9"/>
    <d v="2015-02-02T22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5163921"/>
    <n v="1472571921"/>
    <b v="0"/>
    <n v="50"/>
    <b v="1"/>
    <x v="2"/>
    <x v="36"/>
    <n v="187"/>
    <n v="37.46"/>
    <d v="2016-09-23T14:45:14"/>
    <n v="2016"/>
  </r>
  <r>
    <n v="2637"/>
    <s v="SPEED OF LIGHT: Biggest Mystery of the Universe"/>
    <s v="Help us collect the data to solve the mystery of the century: Is light slowing down?"/>
    <n v="500"/>
    <n v="831"/>
    <x v="0"/>
    <x v="6"/>
    <s v="CAD"/>
    <n v="1425937761"/>
    <n v="1422917361"/>
    <b v="0"/>
    <n v="26"/>
    <b v="1"/>
    <x v="2"/>
    <x v="36"/>
    <n v="166"/>
    <n v="31.96"/>
    <d v="2016-09-26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76579600"/>
    <n v="1474641914"/>
    <b v="0"/>
    <n v="14"/>
    <b v="1"/>
    <x v="2"/>
    <x v="36"/>
    <n v="102"/>
    <n v="25.21"/>
    <d v="2014-12-16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USD"/>
    <n v="1476277875"/>
    <n v="1474895475"/>
    <b v="0"/>
    <n v="49"/>
    <b v="1"/>
    <x v="2"/>
    <x v="36"/>
    <n v="164"/>
    <n v="10.039999999999999"/>
    <d v="2015-01-20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21358895"/>
    <n v="1418766895"/>
    <b v="0"/>
    <n v="69"/>
    <b v="1"/>
    <x v="2"/>
    <x v="36"/>
    <n v="106"/>
    <n v="45.94"/>
    <d v="2015-04-09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1"/>
    <s v="GBP"/>
    <n v="1424378748"/>
    <n v="1421786748"/>
    <b v="0"/>
    <n v="1"/>
    <b v="0"/>
    <x v="2"/>
    <x v="36"/>
    <n v="1"/>
    <n v="15"/>
    <d v="2014-08-29T19:51:0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0"/>
    <s v="USD"/>
    <n v="1433735474"/>
    <n v="1428551474"/>
    <b v="0"/>
    <n v="0"/>
    <b v="0"/>
    <x v="2"/>
    <x v="36"/>
    <n v="0"/>
    <n v="0"/>
    <d v="2016-06-15T05:55:08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10811740"/>
    <n v="1409341863"/>
    <b v="0"/>
    <n v="1501"/>
    <b v="0"/>
    <x v="2"/>
    <x v="36"/>
    <n v="34"/>
    <n v="223.58"/>
    <d v="2016-11-15T13:58:35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3"/>
    <s v="EUR"/>
    <n v="1468565820"/>
    <n v="1465970108"/>
    <b v="0"/>
    <n v="52"/>
    <b v="0"/>
    <x v="2"/>
    <x v="36"/>
    <n v="2"/>
    <n v="39.479999999999997"/>
    <d v="2017-02-08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0"/>
    <s v="USD"/>
    <n v="1482307140"/>
    <n v="1479218315"/>
    <b v="1"/>
    <n v="23"/>
    <b v="0"/>
    <x v="2"/>
    <x v="36"/>
    <n v="11"/>
    <n v="91.3"/>
    <d v="2014-10-09T20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89172435"/>
    <n v="1486580435"/>
    <b v="1"/>
    <n v="535"/>
    <b v="0"/>
    <x v="2"/>
    <x v="36"/>
    <n v="8"/>
    <n v="78.67"/>
    <d v="2015-08-10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3"/>
    <s v="AUD"/>
    <n v="1415481203"/>
    <n v="1412885603"/>
    <b v="1"/>
    <n v="3"/>
    <b v="0"/>
    <x v="2"/>
    <x v="36"/>
    <n v="1"/>
    <n v="12"/>
    <d v="2015-07-15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41783869"/>
    <n v="1439191869"/>
    <b v="1"/>
    <n v="6"/>
    <b v="0"/>
    <x v="2"/>
    <x v="36"/>
    <n v="1"/>
    <n v="17.670000000000002"/>
    <d v="2016-02-08T17:09:20"/>
    <n v="2016"/>
  </r>
  <r>
    <n v="2649"/>
    <s v="The Mission - Please Check Back Soon (Canceled)"/>
    <s v="They have launched a Kickstarter."/>
    <n v="125000"/>
    <n v="124"/>
    <x v="1"/>
    <x v="6"/>
    <s v="CAD"/>
    <n v="1439533019"/>
    <n v="1436941019"/>
    <b v="0"/>
    <n v="3"/>
    <b v="0"/>
    <x v="2"/>
    <x v="36"/>
    <n v="0"/>
    <n v="41.33"/>
    <d v="2015-12-03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57543360"/>
    <n v="1454951360"/>
    <b v="0"/>
    <n v="5"/>
    <b v="0"/>
    <x v="2"/>
    <x v="36"/>
    <n v="1"/>
    <n v="71.599999999999994"/>
    <d v="2016-11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4370941"/>
    <n v="1449186941"/>
    <b v="0"/>
    <n v="17"/>
    <b v="0"/>
    <x v="2"/>
    <x v="36"/>
    <n v="2"/>
    <n v="307.82"/>
    <d v="2015-11-19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0"/>
    <s v="USD"/>
    <n v="1482332343"/>
    <n v="1479740343"/>
    <b v="0"/>
    <n v="11"/>
    <b v="0"/>
    <x v="2"/>
    <x v="36"/>
    <n v="1"/>
    <n v="80.45"/>
    <d v="2014-11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50380009"/>
    <n v="1447960809"/>
    <b v="0"/>
    <n v="70"/>
    <b v="0"/>
    <x v="2"/>
    <x v="36"/>
    <n v="12"/>
    <n v="83.94"/>
    <d v="2014-05-12T15:38:47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3"/>
    <s v="AUD"/>
    <n v="1418183325"/>
    <n v="1415591325"/>
    <b v="0"/>
    <n v="6"/>
    <b v="0"/>
    <x v="2"/>
    <x v="36"/>
    <n v="0"/>
    <n v="8.5"/>
    <d v="2015-02-20T14:25:26"/>
    <n v="2015"/>
  </r>
  <r>
    <n v="2655"/>
    <s v="Balloons (Canceled)"/>
    <s v="Thank you for your support!"/>
    <n v="15000"/>
    <n v="3155"/>
    <x v="1"/>
    <x v="0"/>
    <s v="USD"/>
    <n v="1402632000"/>
    <n v="1399909127"/>
    <b v="0"/>
    <n v="43"/>
    <b v="0"/>
    <x v="2"/>
    <x v="36"/>
    <n v="21"/>
    <n v="73.37"/>
    <d v="2016-01-12T20:47:27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29622726"/>
    <n v="1424442326"/>
    <b v="0"/>
    <n v="152"/>
    <b v="0"/>
    <x v="2"/>
    <x v="36"/>
    <n v="11"/>
    <n v="112.86"/>
    <d v="2017-02-01T16:31:28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55048000"/>
    <n v="1452631647"/>
    <b v="0"/>
    <n v="59"/>
    <b v="0"/>
    <x v="2"/>
    <x v="36"/>
    <n v="19"/>
    <n v="95.28"/>
    <d v="2016-06-30T22:17:3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89345200"/>
    <n v="1485966688"/>
    <b v="0"/>
    <n v="4"/>
    <b v="0"/>
    <x v="2"/>
    <x v="36"/>
    <n v="0"/>
    <n v="22.75"/>
    <d v="2016-06-30T21:13:14"/>
    <n v="2016"/>
  </r>
  <r>
    <n v="2659"/>
    <s v="test (Canceled)"/>
    <s v="test"/>
    <n v="49000"/>
    <n v="1333"/>
    <x v="1"/>
    <x v="0"/>
    <s v="USD"/>
    <n v="1470187800"/>
    <n v="1467325053"/>
    <b v="0"/>
    <n v="10"/>
    <b v="0"/>
    <x v="2"/>
    <x v="36"/>
    <n v="3"/>
    <n v="133.30000000000001"/>
    <d v="2015-03-19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69913194"/>
    <n v="1467321194"/>
    <b v="0"/>
    <n v="5"/>
    <b v="0"/>
    <x v="2"/>
    <x v="36"/>
    <n v="0"/>
    <n v="3.8"/>
    <d v="2015-09-25T17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429321210"/>
    <n v="1426729210"/>
    <b v="0"/>
    <n v="60"/>
    <b v="1"/>
    <x v="2"/>
    <x v="37"/>
    <n v="103"/>
    <n v="85.75"/>
    <d v="2013-09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8388418"/>
    <n v="1443200818"/>
    <b v="0"/>
    <n v="80"/>
    <b v="1"/>
    <x v="2"/>
    <x v="37"/>
    <n v="107"/>
    <n v="267"/>
    <d v="2015-07-22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0"/>
    <s v="USD"/>
    <n v="1382742010"/>
    <n v="1380150010"/>
    <b v="0"/>
    <n v="56"/>
    <b v="1"/>
    <x v="2"/>
    <x v="37"/>
    <n v="105"/>
    <n v="373.56"/>
    <d v="2015-08-06T14:56:47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0179713"/>
    <n v="1437587713"/>
    <b v="0"/>
    <n v="104"/>
    <b v="1"/>
    <x v="2"/>
    <x v="37"/>
    <n v="103"/>
    <n v="174.04"/>
    <d v="2015-11-05T00:36:37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6"/>
    <s v="CAD"/>
    <n v="1441378800"/>
    <n v="1438873007"/>
    <b v="0"/>
    <n v="46"/>
    <b v="1"/>
    <x v="2"/>
    <x v="37"/>
    <n v="123"/>
    <n v="93.7"/>
    <d v="2015-03-20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9644340"/>
    <n v="1446683797"/>
    <b v="0"/>
    <n v="206"/>
    <b v="1"/>
    <x v="2"/>
    <x v="37"/>
    <n v="159"/>
    <n v="77.33"/>
    <d v="2015-08-19T18:20:39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30774974"/>
    <n v="1426886974"/>
    <b v="0"/>
    <n v="18"/>
    <b v="1"/>
    <x v="2"/>
    <x v="37"/>
    <n v="111"/>
    <n v="92.22"/>
    <d v="2016-01-11T22:13:36"/>
    <n v="2016"/>
  </r>
  <r>
    <n v="2668"/>
    <s v="UOttawa Makermobile"/>
    <s v="Creativity on the go! |_x000a_CrÃ©ativitÃ© en mouvement !"/>
    <n v="1000"/>
    <n v="1707"/>
    <x v="0"/>
    <x v="0"/>
    <s v="USD"/>
    <n v="1443214800"/>
    <n v="1440008439"/>
    <b v="0"/>
    <n v="28"/>
    <b v="1"/>
    <x v="2"/>
    <x v="37"/>
    <n v="171"/>
    <n v="60.96"/>
    <d v="2015-09-28T14:07:4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5142416"/>
    <n v="1452550416"/>
    <b v="0"/>
    <n v="11"/>
    <b v="1"/>
    <x v="2"/>
    <x v="37"/>
    <n v="125"/>
    <n v="91"/>
    <d v="2015-11-11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CAD"/>
    <n v="1447079520"/>
    <n v="1443449265"/>
    <b v="0"/>
    <n v="60"/>
    <b v="0"/>
    <x v="2"/>
    <x v="37"/>
    <n v="6"/>
    <n v="41.58"/>
    <d v="2014-07-01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52387096"/>
    <n v="1447203096"/>
    <b v="0"/>
    <n v="84"/>
    <b v="0"/>
    <x v="2"/>
    <x v="37"/>
    <n v="11"/>
    <n v="33.76"/>
    <d v="2014-11-19T17:58:36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3"/>
    <s v="AUD"/>
    <n v="1406593780"/>
    <n v="1404174580"/>
    <b v="1"/>
    <n v="47"/>
    <b v="0"/>
    <x v="2"/>
    <x v="37"/>
    <n v="33"/>
    <n v="70.62"/>
    <d v="2015-12-06T21:13:1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9017880"/>
    <n v="1416419916"/>
    <b v="1"/>
    <n v="66"/>
    <b v="0"/>
    <x v="2"/>
    <x v="37"/>
    <n v="28"/>
    <n v="167.15"/>
    <d v="2014-09-30T12:59:5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51282400"/>
    <n v="1449436390"/>
    <b v="1"/>
    <n v="171"/>
    <b v="0"/>
    <x v="2"/>
    <x v="37"/>
    <n v="63"/>
    <n v="128.62"/>
    <d v="2016-06-08T15:11:1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4622700"/>
    <n v="1412081999"/>
    <b v="1"/>
    <n v="29"/>
    <b v="0"/>
    <x v="2"/>
    <x v="37"/>
    <n v="8"/>
    <n v="65.41"/>
    <d v="2014-10-11T20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0"/>
    <s v="USD"/>
    <n v="1467694740"/>
    <n v="1465398670"/>
    <b v="1"/>
    <n v="9"/>
    <b v="0"/>
    <x v="2"/>
    <x v="37"/>
    <n v="50"/>
    <n v="117.56"/>
    <d v="2016-04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15655289"/>
    <n v="1413059689"/>
    <b v="1"/>
    <n v="27"/>
    <b v="0"/>
    <x v="2"/>
    <x v="37"/>
    <n v="18"/>
    <n v="126.48"/>
    <d v="2014-06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CAD"/>
    <n v="1463929174"/>
    <n v="1461337174"/>
    <b v="0"/>
    <n v="2"/>
    <b v="0"/>
    <x v="2"/>
    <x v="37"/>
    <n v="0"/>
    <n v="550"/>
    <d v="2015-08-25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04348143"/>
    <n v="1401756143"/>
    <b v="0"/>
    <n v="3"/>
    <b v="0"/>
    <x v="2"/>
    <x v="37"/>
    <n v="0"/>
    <n v="44"/>
    <d v="2015-01-29T00:01:34"/>
    <n v="2015"/>
  </r>
  <r>
    <n v="2680"/>
    <s v="iHeart Pillow"/>
    <s v="iHeartPillow, Connecting loved ones"/>
    <n v="32000"/>
    <n v="276"/>
    <x v="2"/>
    <x v="4"/>
    <s v="EUR"/>
    <n v="1443121765"/>
    <n v="1440529765"/>
    <b v="0"/>
    <n v="4"/>
    <b v="0"/>
    <x v="2"/>
    <x v="37"/>
    <n v="1"/>
    <n v="69"/>
    <d v="2016-03-07T05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25081694"/>
    <n v="1422489694"/>
    <b v="0"/>
    <n v="2"/>
    <b v="0"/>
    <x v="7"/>
    <x v="19"/>
    <n v="1"/>
    <n v="27.5"/>
    <d v="2014-06-15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4"/>
    <s v="EUR"/>
    <n v="1459915491"/>
    <n v="1457327091"/>
    <b v="0"/>
    <n v="20"/>
    <b v="0"/>
    <x v="7"/>
    <x v="19"/>
    <n v="28"/>
    <n v="84.9"/>
    <d v="2014-10-20T20:55:4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05027750"/>
    <n v="1402867750"/>
    <b v="0"/>
    <n v="3"/>
    <b v="0"/>
    <x v="7"/>
    <x v="19"/>
    <n v="0"/>
    <n v="12"/>
    <d v="2015-01-30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16635940"/>
    <n v="1413838540"/>
    <b v="0"/>
    <n v="4"/>
    <b v="0"/>
    <x v="7"/>
    <x v="19"/>
    <n v="1"/>
    <n v="200"/>
    <d v="2014-06-30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25233240"/>
    <n v="1422641240"/>
    <b v="0"/>
    <n v="1"/>
    <b v="0"/>
    <x v="7"/>
    <x v="19"/>
    <n v="0"/>
    <n v="10"/>
    <d v="2015-02-26T16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07621425"/>
    <n v="1404165425"/>
    <b v="0"/>
    <n v="0"/>
    <b v="0"/>
    <x v="7"/>
    <x v="19"/>
    <n v="0"/>
    <n v="0"/>
    <d v="2014-09-1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0149330"/>
    <n v="1424968930"/>
    <b v="0"/>
    <n v="0"/>
    <b v="0"/>
    <x v="7"/>
    <x v="19"/>
    <n v="0"/>
    <n v="0"/>
    <d v="2015-05-30T15:21:58"/>
    <n v="2015"/>
  </r>
  <r>
    <n v="2688"/>
    <s v="Mac N Cheez Food Truck"/>
    <s v="The amazing gourmet Mac N Cheez Food Truck Campaigne!"/>
    <n v="50000"/>
    <n v="74"/>
    <x v="2"/>
    <x v="0"/>
    <s v="USD"/>
    <n v="1412119423"/>
    <n v="1410391423"/>
    <b v="0"/>
    <n v="14"/>
    <b v="0"/>
    <x v="7"/>
    <x v="19"/>
    <n v="0"/>
    <n v="5.29"/>
    <d v="2015-01-24T02:51:1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35591318"/>
    <n v="1432999318"/>
    <b v="0"/>
    <n v="1"/>
    <b v="0"/>
    <x v="7"/>
    <x v="19"/>
    <n v="0"/>
    <n v="1"/>
    <d v="2016-06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24746800"/>
    <n v="1422067870"/>
    <b v="0"/>
    <n v="118"/>
    <b v="0"/>
    <x v="7"/>
    <x v="19"/>
    <n v="11"/>
    <n v="72.760000000000005"/>
    <d v="2015-04-19T02:31:16"/>
    <n v="2015"/>
  </r>
  <r>
    <n v="2691"/>
    <s v="Cook"/>
    <s v="A Great New local Food Truck serving up ethnic fusion inspired eats in Ottawa."/>
    <n v="65000"/>
    <n v="35"/>
    <x v="2"/>
    <x v="0"/>
    <s v="USD"/>
    <n v="1469919890"/>
    <n v="1467327890"/>
    <b v="0"/>
    <n v="2"/>
    <b v="0"/>
    <x v="7"/>
    <x v="19"/>
    <n v="0"/>
    <n v="17.5"/>
    <d v="2015-03-26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33298676"/>
    <n v="1429410676"/>
    <b v="0"/>
    <n v="1"/>
    <b v="0"/>
    <x v="7"/>
    <x v="19"/>
    <n v="1"/>
    <n v="25"/>
    <d v="2015-02-23T08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6"/>
    <s v="CAD"/>
    <n v="1431278557"/>
    <n v="1427390557"/>
    <b v="0"/>
    <n v="3"/>
    <b v="0"/>
    <x v="7"/>
    <x v="19"/>
    <n v="1"/>
    <n v="13.33"/>
    <d v="2014-07-14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27266860"/>
    <n v="1424678460"/>
    <b v="0"/>
    <n v="1"/>
    <b v="0"/>
    <x v="7"/>
    <x v="19"/>
    <n v="0"/>
    <n v="1"/>
    <d v="2014-08-27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07899966"/>
    <n v="1405307966"/>
    <b v="0"/>
    <n v="3"/>
    <b v="0"/>
    <x v="7"/>
    <x v="19"/>
    <n v="0"/>
    <n v="23.67"/>
    <d v="2015-02-13T04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1701739"/>
    <n v="1409109739"/>
    <b v="0"/>
    <n v="38"/>
    <b v="0"/>
    <x v="7"/>
    <x v="19"/>
    <n v="6"/>
    <n v="89.21"/>
    <d v="2014-11-21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28981718"/>
    <n v="1423801318"/>
    <b v="0"/>
    <n v="52"/>
    <b v="0"/>
    <x v="7"/>
    <x v="19"/>
    <n v="26"/>
    <n v="116.56"/>
    <d v="2015-07-02T22:33:4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19538560"/>
    <n v="1416600960"/>
    <b v="0"/>
    <n v="2"/>
    <b v="0"/>
    <x v="7"/>
    <x v="19"/>
    <n v="0"/>
    <n v="13.01"/>
    <d v="2014-05-28T21:33:28"/>
    <n v="2014"/>
  </r>
  <r>
    <n v="2699"/>
    <s v="my bakery truck"/>
    <s v="Hi, I want make my first bakery. Food truck was great, but I not have a car licence. So, help me to be my dream!"/>
    <n v="2"/>
    <n v="0"/>
    <x v="2"/>
    <x v="0"/>
    <s v="USD"/>
    <n v="1438552800"/>
    <n v="1435876423"/>
    <b v="0"/>
    <n v="0"/>
    <b v="0"/>
    <x v="7"/>
    <x v="19"/>
    <n v="0"/>
    <n v="0"/>
    <d v="2014-07-09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03904808"/>
    <n v="1401312808"/>
    <b v="0"/>
    <n v="4"/>
    <b v="0"/>
    <x v="7"/>
    <x v="19"/>
    <n v="1"/>
    <n v="17.5"/>
    <d v="2014-08-19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6"/>
    <s v="CAD"/>
    <n v="1407533463"/>
    <n v="1404941463"/>
    <b v="0"/>
    <n v="46"/>
    <b v="0"/>
    <x v="1"/>
    <x v="38"/>
    <n v="46"/>
    <n v="34.130000000000003"/>
    <d v="2017-03-07T18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11073972"/>
    <n v="1408481972"/>
    <b v="0"/>
    <n v="26"/>
    <b v="0"/>
    <x v="1"/>
    <x v="38"/>
    <n v="34"/>
    <n v="132.35"/>
    <d v="2017-03-06T19:14:37"/>
    <n v="2017"/>
  </r>
  <r>
    <n v="2703"/>
    <s v="Bisagra Teatro: Foro Multidisciplinario"/>
    <s v="Â¡Tu nuevo espacio cultural multidisciplinario en el centro de Pachuca, Hidalgo"/>
    <n v="40000"/>
    <n v="41500"/>
    <x v="3"/>
    <x v="18"/>
    <s v="EUR"/>
    <n v="1491586534"/>
    <n v="1488911734"/>
    <b v="0"/>
    <n v="45"/>
    <b v="0"/>
    <x v="1"/>
    <x v="38"/>
    <n v="104"/>
    <n v="922.22"/>
    <d v="2017-01-21T16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16077"/>
    <n v="1488827677"/>
    <b v="1"/>
    <n v="7"/>
    <b v="0"/>
    <x v="1"/>
    <x v="38"/>
    <n v="6"/>
    <n v="163.57"/>
    <d v="2017-02-21T20:41:54"/>
    <n v="2017"/>
  </r>
  <r>
    <n v="2705"/>
    <s v="Fischer Theatre Marquee"/>
    <s v="Help light the lights at the historic Fischer Theatre in Danville, IL."/>
    <n v="16500"/>
    <n v="1739"/>
    <x v="3"/>
    <x v="15"/>
    <s v="MXN"/>
    <n v="1490196830"/>
    <n v="1485016430"/>
    <b v="0"/>
    <n v="8"/>
    <b v="0"/>
    <x v="1"/>
    <x v="38"/>
    <n v="11"/>
    <n v="217.38"/>
    <d v="2017-02-07T21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91421314"/>
    <n v="1487709714"/>
    <b v="0"/>
    <n v="263"/>
    <b v="1"/>
    <x v="1"/>
    <x v="38"/>
    <n v="112"/>
    <n v="149.44"/>
    <d v="2014-09-17T07:04:4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490389158"/>
    <n v="1486504758"/>
    <b v="0"/>
    <n v="394"/>
    <b v="1"/>
    <x v="1"/>
    <x v="38"/>
    <n v="351"/>
    <n v="71.239999999999995"/>
    <d v="2013-04-27T18:47:23"/>
    <n v="2013"/>
  </r>
  <r>
    <n v="2708"/>
    <s v="Angel Comedy Club"/>
    <s v="Angel Comedy Club: A permanent home for Londonâ€™s loveliest comedy night - a community comedy club"/>
    <n v="20000"/>
    <n v="46643.07"/>
    <x v="0"/>
    <x v="0"/>
    <s v="USD"/>
    <n v="1413442740"/>
    <n v="1410937483"/>
    <b v="1"/>
    <n v="1049"/>
    <b v="1"/>
    <x v="1"/>
    <x v="38"/>
    <n v="233"/>
    <n v="44.46"/>
    <d v="2016-05-22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369637940"/>
    <n v="1367088443"/>
    <b v="1"/>
    <n v="308"/>
    <b v="1"/>
    <x v="1"/>
    <x v="38"/>
    <n v="102"/>
    <n v="164.94"/>
    <d v="2016-08-30T03:35:41"/>
    <n v="2016"/>
  </r>
  <r>
    <n v="2710"/>
    <s v="House of Yes"/>
    <s v="Building Brooklyn's own creative venue for circus, theater and events of all types."/>
    <n v="60000"/>
    <n v="92340.21"/>
    <x v="0"/>
    <x v="1"/>
    <s v="GBP"/>
    <n v="1469119526"/>
    <n v="1463935526"/>
    <b v="1"/>
    <n v="1088"/>
    <b v="1"/>
    <x v="1"/>
    <x v="38"/>
    <n v="154"/>
    <n v="84.87"/>
    <d v="2014-07-08T05:30:28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USD"/>
    <n v="1475553540"/>
    <n v="1472528141"/>
    <b v="1"/>
    <n v="73"/>
    <b v="1"/>
    <x v="1"/>
    <x v="38"/>
    <n v="101"/>
    <n v="53.95"/>
    <d v="2014-05-21T17:53:1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407549600"/>
    <n v="1404797428"/>
    <b v="1"/>
    <n v="143"/>
    <b v="1"/>
    <x v="1"/>
    <x v="38"/>
    <n v="131"/>
    <n v="50.53"/>
    <d v="2013-06-07T01:29:2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GBP"/>
    <n v="1403301660"/>
    <n v="1400694790"/>
    <b v="1"/>
    <n v="1420"/>
    <b v="1"/>
    <x v="1"/>
    <x v="38"/>
    <n v="102"/>
    <n v="108"/>
    <d v="2015-11-1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373738400"/>
    <n v="1370568560"/>
    <b v="1"/>
    <n v="305"/>
    <b v="1"/>
    <x v="1"/>
    <x v="38"/>
    <n v="116"/>
    <n v="95.37"/>
    <d v="2016-09-16T15:43: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0971684"/>
    <n v="1447515684"/>
    <b v="1"/>
    <n v="551"/>
    <b v="1"/>
    <x v="1"/>
    <x v="38"/>
    <n v="265"/>
    <n v="57.63"/>
    <d v="2016-01-18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0"/>
    <s v="USD"/>
    <n v="1476486000"/>
    <n v="1474040596"/>
    <b v="1"/>
    <n v="187"/>
    <b v="1"/>
    <x v="1"/>
    <x v="38"/>
    <n v="120"/>
    <n v="64.16"/>
    <d v="2015-09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56047228"/>
    <n v="1453109628"/>
    <b v="1"/>
    <n v="325"/>
    <b v="1"/>
    <x v="1"/>
    <x v="38"/>
    <n v="120"/>
    <n v="92.39"/>
    <d v="2014-10-22T21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13"/>
    <s v="EUR"/>
    <n v="1444291193"/>
    <n v="1441699193"/>
    <b v="1"/>
    <n v="148"/>
    <b v="1"/>
    <x v="1"/>
    <x v="38"/>
    <n v="104"/>
    <n v="125.98"/>
    <d v="2016-04-05T14:19:0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17906649"/>
    <n v="1414015049"/>
    <b v="1"/>
    <n v="69"/>
    <b v="1"/>
    <x v="1"/>
    <x v="38"/>
    <n v="109"/>
    <n v="94.64"/>
    <d v="2016-02-18T00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62316400"/>
    <n v="1459865945"/>
    <b v="1"/>
    <n v="173"/>
    <b v="1"/>
    <x v="1"/>
    <x v="38"/>
    <n v="118"/>
    <n v="170.7"/>
    <d v="2016-10-12T11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USD"/>
    <n v="1460936694"/>
    <n v="1455756294"/>
    <b v="0"/>
    <n v="269"/>
    <b v="1"/>
    <x v="2"/>
    <x v="30"/>
    <n v="1462"/>
    <n v="40.76"/>
    <d v="2013-08-07T13:03:18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78866253"/>
    <n v="1476270653"/>
    <b v="0"/>
    <n v="185"/>
    <b v="1"/>
    <x v="2"/>
    <x v="30"/>
    <n v="253"/>
    <n v="68.25"/>
    <d v="2016-11-30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GBP"/>
    <n v="1378494000"/>
    <n v="1375880598"/>
    <b v="0"/>
    <n v="176"/>
    <b v="1"/>
    <x v="2"/>
    <x v="30"/>
    <n v="140"/>
    <n v="95.49"/>
    <d v="2014-11-01T20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USD"/>
    <n v="1485722053"/>
    <n v="1480538053"/>
    <b v="0"/>
    <n v="1019"/>
    <b v="1"/>
    <x v="2"/>
    <x v="30"/>
    <n v="297"/>
    <n v="7.19"/>
    <d v="2015-07-14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0"/>
    <s v="USD"/>
    <n v="1420060088"/>
    <n v="1414872488"/>
    <b v="0"/>
    <n v="113"/>
    <b v="1"/>
    <x v="2"/>
    <x v="30"/>
    <n v="145"/>
    <n v="511.65"/>
    <d v="2017-01-10T17:52:15"/>
    <n v="2017"/>
  </r>
  <r>
    <n v="2726"/>
    <s v="Krimston TWO - Dual SIM case for iPhone"/>
    <s v="Krimston TWO: iPhone Dual SIM Case"/>
    <n v="100000"/>
    <n v="105745"/>
    <x v="0"/>
    <x v="1"/>
    <s v="GBP"/>
    <n v="1439625059"/>
    <n v="1436860259"/>
    <b v="0"/>
    <n v="404"/>
    <b v="1"/>
    <x v="2"/>
    <x v="30"/>
    <n v="106"/>
    <n v="261.75"/>
    <d v="2016-03-23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6"/>
    <s v="CAD"/>
    <n v="1488390735"/>
    <n v="1484070735"/>
    <b v="0"/>
    <n v="707"/>
    <b v="1"/>
    <x v="2"/>
    <x v="30"/>
    <n v="493"/>
    <n v="69.760000000000005"/>
    <d v="2015-07-13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61333311"/>
    <n v="1458741311"/>
    <b v="0"/>
    <n v="392"/>
    <b v="1"/>
    <x v="2"/>
    <x v="30"/>
    <n v="202"/>
    <n v="77.23"/>
    <d v="2015-11-25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8964063"/>
    <n v="1436804063"/>
    <b v="0"/>
    <n v="23"/>
    <b v="1"/>
    <x v="2"/>
    <x v="30"/>
    <n v="104"/>
    <n v="340.57"/>
    <d v="2015-04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451485434"/>
    <n v="1448461434"/>
    <b v="0"/>
    <n v="682"/>
    <b v="1"/>
    <x v="2"/>
    <x v="30"/>
    <n v="170"/>
    <n v="67.42"/>
    <d v="2013-03-18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30459197"/>
    <n v="1427867197"/>
    <b v="0"/>
    <n v="37"/>
    <b v="1"/>
    <x v="2"/>
    <x v="30"/>
    <n v="104"/>
    <n v="845.7"/>
    <d v="2014-08-21T12:37:02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6635575"/>
    <n v="1363611575"/>
    <b v="0"/>
    <n v="146"/>
    <b v="1"/>
    <x v="2"/>
    <x v="30"/>
    <n v="118"/>
    <n v="97.19"/>
    <d v="2013-04-25T19:23:4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13604800"/>
    <n v="1408624622"/>
    <b v="0"/>
    <n v="119"/>
    <b v="1"/>
    <x v="2"/>
    <x v="30"/>
    <n v="108"/>
    <n v="451.84"/>
    <d v="2015-02-09T06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369699200"/>
    <n v="1366917828"/>
    <b v="0"/>
    <n v="163"/>
    <b v="1"/>
    <x v="2"/>
    <x v="30"/>
    <n v="2260300"/>
    <n v="138.66999999999999"/>
    <d v="2016-09-13T16:03:1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USD"/>
    <n v="1428643974"/>
    <n v="1423463574"/>
    <b v="0"/>
    <n v="339"/>
    <b v="1"/>
    <x v="2"/>
    <x v="30"/>
    <n v="978"/>
    <n v="21.64"/>
    <d v="2013-02-11T02:54:1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s v="USD"/>
    <n v="1476395940"/>
    <n v="1473782592"/>
    <b v="0"/>
    <n v="58"/>
    <b v="1"/>
    <x v="2"/>
    <x v="30"/>
    <n v="123"/>
    <n v="169.52"/>
    <d v="2014-03-24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GBP"/>
    <n v="1363204800"/>
    <n v="1360551250"/>
    <b v="0"/>
    <n v="456"/>
    <b v="1"/>
    <x v="2"/>
    <x v="30"/>
    <n v="246"/>
    <n v="161.88"/>
    <d v="2013-12-03T22:01:2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6"/>
    <s v="CAD"/>
    <n v="1398268773"/>
    <n v="1395676773"/>
    <b v="0"/>
    <n v="15"/>
    <b v="1"/>
    <x v="2"/>
    <x v="30"/>
    <n v="148"/>
    <n v="493.13"/>
    <d v="2016-09-07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USD"/>
    <n v="1389812400"/>
    <n v="1386108087"/>
    <b v="0"/>
    <n v="191"/>
    <b v="1"/>
    <x v="2"/>
    <x v="30"/>
    <n v="384"/>
    <n v="22.12"/>
    <d v="2014-03-21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78402804"/>
    <n v="1473218804"/>
    <b v="0"/>
    <n v="17"/>
    <b v="1"/>
    <x v="2"/>
    <x v="30"/>
    <n v="103"/>
    <n v="18.239999999999998"/>
    <d v="2015-02-10T00:45:52"/>
    <n v="2015"/>
  </r>
  <r>
    <n v="2741"/>
    <s v="Mrs. Brown and Her Lost Puppy."/>
    <s v="Help me publish my 1st children's book as an aspiring author!"/>
    <n v="8000"/>
    <n v="35"/>
    <x v="2"/>
    <x v="1"/>
    <s v="GBP"/>
    <n v="1399324717"/>
    <n v="1395436717"/>
    <b v="0"/>
    <n v="4"/>
    <b v="0"/>
    <x v="3"/>
    <x v="39"/>
    <n v="0"/>
    <n v="8.75"/>
    <d v="2014-09-29T15:46:42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426117552"/>
    <n v="1423529152"/>
    <b v="0"/>
    <n v="18"/>
    <b v="0"/>
    <x v="3"/>
    <x v="39"/>
    <n v="29"/>
    <n v="40.61"/>
    <d v="2012-05-01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13770820"/>
    <n v="1412005602"/>
    <b v="0"/>
    <n v="0"/>
    <b v="0"/>
    <x v="3"/>
    <x v="39"/>
    <n v="0"/>
    <n v="0"/>
    <d v="2016-09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7102187"/>
    <n v="1335892587"/>
    <b v="0"/>
    <n v="22"/>
    <b v="0"/>
    <x v="3"/>
    <x v="39"/>
    <n v="5"/>
    <n v="37.950000000000003"/>
    <d v="2012-01-30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476863607"/>
    <n v="1474271607"/>
    <b v="0"/>
    <n v="49"/>
    <b v="0"/>
    <x v="3"/>
    <x v="39"/>
    <n v="22"/>
    <n v="35.729999999999997"/>
    <d v="2012-05-15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330478998"/>
    <n v="1327886998"/>
    <b v="0"/>
    <n v="19"/>
    <b v="0"/>
    <x v="3"/>
    <x v="39"/>
    <n v="27"/>
    <n v="42.16"/>
    <d v="2014-07-30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42309368"/>
    <n v="1337125368"/>
    <b v="0"/>
    <n v="4"/>
    <b v="0"/>
    <x v="3"/>
    <x v="39"/>
    <n v="28"/>
    <n v="35"/>
    <d v="2012-05-15T15:33:17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09337911"/>
    <n v="1406745911"/>
    <b v="0"/>
    <n v="4"/>
    <b v="0"/>
    <x v="3"/>
    <x v="39"/>
    <n v="1"/>
    <n v="13.25"/>
    <d v="2016-08-03T17:03:22"/>
    <n v="2016"/>
  </r>
  <r>
    <n v="2749"/>
    <s v="A Tree is a Tree, no matter what you see.  CHILDREN'S BOOK"/>
    <s v="Self-publishing my children's book."/>
    <n v="10000"/>
    <n v="110"/>
    <x v="2"/>
    <x v="0"/>
    <s v="USD"/>
    <n v="1339816200"/>
    <n v="1337095997"/>
    <b v="0"/>
    <n v="2"/>
    <b v="0"/>
    <x v="3"/>
    <x v="39"/>
    <n v="1"/>
    <n v="55"/>
    <d v="2015-03-05T19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472835802"/>
    <n v="1470243802"/>
    <b v="0"/>
    <n v="0"/>
    <b v="0"/>
    <x v="3"/>
    <x v="39"/>
    <n v="0"/>
    <n v="0"/>
    <d v="2012-06-18T21:35:4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28171037"/>
    <n v="1425582637"/>
    <b v="0"/>
    <n v="0"/>
    <b v="0"/>
    <x v="3"/>
    <x v="39"/>
    <n v="0"/>
    <n v="0"/>
    <d v="2014-04-18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41086400"/>
    <n v="1340055345"/>
    <b v="0"/>
    <n v="14"/>
    <b v="0"/>
    <x v="3"/>
    <x v="39"/>
    <n v="11"/>
    <n v="39.29"/>
    <d v="2011-11-0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403039842"/>
    <n v="1397855842"/>
    <b v="0"/>
    <n v="8"/>
    <b v="0"/>
    <x v="3"/>
    <x v="39"/>
    <n v="19"/>
    <n v="47.5"/>
    <d v="2012-07-27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324232504"/>
    <n v="1320776504"/>
    <b v="0"/>
    <n v="0"/>
    <b v="0"/>
    <x v="3"/>
    <x v="39"/>
    <n v="0"/>
    <n v="0"/>
    <d v="2014-08-12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USD"/>
    <n v="1346017023"/>
    <n v="1343425023"/>
    <b v="0"/>
    <n v="15"/>
    <b v="0"/>
    <x v="3"/>
    <x v="39"/>
    <n v="52"/>
    <n v="17.329999999999998"/>
    <d v="2015-03-09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410448551"/>
    <n v="1407856551"/>
    <b v="0"/>
    <n v="33"/>
    <b v="0"/>
    <x v="3"/>
    <x v="39"/>
    <n v="10"/>
    <n v="31.76"/>
    <d v="2013-12-12T21:36:41"/>
    <n v="2013"/>
  </r>
  <r>
    <n v="2757"/>
    <s v="C is for Crooked"/>
    <s v="A children's letter book that Lampoons Hillary Clinton"/>
    <n v="1500"/>
    <n v="10"/>
    <x v="2"/>
    <x v="18"/>
    <s v="EUR"/>
    <n v="1428519527"/>
    <n v="1425927527"/>
    <b v="0"/>
    <n v="2"/>
    <b v="0"/>
    <x v="3"/>
    <x v="39"/>
    <n v="1"/>
    <n v="5"/>
    <d v="2016-07-22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0"/>
    <s v="USD"/>
    <n v="1389476201"/>
    <n v="1386884201"/>
    <b v="0"/>
    <n v="6"/>
    <b v="0"/>
    <x v="3"/>
    <x v="39"/>
    <n v="12"/>
    <n v="39"/>
    <d v="2016-09-26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0"/>
    <s v="USD"/>
    <n v="1470498332"/>
    <n v="1469202332"/>
    <b v="0"/>
    <n v="2"/>
    <b v="0"/>
    <x v="3"/>
    <x v="39"/>
    <n v="11"/>
    <n v="52.5"/>
    <d v="2016-06-03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AUD"/>
    <n v="1476095783"/>
    <n v="1474886183"/>
    <b v="0"/>
    <n v="0"/>
    <b v="0"/>
    <x v="3"/>
    <x v="39"/>
    <n v="0"/>
    <n v="0"/>
    <d v="2013-05-21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3"/>
    <s v="AUD"/>
    <n v="1468658866"/>
    <n v="1464943666"/>
    <b v="0"/>
    <n v="4"/>
    <b v="0"/>
    <x v="3"/>
    <x v="39"/>
    <n v="1"/>
    <n v="9"/>
    <d v="2012-12-04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GBP"/>
    <n v="1371726258"/>
    <n v="1369134258"/>
    <b v="0"/>
    <n v="1"/>
    <b v="0"/>
    <x v="3"/>
    <x v="39"/>
    <n v="1"/>
    <n v="25"/>
    <d v="2012-01-19T00:53:15"/>
    <n v="2012"/>
  </r>
  <r>
    <n v="2763"/>
    <s v="My Christmas Star"/>
    <s v="How Santa finds childrens homes without getting lost by following certain stars."/>
    <n v="39400"/>
    <n v="90"/>
    <x v="2"/>
    <x v="0"/>
    <s v="USD"/>
    <n v="1357176693"/>
    <n v="1354584693"/>
    <b v="0"/>
    <n v="3"/>
    <b v="0"/>
    <x v="3"/>
    <x v="39"/>
    <n v="0"/>
    <n v="30"/>
    <d v="2013-04-09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2114795"/>
    <n v="1326934395"/>
    <b v="0"/>
    <n v="4"/>
    <b v="0"/>
    <x v="3"/>
    <x v="39"/>
    <n v="1"/>
    <n v="11.25"/>
    <d v="2012-05-01T07:00:31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69403684"/>
    <n v="1365515684"/>
    <b v="0"/>
    <n v="0"/>
    <b v="0"/>
    <x v="3"/>
    <x v="39"/>
    <n v="0"/>
    <n v="0"/>
    <d v="2012-10-12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38404400"/>
    <n v="1335855631"/>
    <b v="0"/>
    <n v="4"/>
    <b v="0"/>
    <x v="3"/>
    <x v="39"/>
    <n v="2"/>
    <n v="25"/>
    <d v="2011-07-12T16:01:58"/>
    <n v="2011"/>
  </r>
  <r>
    <n v="2767"/>
    <s v="the Giant Turnip"/>
    <s v="An animated bedtime story with Dedka, Babka and the rest of the family working together on a BIG problem"/>
    <n v="4000"/>
    <n v="34"/>
    <x v="2"/>
    <x v="0"/>
    <s v="USD"/>
    <n v="1351432428"/>
    <n v="1350050028"/>
    <b v="0"/>
    <n v="3"/>
    <b v="0"/>
    <x v="3"/>
    <x v="39"/>
    <n v="1"/>
    <n v="11.33"/>
    <d v="2015-06-17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13078518"/>
    <n v="1310486518"/>
    <b v="0"/>
    <n v="34"/>
    <b v="0"/>
    <x v="3"/>
    <x v="39"/>
    <n v="14"/>
    <n v="29.47"/>
    <d v="2012-02-28T14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6"/>
    <s v="CAD"/>
    <n v="1439766050"/>
    <n v="1434582050"/>
    <b v="0"/>
    <n v="2"/>
    <b v="0"/>
    <x v="3"/>
    <x v="39"/>
    <n v="0"/>
    <n v="1"/>
    <d v="2014-04-16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33028723"/>
    <n v="1330440323"/>
    <b v="0"/>
    <n v="33"/>
    <b v="0"/>
    <x v="3"/>
    <x v="39"/>
    <n v="10"/>
    <n v="63.1"/>
    <d v="2014-02-16T16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GBP"/>
    <n v="1401997790"/>
    <n v="1397677790"/>
    <b v="0"/>
    <n v="0"/>
    <b v="0"/>
    <x v="3"/>
    <x v="39"/>
    <n v="0"/>
    <n v="0"/>
    <d v="2012-12-14T12:45:4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95158130"/>
    <n v="1392569730"/>
    <b v="0"/>
    <n v="0"/>
    <b v="0"/>
    <x v="3"/>
    <x v="39"/>
    <n v="0"/>
    <n v="0"/>
    <d v="2013-09-20T20:51:34"/>
    <n v="2013"/>
  </r>
  <r>
    <n v="2773"/>
    <s v="The Boat That Couldn't Float"/>
    <s v="Parents know the pain of rereading bad bedtime stories. I want to write stories that all ages will enjoy"/>
    <n v="530"/>
    <n v="1"/>
    <x v="2"/>
    <x v="0"/>
    <s v="USD"/>
    <n v="1359738000"/>
    <n v="1355489140"/>
    <b v="0"/>
    <n v="1"/>
    <b v="0"/>
    <x v="3"/>
    <x v="39"/>
    <n v="0"/>
    <n v="1"/>
    <d v="2016-04-1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81006294"/>
    <n v="1379710294"/>
    <b v="0"/>
    <n v="13"/>
    <b v="0"/>
    <x v="3"/>
    <x v="39"/>
    <n v="14"/>
    <n v="43.85"/>
    <d v="2013-02-06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6"/>
    <s v="CAD"/>
    <n v="1461530721"/>
    <n v="1460666721"/>
    <b v="0"/>
    <n v="2"/>
    <b v="0"/>
    <x v="3"/>
    <x v="39"/>
    <n v="3"/>
    <n v="75"/>
    <d v="2011-11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362711728"/>
    <n v="1360119728"/>
    <b v="0"/>
    <n v="36"/>
    <b v="0"/>
    <x v="3"/>
    <x v="39"/>
    <n v="8"/>
    <n v="45.97"/>
    <d v="2015-05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323994754"/>
    <n v="1321402754"/>
    <b v="0"/>
    <n v="1"/>
    <b v="0"/>
    <x v="3"/>
    <x v="39"/>
    <n v="0"/>
    <n v="10"/>
    <d v="2015-06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34092876"/>
    <n v="1431414476"/>
    <b v="0"/>
    <n v="15"/>
    <b v="0"/>
    <x v="3"/>
    <x v="39"/>
    <n v="26"/>
    <n v="93.67"/>
    <d v="2014-07-26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37149004"/>
    <n v="1434557004"/>
    <b v="0"/>
    <n v="1"/>
    <b v="0"/>
    <x v="3"/>
    <x v="39"/>
    <n v="2"/>
    <n v="53"/>
    <d v="2015-10-23T14:03:41"/>
    <n v="2015"/>
  </r>
  <r>
    <n v="2780"/>
    <s v="Travel with baby"/>
    <s v="Turn the World with my kids, and then write a book with the advice for traveling with baby"/>
    <n v="100000"/>
    <n v="0"/>
    <x v="2"/>
    <x v="0"/>
    <s v="USD"/>
    <n v="1409009306"/>
    <n v="1406417306"/>
    <b v="0"/>
    <n v="0"/>
    <b v="0"/>
    <x v="3"/>
    <x v="39"/>
    <n v="0"/>
    <n v="0"/>
    <d v="2017-02-08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48204621"/>
    <n v="1445609021"/>
    <b v="0"/>
    <n v="28"/>
    <b v="1"/>
    <x v="1"/>
    <x v="6"/>
    <n v="105"/>
    <n v="47"/>
    <d v="2015-01-14T22:35:54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14"/>
    <s v="EUR"/>
    <n v="1489142688"/>
    <n v="1486550688"/>
    <b v="0"/>
    <n v="18"/>
    <b v="1"/>
    <x v="1"/>
    <x v="6"/>
    <n v="120"/>
    <n v="66.67"/>
    <d v="2015-01-22T22:11:5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USD"/>
    <n v="1423724400"/>
    <n v="1421274954"/>
    <b v="0"/>
    <n v="61"/>
    <b v="1"/>
    <x v="1"/>
    <x v="6"/>
    <n v="115"/>
    <n v="18.77"/>
    <d v="2015-04-09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24149140"/>
    <n v="1421964718"/>
    <b v="0"/>
    <n v="108"/>
    <b v="1"/>
    <x v="1"/>
    <x v="6"/>
    <n v="119"/>
    <n v="66.11"/>
    <d v="2014-10-08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1"/>
    <s v="GBP"/>
    <n v="1429793446"/>
    <n v="1428583846"/>
    <b v="0"/>
    <n v="142"/>
    <b v="1"/>
    <x v="1"/>
    <x v="6"/>
    <n v="105"/>
    <n v="36.86"/>
    <d v="2016-07-07T04:32:47"/>
    <n v="2016"/>
  </r>
  <r>
    <n v="2786"/>
    <s v="Fierce"/>
    <s v="A heart-melting farce about sex, art and the lovelorn lay-abouts of London-town."/>
    <n v="2500"/>
    <n v="2946"/>
    <x v="0"/>
    <x v="0"/>
    <s v="USD"/>
    <n v="1414608843"/>
    <n v="1412794443"/>
    <b v="0"/>
    <n v="74"/>
    <b v="1"/>
    <x v="1"/>
    <x v="6"/>
    <n v="118"/>
    <n v="39.81"/>
    <d v="2014-06-25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70430800"/>
    <n v="1467865967"/>
    <b v="0"/>
    <n v="38"/>
    <b v="1"/>
    <x v="1"/>
    <x v="6"/>
    <n v="120"/>
    <n v="31.5"/>
    <d v="2014-06-18T04:45:52"/>
    <n v="2014"/>
  </r>
  <r>
    <n v="2788"/>
    <s v="ACT Underground Theatre, TLDC"/>
    <s v="MOVING FORWARD! WE HAVE REACHED GOAL BUT HAVE MORE TIME!! PLEASE CONSIDER PLEDGING."/>
    <n v="2000"/>
    <n v="2050"/>
    <x v="0"/>
    <x v="1"/>
    <s v="GBP"/>
    <n v="1404913180"/>
    <n v="1403703580"/>
    <b v="0"/>
    <n v="20"/>
    <b v="1"/>
    <x v="1"/>
    <x v="6"/>
    <n v="103"/>
    <n v="102.5"/>
    <d v="2016-06-29T16:50:43"/>
    <n v="2016"/>
  </r>
  <r>
    <n v="2789"/>
    <s v="The Adventurers Club"/>
    <s v="BNT's Biggest Adventure So Far: Our 2015 full length production!"/>
    <n v="3000"/>
    <n v="3035"/>
    <x v="0"/>
    <x v="0"/>
    <s v="USD"/>
    <n v="1405658752"/>
    <n v="1403066752"/>
    <b v="0"/>
    <n v="24"/>
    <b v="1"/>
    <x v="1"/>
    <x v="6"/>
    <n v="101"/>
    <n v="126.46"/>
    <d v="2015-02-21T00:18:5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69811043"/>
    <n v="1467219043"/>
    <b v="0"/>
    <n v="66"/>
    <b v="1"/>
    <x v="1"/>
    <x v="6"/>
    <n v="105"/>
    <n v="47.88"/>
    <d v="2015-01-12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26132800"/>
    <n v="1424477934"/>
    <b v="0"/>
    <n v="28"/>
    <b v="1"/>
    <x v="1"/>
    <x v="6"/>
    <n v="103"/>
    <n v="73.209999999999994"/>
    <d v="2016-08-09T21:35:5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23693903"/>
    <n v="1421101903"/>
    <b v="0"/>
    <n v="24"/>
    <b v="1"/>
    <x v="1"/>
    <x v="6"/>
    <n v="108"/>
    <n v="89.67"/>
    <d v="2015-06-28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0"/>
    <s v="USD"/>
    <n v="1473393600"/>
    <n v="1470778559"/>
    <b v="0"/>
    <n v="73"/>
    <b v="1"/>
    <x v="1"/>
    <x v="6"/>
    <n v="111"/>
    <n v="151.46"/>
    <d v="2015-06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USD"/>
    <n v="1439357559"/>
    <n v="1435469559"/>
    <b v="0"/>
    <n v="3"/>
    <b v="1"/>
    <x v="1"/>
    <x v="6"/>
    <n v="150"/>
    <n v="25"/>
    <d v="2016-02-16T16:35:59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3"/>
    <s v="AUD"/>
    <n v="1437473005"/>
    <n v="1434881005"/>
    <b v="0"/>
    <n v="20"/>
    <b v="1"/>
    <x v="1"/>
    <x v="6"/>
    <n v="104"/>
    <n v="36.5"/>
    <d v="2014-05-21T12:37:21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57031600"/>
    <n v="1455640559"/>
    <b v="0"/>
    <n v="21"/>
    <b v="1"/>
    <x v="1"/>
    <x v="6"/>
    <n v="116"/>
    <n v="44"/>
    <d v="2014-06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USD"/>
    <n v="1402095600"/>
    <n v="1400675841"/>
    <b v="0"/>
    <n v="94"/>
    <b v="1"/>
    <x v="1"/>
    <x v="6"/>
    <n v="103"/>
    <n v="87.36"/>
    <d v="2014-06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04564028"/>
    <n v="1401972028"/>
    <b v="0"/>
    <n v="139"/>
    <b v="1"/>
    <x v="1"/>
    <x v="6"/>
    <n v="101"/>
    <n v="36.47"/>
    <d v="2015-07-16T16:12:01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04858840"/>
    <n v="1402266840"/>
    <b v="0"/>
    <n v="130"/>
    <b v="1"/>
    <x v="1"/>
    <x v="6"/>
    <n v="117"/>
    <n v="44.86"/>
    <d v="2016-05-17T06:21:1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38358400"/>
    <n v="1437063121"/>
    <b v="0"/>
    <n v="31"/>
    <b v="1"/>
    <x v="1"/>
    <x v="6"/>
    <n v="133"/>
    <n v="42.9"/>
    <d v="2014-11-05T13:16:06"/>
    <n v="2014"/>
  </r>
  <r>
    <n v="2801"/>
    <s v="A Dream Play"/>
    <s v="Arise Theatre Company's production of August Strindberg's expressionist masterpiece 'A Dream Play'."/>
    <n v="500"/>
    <n v="666"/>
    <x v="0"/>
    <x v="1"/>
    <s v="GBP"/>
    <n v="1466179200"/>
    <n v="1463466070"/>
    <b v="0"/>
    <n v="13"/>
    <b v="1"/>
    <x v="1"/>
    <x v="6"/>
    <n v="133"/>
    <n v="51.23"/>
    <d v="2014-09-18T05:50:09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20377366"/>
    <n v="1415193366"/>
    <b v="0"/>
    <n v="90"/>
    <b v="1"/>
    <x v="1"/>
    <x v="6"/>
    <n v="102"/>
    <n v="33.94"/>
    <d v="2015-07-07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3"/>
    <s v="AUD"/>
    <n v="1412938800"/>
    <n v="1411019409"/>
    <b v="0"/>
    <n v="141"/>
    <b v="1"/>
    <x v="1"/>
    <x v="6"/>
    <n v="128"/>
    <n v="90.74"/>
    <d v="2015-06-03T01:34:3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38875107"/>
    <n v="1436283107"/>
    <b v="0"/>
    <n v="23"/>
    <b v="1"/>
    <x v="1"/>
    <x v="6"/>
    <n v="115"/>
    <n v="50"/>
    <d v="2014-08-30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USD"/>
    <n v="1437004800"/>
    <n v="1433295276"/>
    <b v="0"/>
    <n v="18"/>
    <b v="1"/>
    <x v="1"/>
    <x v="6"/>
    <n v="110"/>
    <n v="24.44"/>
    <d v="2015-07-28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11987990"/>
    <n v="1409395990"/>
    <b v="0"/>
    <n v="76"/>
    <b v="1"/>
    <x v="1"/>
    <x v="6"/>
    <n v="112"/>
    <n v="44.25"/>
    <d v="2015-06-30T06:24:50"/>
    <n v="2015"/>
  </r>
  <r>
    <n v="2807"/>
    <s v="The Commission Theatre Co."/>
    <s v="Bringing Shakespeare back to the Playwrights"/>
    <n v="5000"/>
    <n v="6300"/>
    <x v="0"/>
    <x v="1"/>
    <s v="GBP"/>
    <n v="1440245273"/>
    <n v="1438085273"/>
    <b v="0"/>
    <n v="93"/>
    <b v="1"/>
    <x v="1"/>
    <x v="6"/>
    <n v="126"/>
    <n v="67.739999999999995"/>
    <d v="2015-05-30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GBP"/>
    <n v="1438772400"/>
    <n v="1435645490"/>
    <b v="0"/>
    <n v="69"/>
    <b v="1"/>
    <x v="1"/>
    <x v="6"/>
    <n v="100"/>
    <n v="65.38"/>
    <d v="2015-07-23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35611438"/>
    <n v="1433019438"/>
    <b v="0"/>
    <n v="21"/>
    <b v="1"/>
    <x v="1"/>
    <x v="6"/>
    <n v="102"/>
    <n v="121.9"/>
    <d v="2016-03-22T11:55:2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40274735"/>
    <n v="1437682735"/>
    <b v="0"/>
    <n v="57"/>
    <b v="1"/>
    <x v="1"/>
    <x v="6"/>
    <n v="108"/>
    <n v="47.46"/>
    <d v="2014-04-30T03:21:04"/>
    <n v="2014"/>
  </r>
  <r>
    <n v="2811"/>
    <s v="Ray Gunn and Starburst"/>
    <s v="Ray Gunn and Starburst is an audio sci-fi/comedy sending up the tropes of classic and pulp science-fiction."/>
    <n v="10000"/>
    <n v="10027"/>
    <x v="0"/>
    <x v="0"/>
    <s v="USD"/>
    <n v="1459348740"/>
    <n v="1458647725"/>
    <b v="0"/>
    <n v="108"/>
    <b v="1"/>
    <x v="1"/>
    <x v="6"/>
    <n v="100"/>
    <n v="92.84"/>
    <d v="2015-01-24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s v="USD"/>
    <n v="1401595140"/>
    <n v="1398828064"/>
    <b v="0"/>
    <n v="83"/>
    <b v="1"/>
    <x v="1"/>
    <x v="6"/>
    <n v="113"/>
    <n v="68.25"/>
    <d v="2015-02-19T17:51:38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GBP"/>
    <n v="1424692503"/>
    <n v="1422100503"/>
    <b v="0"/>
    <n v="96"/>
    <b v="1"/>
    <x v="1"/>
    <x v="6"/>
    <n v="128"/>
    <n v="37.21"/>
    <d v="2016-11-19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6"/>
    <s v="CAD"/>
    <n v="1428292800"/>
    <n v="1424368298"/>
    <b v="0"/>
    <n v="64"/>
    <b v="1"/>
    <x v="1"/>
    <x v="6"/>
    <n v="108"/>
    <n v="25.25"/>
    <d v="2015-04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0"/>
    <s v="USD"/>
    <n v="1481737761"/>
    <n v="1479577761"/>
    <b v="0"/>
    <n v="14"/>
    <b v="1"/>
    <x v="1"/>
    <x v="6"/>
    <n v="242"/>
    <n v="43.21"/>
    <d v="2016-07-08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1164115"/>
    <n v="1428572115"/>
    <b v="0"/>
    <n v="169"/>
    <b v="1"/>
    <x v="1"/>
    <x v="6"/>
    <n v="142"/>
    <n v="25.13"/>
    <d v="2015-07-03T11:13:12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6"/>
    <s v="CAD"/>
    <n v="1470595109"/>
    <n v="1468003109"/>
    <b v="0"/>
    <n v="33"/>
    <b v="1"/>
    <x v="1"/>
    <x v="6"/>
    <n v="130"/>
    <n v="23.64"/>
    <d v="2015-01-19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1"/>
    <s v="GBP"/>
    <n v="1438531200"/>
    <n v="1435921992"/>
    <b v="0"/>
    <n v="102"/>
    <b v="1"/>
    <x v="1"/>
    <x v="6"/>
    <n v="106"/>
    <n v="103.95"/>
    <d v="2015-09-0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25136462"/>
    <n v="1421680462"/>
    <b v="0"/>
    <n v="104"/>
    <b v="1"/>
    <x v="1"/>
    <x v="6"/>
    <n v="105"/>
    <n v="50.38"/>
    <d v="2015-05-15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USD"/>
    <n v="1443018086"/>
    <n v="1441290086"/>
    <b v="0"/>
    <n v="20"/>
    <b v="1"/>
    <x v="1"/>
    <x v="6"/>
    <n v="136"/>
    <n v="13.6"/>
    <d v="2016-02-01T14:39:49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34285409"/>
    <n v="1431693409"/>
    <b v="0"/>
    <n v="35"/>
    <b v="1"/>
    <x v="1"/>
    <x v="6"/>
    <n v="100"/>
    <n v="28.57"/>
    <d v="2014-08-24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GBP"/>
    <n v="1456444800"/>
    <n v="1454337589"/>
    <b v="0"/>
    <n v="94"/>
    <b v="1"/>
    <x v="1"/>
    <x v="6"/>
    <n v="100"/>
    <n v="63.83"/>
    <d v="2015-02-25T16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11510135"/>
    <n v="1408918135"/>
    <b v="0"/>
    <n v="14"/>
    <b v="1"/>
    <x v="1"/>
    <x v="6"/>
    <n v="124"/>
    <n v="8.86"/>
    <d v="2015-03-04T00:16:46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27469892"/>
    <n v="1424881492"/>
    <b v="0"/>
    <n v="15"/>
    <b v="1"/>
    <x v="1"/>
    <x v="6"/>
    <n v="117"/>
    <n v="50.67"/>
    <d v="2015-05-12T06:29:5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27842740"/>
    <n v="1425428206"/>
    <b v="0"/>
    <n v="51"/>
    <b v="1"/>
    <x v="1"/>
    <x v="6"/>
    <n v="103"/>
    <n v="60.78"/>
    <d v="2015-11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4159780"/>
    <n v="1431412196"/>
    <b v="0"/>
    <n v="19"/>
    <b v="1"/>
    <x v="1"/>
    <x v="6"/>
    <n v="108"/>
    <n v="113.42"/>
    <d v="2015-06-16T00:50:1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GBP"/>
    <n v="1449255686"/>
    <n v="1446663686"/>
    <b v="0"/>
    <n v="23"/>
    <b v="1"/>
    <x v="1"/>
    <x v="6"/>
    <n v="120"/>
    <n v="104.57"/>
    <d v="2016-05-04T16:24:2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USD"/>
    <n v="1436511600"/>
    <n v="1434415812"/>
    <b v="0"/>
    <n v="97"/>
    <b v="1"/>
    <x v="1"/>
    <x v="6"/>
    <n v="100"/>
    <n v="98.31"/>
    <d v="2015-09-07T06:21:09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USD"/>
    <n v="1464971400"/>
    <n v="1462379066"/>
    <b v="0"/>
    <n v="76"/>
    <b v="1"/>
    <x v="1"/>
    <x v="6"/>
    <n v="107"/>
    <n v="35.04"/>
    <d v="2016-05-05T10:25:18"/>
    <n v="2016"/>
  </r>
  <r>
    <n v="2830"/>
    <s v="Nakhtik and Avalon"/>
    <s v="Avalon is a new South African Township play and Nakhtik is a  danced political lecture."/>
    <n v="3000"/>
    <n v="3000"/>
    <x v="0"/>
    <x v="1"/>
    <s v="GBP"/>
    <n v="1443826800"/>
    <n v="1441606869"/>
    <b v="0"/>
    <n v="11"/>
    <b v="1"/>
    <x v="1"/>
    <x v="6"/>
    <n v="100"/>
    <n v="272.73"/>
    <d v="2014-04-29T20:09:08"/>
    <n v="2014"/>
  </r>
  <r>
    <n v="2831"/>
    <s v="Tackett &amp; Pyke put on a Play"/>
    <s v="We each wrote a play and would like to produce them for you for nothing more than art's sake!"/>
    <n v="3000"/>
    <n v="3320"/>
    <x v="0"/>
    <x v="1"/>
    <s v="GBP"/>
    <n v="1464863118"/>
    <n v="1462443918"/>
    <b v="0"/>
    <n v="52"/>
    <b v="1"/>
    <x v="1"/>
    <x v="6"/>
    <n v="111"/>
    <n v="63.85"/>
    <d v="2015-06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USD"/>
    <n v="1399867140"/>
    <n v="1398802148"/>
    <b v="0"/>
    <n v="95"/>
    <b v="1"/>
    <x v="1"/>
    <x v="6"/>
    <n v="115"/>
    <n v="30.19"/>
    <d v="2014-10-26T17:01:34"/>
    <n v="2014"/>
  </r>
  <r>
    <n v="2833"/>
    <s v="Star Man Rocket Man"/>
    <s v="A new play about exploring outer space"/>
    <n v="2700"/>
    <n v="2923"/>
    <x v="0"/>
    <x v="0"/>
    <s v="USD"/>
    <n v="1437076070"/>
    <n v="1434484070"/>
    <b v="0"/>
    <n v="35"/>
    <b v="1"/>
    <x v="1"/>
    <x v="6"/>
    <n v="108"/>
    <n v="83.51"/>
    <d v="2015-09-21T03:03:53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16780000"/>
    <n v="1414342894"/>
    <b v="0"/>
    <n v="21"/>
    <b v="1"/>
    <x v="1"/>
    <x v="6"/>
    <n v="170"/>
    <n v="64.760000000000005"/>
    <d v="2015-01-15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USD"/>
    <n v="1444528800"/>
    <n v="1442804633"/>
    <b v="0"/>
    <n v="93"/>
    <b v="1"/>
    <x v="1"/>
    <x v="6"/>
    <n v="187"/>
    <n v="20.12"/>
    <d v="2015-11-05T16:53:37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GBP"/>
    <n v="1422658930"/>
    <n v="1421362930"/>
    <b v="0"/>
    <n v="11"/>
    <b v="1"/>
    <x v="1"/>
    <x v="6"/>
    <n v="108"/>
    <n v="44.09"/>
    <d v="2017-01-11T06:16:58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"/>
    <s v="GBP"/>
    <n v="1449273600"/>
    <n v="1446742417"/>
    <b v="0"/>
    <n v="21"/>
    <b v="1"/>
    <x v="1"/>
    <x v="6"/>
    <n v="100"/>
    <n v="40.479999999999997"/>
    <d v="2015-10-30T21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87393940"/>
    <n v="1484115418"/>
    <b v="0"/>
    <n v="54"/>
    <b v="1"/>
    <x v="1"/>
    <x v="6"/>
    <n v="120"/>
    <n v="44.54"/>
    <d v="2014-07-22T14:34:56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6"/>
    <s v="CAD"/>
    <n v="1449701284"/>
    <n v="1446241684"/>
    <b v="0"/>
    <n v="31"/>
    <b v="1"/>
    <x v="1"/>
    <x v="6"/>
    <n v="111"/>
    <n v="125.81"/>
    <d v="2014-08-02T05:45:5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USD"/>
    <n v="1407967200"/>
    <n v="1406039696"/>
    <b v="0"/>
    <n v="132"/>
    <b v="1"/>
    <x v="1"/>
    <x v="6"/>
    <n v="104"/>
    <n v="19.7"/>
    <d v="2015-02-25T00:51:19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USD"/>
    <n v="1408942740"/>
    <n v="1406958354"/>
    <b v="0"/>
    <n v="1"/>
    <b v="0"/>
    <x v="1"/>
    <x v="6"/>
    <n v="1"/>
    <n v="10"/>
    <d v="2015-10-14T17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26698000"/>
    <n v="1424825479"/>
    <b v="0"/>
    <n v="0"/>
    <b v="0"/>
    <x v="1"/>
    <x v="6"/>
    <n v="0"/>
    <n v="0"/>
    <d v="2014-05-25T22:51:35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GBP"/>
    <n v="1450032297"/>
    <n v="1444844697"/>
    <b v="0"/>
    <n v="0"/>
    <b v="0"/>
    <x v="1"/>
    <x v="6"/>
    <n v="0"/>
    <n v="0"/>
    <d v="2016-05-02T17:42:3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"/>
    <s v="GBP"/>
    <n v="1403348400"/>
    <n v="1401058295"/>
    <b v="0"/>
    <n v="1"/>
    <b v="0"/>
    <x v="1"/>
    <x v="6"/>
    <n v="5"/>
    <n v="30"/>
    <d v="2016-12-05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65790400"/>
    <n v="1462210950"/>
    <b v="0"/>
    <n v="39"/>
    <b v="0"/>
    <x v="1"/>
    <x v="6"/>
    <n v="32"/>
    <n v="60.67"/>
    <d v="2015-04-09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6"/>
    <s v="EUR"/>
    <n v="1483535180"/>
    <n v="1480943180"/>
    <b v="0"/>
    <n v="0"/>
    <b v="0"/>
    <x v="1"/>
    <x v="6"/>
    <n v="0"/>
    <n v="0"/>
    <d v="2015-04-14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33723033"/>
    <n v="1428539033"/>
    <b v="0"/>
    <n v="0"/>
    <b v="0"/>
    <x v="1"/>
    <x v="6"/>
    <n v="0"/>
    <n v="0"/>
    <d v="2016-03-24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7394"/>
    <n v="1429029394"/>
    <b v="0"/>
    <n v="3"/>
    <b v="0"/>
    <x v="1"/>
    <x v="6"/>
    <n v="0"/>
    <n v="23.33"/>
    <d v="2015-04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0"/>
    <s v="USD"/>
    <n v="1464031265"/>
    <n v="1458847265"/>
    <b v="0"/>
    <n v="1"/>
    <b v="0"/>
    <x v="1"/>
    <x v="6"/>
    <n v="1"/>
    <n v="5"/>
    <d v="2016-03-24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32913659"/>
    <n v="1430321659"/>
    <b v="0"/>
    <n v="13"/>
    <b v="0"/>
    <x v="1"/>
    <x v="6"/>
    <n v="4"/>
    <n v="23.92"/>
    <d v="2014-08-07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"/>
    <s v="GBP"/>
    <n v="1461406600"/>
    <n v="1458814600"/>
    <b v="0"/>
    <n v="0"/>
    <b v="0"/>
    <x v="1"/>
    <x v="6"/>
    <n v="0"/>
    <n v="0"/>
    <d v="2016-01-21T00:03:49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9962211"/>
    <n v="1407370211"/>
    <b v="0"/>
    <n v="6"/>
    <b v="0"/>
    <x v="1"/>
    <x v="6"/>
    <n v="2"/>
    <n v="15.83"/>
    <d v="2014-05-22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8"/>
    <s v="EUR"/>
    <n v="1454109420"/>
    <n v="1453334629"/>
    <b v="0"/>
    <n v="0"/>
    <b v="0"/>
    <x v="1"/>
    <x v="6"/>
    <n v="0"/>
    <n v="0"/>
    <d v="2014-07-16T04:34:57"/>
    <n v="2014"/>
  </r>
  <r>
    <n v="2854"/>
    <s v="Ultimate Political Selfie!"/>
    <s v="Almost Random Theatre's play about a candidate - with no policies - who is seeking election in May 2015"/>
    <n v="1000"/>
    <n v="417"/>
    <x v="2"/>
    <x v="0"/>
    <s v="USD"/>
    <n v="1403312703"/>
    <n v="1400720703"/>
    <b v="0"/>
    <n v="14"/>
    <b v="0"/>
    <x v="1"/>
    <x v="6"/>
    <n v="42"/>
    <n v="29.79"/>
    <d v="2015-04-1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6"/>
    <s v="CAD"/>
    <n v="1410669297"/>
    <n v="1405485297"/>
    <b v="0"/>
    <n v="5"/>
    <b v="0"/>
    <x v="1"/>
    <x v="6"/>
    <n v="50"/>
    <n v="60"/>
    <d v="2016-01-01T00:11:11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GBP"/>
    <n v="1431018719"/>
    <n v="1429290719"/>
    <b v="0"/>
    <n v="6"/>
    <b v="0"/>
    <x v="1"/>
    <x v="6"/>
    <n v="5"/>
    <n v="24.33"/>
    <d v="2015-06-10T00:54:07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0"/>
    <s v="USD"/>
    <n v="1454110440"/>
    <n v="1451607071"/>
    <b v="0"/>
    <n v="15"/>
    <b v="0"/>
    <x v="1"/>
    <x v="6"/>
    <n v="20"/>
    <n v="500"/>
    <d v="2016-12-22T22:04:55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0"/>
    <s v="USD"/>
    <n v="1439069640"/>
    <n v="1433897647"/>
    <b v="0"/>
    <n v="0"/>
    <b v="0"/>
    <x v="1"/>
    <x v="6"/>
    <n v="0"/>
    <n v="0"/>
    <d v="2014-11-11T13:04:55"/>
    <n v="2014"/>
  </r>
  <r>
    <n v="2859"/>
    <s v="Grover Theatre Company (GTC)"/>
    <s v="A theatre company that will create works to inspire young people and get everyone involved."/>
    <n v="2000"/>
    <n v="35"/>
    <x v="2"/>
    <x v="15"/>
    <s v="MXN"/>
    <n v="1487613600"/>
    <n v="1482444295"/>
    <b v="0"/>
    <n v="1"/>
    <b v="0"/>
    <x v="1"/>
    <x v="6"/>
    <n v="2"/>
    <n v="35"/>
    <d v="2015-08-17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0"/>
    <s v="EUR"/>
    <n v="1417778880"/>
    <n v="1415711095"/>
    <b v="0"/>
    <n v="9"/>
    <b v="0"/>
    <x v="1"/>
    <x v="6"/>
    <n v="7"/>
    <n v="29.56"/>
    <d v="2016-04-20T19:12:56"/>
    <n v="2016"/>
  </r>
  <r>
    <n v="2861"/>
    <s v="Julius Caesar"/>
    <s v="The University of Queensland Drama Production Course is putting on an adaptation of William Shakespeares Julius Caesar"/>
    <n v="250"/>
    <n v="80"/>
    <x v="2"/>
    <x v="3"/>
    <s v="AUD"/>
    <n v="1444984904"/>
    <n v="1439800904"/>
    <b v="0"/>
    <n v="3"/>
    <b v="0"/>
    <x v="1"/>
    <x v="6"/>
    <n v="32"/>
    <n v="26.67"/>
    <d v="2015-09-10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66363576"/>
    <n v="1461179576"/>
    <b v="0"/>
    <n v="3"/>
    <b v="0"/>
    <x v="1"/>
    <x v="6"/>
    <n v="0"/>
    <n v="18.329999999999998"/>
    <d v="2014-05-25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3"/>
    <s v="AUD"/>
    <n v="1443103848"/>
    <n v="1441894248"/>
    <b v="0"/>
    <n v="1"/>
    <b v="0"/>
    <x v="1"/>
    <x v="6"/>
    <n v="0"/>
    <n v="20"/>
    <d v="2014-07-11T16:12:03"/>
    <n v="2014"/>
  </r>
  <r>
    <n v="2864"/>
    <s v="'Haunting Julia' by Alan Ayckbourn"/>
    <s v="Accessible, original theatre for all!"/>
    <n v="2500"/>
    <n v="40"/>
    <x v="2"/>
    <x v="0"/>
    <s v="USD"/>
    <n v="1403636229"/>
    <n v="1401044229"/>
    <b v="0"/>
    <n v="3"/>
    <b v="0"/>
    <x v="1"/>
    <x v="6"/>
    <n v="2"/>
    <n v="13.33"/>
    <d v="2015-06-17T14:43:27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10279123"/>
    <n v="1405095123"/>
    <b v="0"/>
    <n v="0"/>
    <b v="0"/>
    <x v="1"/>
    <x v="6"/>
    <n v="0"/>
    <n v="0"/>
    <d v="2014-11-07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GBP"/>
    <n v="1437139080"/>
    <n v="1434552207"/>
    <b v="0"/>
    <n v="2"/>
    <b v="0"/>
    <x v="1"/>
    <x v="6"/>
    <n v="1"/>
    <n v="22.5"/>
    <d v="2016-09-14T22:55:21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20512259"/>
    <n v="1415328259"/>
    <b v="0"/>
    <n v="10"/>
    <b v="0"/>
    <x v="1"/>
    <x v="6"/>
    <n v="20"/>
    <n v="50.4"/>
    <d v="2016-06-10T04:41:1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6482400"/>
    <n v="1473893721"/>
    <b v="0"/>
    <n v="60"/>
    <b v="0"/>
    <x v="1"/>
    <x v="6"/>
    <n v="42"/>
    <n v="105.03"/>
    <d v="2016-09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7604800"/>
    <n v="1465533672"/>
    <b v="0"/>
    <n v="5"/>
    <b v="0"/>
    <x v="1"/>
    <x v="6"/>
    <n v="1"/>
    <n v="35.4"/>
    <d v="2016-06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75697054"/>
    <n v="1473105054"/>
    <b v="0"/>
    <n v="9"/>
    <b v="0"/>
    <x v="1"/>
    <x v="6"/>
    <n v="15"/>
    <n v="83.33"/>
    <d v="2014-04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68937681"/>
    <n v="1466345681"/>
    <b v="0"/>
    <n v="13"/>
    <b v="0"/>
    <x v="1"/>
    <x v="6"/>
    <n v="5"/>
    <n v="35.92"/>
    <d v="2014-12-0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00301165"/>
    <n v="1397709165"/>
    <b v="0"/>
    <n v="0"/>
    <b v="0"/>
    <x v="1"/>
    <x v="6"/>
    <n v="0"/>
    <n v="0"/>
    <d v="2015-04-21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19183813"/>
    <n v="1417455813"/>
    <b v="0"/>
    <n v="8"/>
    <b v="0"/>
    <x v="1"/>
    <x v="6"/>
    <n v="38"/>
    <n v="119.13"/>
    <d v="2014-12-29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34768438"/>
    <n v="1429584438"/>
    <b v="0"/>
    <n v="3"/>
    <b v="0"/>
    <x v="1"/>
    <x v="6"/>
    <n v="5"/>
    <n v="90.33"/>
    <d v="2016-12-18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22473831"/>
    <n v="1419881831"/>
    <b v="0"/>
    <n v="3"/>
    <b v="0"/>
    <x v="1"/>
    <x v="6"/>
    <n v="0"/>
    <n v="2.33"/>
    <d v="2016-04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84684186"/>
    <n v="1482092186"/>
    <b v="0"/>
    <n v="0"/>
    <b v="0"/>
    <x v="1"/>
    <x v="6"/>
    <n v="0"/>
    <n v="0"/>
    <d v="2015-06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62417493"/>
    <n v="1459825493"/>
    <b v="0"/>
    <n v="6"/>
    <b v="0"/>
    <x v="1"/>
    <x v="6"/>
    <n v="11"/>
    <n v="108.33"/>
    <d v="2016-10-29T22:55:24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USD"/>
    <n v="1437069079"/>
    <n v="1434477079"/>
    <b v="0"/>
    <n v="4"/>
    <b v="0"/>
    <x v="1"/>
    <x v="6"/>
    <n v="2"/>
    <n v="15.75"/>
    <d v="2015-05-04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80525200"/>
    <n v="1477781724"/>
    <b v="0"/>
    <n v="1"/>
    <b v="0"/>
    <x v="1"/>
    <x v="6"/>
    <n v="0"/>
    <n v="29"/>
    <d v="2015-12-21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GBP"/>
    <n v="1435934795"/>
    <n v="1430750795"/>
    <b v="0"/>
    <n v="29"/>
    <b v="0"/>
    <x v="1"/>
    <x v="6"/>
    <n v="23"/>
    <n v="96.55"/>
    <d v="2015-07-07T21:44:12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53310661"/>
    <n v="1450718661"/>
    <b v="0"/>
    <n v="0"/>
    <b v="0"/>
    <x v="1"/>
    <x v="6"/>
    <n v="0"/>
    <n v="0"/>
    <d v="2014-10-04T14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40090300"/>
    <n v="1436305452"/>
    <b v="0"/>
    <n v="4"/>
    <b v="0"/>
    <x v="1"/>
    <x v="6"/>
    <n v="34"/>
    <n v="63"/>
    <d v="2016-04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17620036"/>
    <n v="1412432436"/>
    <b v="0"/>
    <n v="5"/>
    <b v="0"/>
    <x v="1"/>
    <x v="6"/>
    <n v="19"/>
    <n v="381.6"/>
    <d v="2016-01-01T21:40:37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62112318"/>
    <n v="1459520318"/>
    <b v="0"/>
    <n v="4"/>
    <b v="0"/>
    <x v="1"/>
    <x v="6"/>
    <n v="0"/>
    <n v="46.25"/>
    <d v="2014-11-05T17:27:15"/>
    <n v="2014"/>
  </r>
  <r>
    <n v="2885"/>
    <s v="The Wedding"/>
    <s v="An historic and proud work of Polish nationalistic literature performed on stage."/>
    <n v="400"/>
    <n v="130"/>
    <x v="2"/>
    <x v="0"/>
    <s v="USD"/>
    <n v="1454734740"/>
    <n v="1451684437"/>
    <b v="0"/>
    <n v="5"/>
    <b v="0"/>
    <x v="1"/>
    <x v="6"/>
    <n v="33"/>
    <n v="26"/>
    <d v="2015-02-12T01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17800435"/>
    <n v="1415208435"/>
    <b v="0"/>
    <n v="1"/>
    <b v="0"/>
    <x v="1"/>
    <x v="6"/>
    <n v="5"/>
    <n v="10"/>
    <d v="2015-09-14T15:11:24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6294201"/>
    <n v="1423705801"/>
    <b v="0"/>
    <n v="1"/>
    <b v="0"/>
    <x v="1"/>
    <x v="6"/>
    <n v="0"/>
    <n v="5"/>
    <d v="2014-12-12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42635140"/>
    <n v="1442243484"/>
    <b v="0"/>
    <n v="0"/>
    <b v="0"/>
    <x v="1"/>
    <x v="6"/>
    <n v="0"/>
    <n v="0"/>
    <d v="2014-10-10T12:50:4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20971324"/>
    <n v="1418379324"/>
    <b v="0"/>
    <n v="14"/>
    <b v="0"/>
    <x v="1"/>
    <x v="6"/>
    <n v="38"/>
    <n v="81.569999999999993"/>
    <d v="2014-07-30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13608340"/>
    <n v="1412945440"/>
    <b v="0"/>
    <n v="3"/>
    <b v="0"/>
    <x v="1"/>
    <x v="6"/>
    <n v="1"/>
    <n v="7"/>
    <d v="2014-07-11T17:49:52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09344985"/>
    <n v="1406752985"/>
    <b v="0"/>
    <n v="10"/>
    <b v="0"/>
    <x v="1"/>
    <x v="6"/>
    <n v="3"/>
    <n v="27.3"/>
    <d v="2016-02-15T21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7553200"/>
    <n v="1405100992"/>
    <b v="0"/>
    <n v="17"/>
    <b v="0"/>
    <x v="1"/>
    <x v="6"/>
    <n v="9"/>
    <n v="29.41"/>
    <d v="2014-08-18T17:08:24"/>
    <n v="2014"/>
  </r>
  <r>
    <n v="2893"/>
    <s v="REDISCOVERING KIA THE PLAY"/>
    <s v="Fundraising for REDISCOVERING KIA THE PLAY"/>
    <n v="5000"/>
    <n v="25"/>
    <x v="2"/>
    <x v="0"/>
    <s v="USD"/>
    <n v="1460751128"/>
    <n v="1455570728"/>
    <b v="0"/>
    <n v="2"/>
    <b v="0"/>
    <x v="1"/>
    <x v="6"/>
    <n v="1"/>
    <n v="12.5"/>
    <d v="2014-11-10T18:33:15"/>
    <n v="2014"/>
  </r>
  <r>
    <n v="2894"/>
    <s v="How Could You Do This To Me (The Stage Play)"/>
    <s v="This Is A Story About A Woman A Man And A Woman"/>
    <n v="50000"/>
    <n v="0"/>
    <x v="2"/>
    <x v="0"/>
    <s v="USD"/>
    <n v="1409000400"/>
    <n v="1408381704"/>
    <b v="0"/>
    <n v="0"/>
    <b v="0"/>
    <x v="1"/>
    <x v="6"/>
    <n v="0"/>
    <n v="0"/>
    <d v="2015-02-02T23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20768800"/>
    <n v="1415644395"/>
    <b v="0"/>
    <n v="4"/>
    <b v="0"/>
    <x v="1"/>
    <x v="6"/>
    <n v="5"/>
    <n v="5.75"/>
    <d v="2014-06-21T13:19:52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28100815"/>
    <n v="1422920415"/>
    <b v="0"/>
    <n v="12"/>
    <b v="0"/>
    <x v="1"/>
    <x v="6"/>
    <n v="21"/>
    <n v="52.08"/>
    <d v="2016-11-27T21:48:41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03470800"/>
    <n v="1403356792"/>
    <b v="0"/>
    <n v="3"/>
    <b v="0"/>
    <x v="1"/>
    <x v="6"/>
    <n v="5"/>
    <n v="183.33"/>
    <d v="2015-09-11T15:30:58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81522400"/>
    <n v="1480283321"/>
    <b v="0"/>
    <n v="12"/>
    <b v="0"/>
    <x v="1"/>
    <x v="6"/>
    <n v="4"/>
    <n v="26.33"/>
    <d v="2015-10-0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44577345"/>
    <n v="1441985458"/>
    <b v="0"/>
    <n v="0"/>
    <b v="0"/>
    <x v="1"/>
    <x v="6"/>
    <n v="0"/>
    <n v="0"/>
    <d v="2016-05-25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46307053"/>
    <n v="1443715053"/>
    <b v="0"/>
    <n v="7"/>
    <b v="0"/>
    <x v="1"/>
    <x v="6"/>
    <n v="62"/>
    <n v="486.43"/>
    <d v="2014-07-10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69325158"/>
    <n v="1464141158"/>
    <b v="0"/>
    <n v="2"/>
    <b v="0"/>
    <x v="1"/>
    <x v="6"/>
    <n v="1"/>
    <n v="3"/>
    <d v="2014-12-09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07562632"/>
    <n v="1404970632"/>
    <b v="0"/>
    <n v="1"/>
    <b v="0"/>
    <x v="1"/>
    <x v="6"/>
    <n v="0"/>
    <n v="25"/>
    <d v="2015-07-25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23345339"/>
    <n v="1418161339"/>
    <b v="0"/>
    <n v="4"/>
    <b v="0"/>
    <x v="1"/>
    <x v="6"/>
    <n v="1"/>
    <n v="9.75"/>
    <d v="2015-07-11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USD"/>
    <n v="1440412396"/>
    <n v="1437820396"/>
    <b v="0"/>
    <n v="4"/>
    <b v="0"/>
    <x v="1"/>
    <x v="6"/>
    <n v="5"/>
    <n v="18.75"/>
    <d v="2014-10-28T23:13:51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41771218"/>
    <n v="1436587218"/>
    <b v="0"/>
    <n v="17"/>
    <b v="0"/>
    <x v="1"/>
    <x v="6"/>
    <n v="18"/>
    <n v="36.590000000000003"/>
    <d v="2016-08-24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GBP"/>
    <n v="1415534400"/>
    <n v="1414538031"/>
    <b v="0"/>
    <n v="7"/>
    <b v="0"/>
    <x v="1"/>
    <x v="6"/>
    <n v="9"/>
    <n v="80.709999999999994"/>
    <d v="2015-07-14T15:34:2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73211313"/>
    <n v="1472001713"/>
    <b v="0"/>
    <n v="2"/>
    <b v="0"/>
    <x v="1"/>
    <x v="6"/>
    <n v="0"/>
    <n v="1"/>
    <d v="2016-03-15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38390800"/>
    <n v="1436888066"/>
    <b v="0"/>
    <n v="5"/>
    <b v="0"/>
    <x v="1"/>
    <x v="6"/>
    <n v="3"/>
    <n v="52.8"/>
    <d v="2016-05-09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63259837"/>
    <n v="1458075837"/>
    <b v="0"/>
    <n v="1"/>
    <b v="0"/>
    <x v="1"/>
    <x v="6"/>
    <n v="0"/>
    <n v="20"/>
    <d v="2014-10-17T06:23:21"/>
    <n v="2014"/>
  </r>
  <r>
    <n v="2910"/>
    <s v="Strive"/>
    <s v="Free drama, dance and singing workshops for disadvantaged young people to inspire, create and help them follow their dreams."/>
    <n v="30000"/>
    <n v="1"/>
    <x v="2"/>
    <x v="0"/>
    <s v="USD"/>
    <n v="1465407219"/>
    <n v="1462815219"/>
    <b v="0"/>
    <n v="1"/>
    <b v="0"/>
    <x v="1"/>
    <x v="6"/>
    <n v="0"/>
    <n v="1"/>
    <d v="2015-04-13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16944760"/>
    <n v="1413527001"/>
    <b v="0"/>
    <n v="14"/>
    <b v="0"/>
    <x v="1"/>
    <x v="6"/>
    <n v="37"/>
    <n v="46.93"/>
    <d v="2015-05-18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GBP"/>
    <n v="1434139887"/>
    <n v="1428955887"/>
    <b v="0"/>
    <n v="26"/>
    <b v="0"/>
    <x v="1"/>
    <x v="6"/>
    <n v="14"/>
    <n v="78.08"/>
    <d v="2015-12-16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35429626"/>
    <n v="1431973626"/>
    <b v="0"/>
    <n v="2"/>
    <b v="0"/>
    <x v="1"/>
    <x v="6"/>
    <n v="0"/>
    <n v="1"/>
    <d v="2014-07-08T22:08:59"/>
    <n v="2014"/>
  </r>
  <r>
    <n v="2914"/>
    <s v="Hercules the Panto"/>
    <s v="Hercules must complete four challenges in order to meet the father he never knew"/>
    <n v="25000"/>
    <n v="1"/>
    <x v="2"/>
    <x v="0"/>
    <s v="USD"/>
    <n v="1452827374"/>
    <n v="1450235374"/>
    <b v="0"/>
    <n v="1"/>
    <b v="0"/>
    <x v="1"/>
    <x v="6"/>
    <n v="0"/>
    <n v="1"/>
    <d v="2015-01-13T21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USD"/>
    <n v="1410041339"/>
    <n v="1404857339"/>
    <b v="0"/>
    <n v="3"/>
    <b v="0"/>
    <x v="1"/>
    <x v="6"/>
    <n v="61"/>
    <n v="203.67"/>
    <d v="2016-02-15T09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26365994"/>
    <n v="1421185594"/>
    <b v="0"/>
    <n v="7"/>
    <b v="0"/>
    <x v="1"/>
    <x v="6"/>
    <n v="8"/>
    <n v="20.71"/>
    <d v="2014-04-26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GBP"/>
    <n v="1458117190"/>
    <n v="1455528790"/>
    <b v="0"/>
    <n v="9"/>
    <b v="0"/>
    <x v="1"/>
    <x v="6"/>
    <n v="22"/>
    <n v="48.56"/>
    <d v="2015-08-29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GBP"/>
    <n v="1400498789"/>
    <n v="1398511589"/>
    <b v="0"/>
    <n v="20"/>
    <b v="0"/>
    <x v="1"/>
    <x v="6"/>
    <n v="27"/>
    <n v="68.099999999999994"/>
    <d v="2015-10-01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42381847"/>
    <n v="1440826647"/>
    <b v="0"/>
    <n v="6"/>
    <b v="0"/>
    <x v="1"/>
    <x v="6"/>
    <n v="9"/>
    <n v="8.5"/>
    <d v="2014-07-06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0"/>
    <s v="USD"/>
    <n v="1446131207"/>
    <n v="1443712007"/>
    <b v="0"/>
    <n v="13"/>
    <b v="0"/>
    <x v="1"/>
    <x v="6"/>
    <n v="27"/>
    <n v="51.62"/>
    <d v="2015-02-23T19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07250329"/>
    <n v="1404658329"/>
    <b v="0"/>
    <n v="3"/>
    <b v="1"/>
    <x v="1"/>
    <x v="40"/>
    <n v="129"/>
    <n v="43"/>
    <d v="2014-08-26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6"/>
    <s v="CAD"/>
    <n v="1427306470"/>
    <n v="1424718070"/>
    <b v="0"/>
    <n v="6"/>
    <b v="1"/>
    <x v="1"/>
    <x v="40"/>
    <n v="100"/>
    <n v="83.33"/>
    <d v="2015-04-03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11679804"/>
    <n v="1409087804"/>
    <b v="0"/>
    <n v="10"/>
    <b v="1"/>
    <x v="1"/>
    <x v="40"/>
    <n v="100"/>
    <n v="30"/>
    <d v="2015-01-09T03:39:39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GBP"/>
    <n v="1431982727"/>
    <n v="1428094727"/>
    <b v="0"/>
    <n v="147"/>
    <b v="1"/>
    <x v="1"/>
    <x v="40"/>
    <n v="103"/>
    <n v="175.51"/>
    <d v="2015-04-09T13:21:5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22068400"/>
    <n v="1420774779"/>
    <b v="0"/>
    <n v="199"/>
    <b v="1"/>
    <x v="1"/>
    <x v="40"/>
    <n v="102"/>
    <n v="231.66"/>
    <d v="2014-08-12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31143940"/>
    <n v="1428585710"/>
    <b v="0"/>
    <n v="50"/>
    <b v="1"/>
    <x v="1"/>
    <x v="40"/>
    <n v="125"/>
    <n v="75"/>
    <d v="2015-02-09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10444068"/>
    <n v="1407852068"/>
    <b v="0"/>
    <n v="21"/>
    <b v="1"/>
    <x v="1"/>
    <x v="40"/>
    <n v="131"/>
    <n v="112.14"/>
    <d v="2014-06-16T16:03:49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24715779"/>
    <n v="1423506179"/>
    <b v="0"/>
    <n v="24"/>
    <b v="1"/>
    <x v="1"/>
    <x v="40"/>
    <n v="100"/>
    <n v="41.67"/>
    <d v="2016-02-03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5400400"/>
    <n v="1402934629"/>
    <b v="0"/>
    <n v="32"/>
    <b v="1"/>
    <x v="1"/>
    <x v="40"/>
    <n v="102"/>
    <n v="255.17"/>
    <d v="2014-04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USD"/>
    <n v="1457135846"/>
    <n v="1454543846"/>
    <b v="0"/>
    <n v="62"/>
    <b v="1"/>
    <x v="1"/>
    <x v="40"/>
    <n v="101"/>
    <n v="162.77000000000001"/>
    <d v="2015-04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0"/>
    <s v="USD"/>
    <n v="1401024758"/>
    <n v="1398432758"/>
    <b v="0"/>
    <n v="9"/>
    <b v="1"/>
    <x v="1"/>
    <x v="40"/>
    <n v="106"/>
    <n v="88.33"/>
    <d v="2014-08-21T06:59:2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GBP"/>
    <n v="1431007264"/>
    <n v="1428415264"/>
    <b v="0"/>
    <n v="38"/>
    <b v="1"/>
    <x v="1"/>
    <x v="40"/>
    <n v="105"/>
    <n v="85.74"/>
    <d v="2015-01-21T03:57:17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6"/>
    <s v="CAD"/>
    <n v="1410761280"/>
    <n v="1408604363"/>
    <b v="0"/>
    <n v="54"/>
    <b v="1"/>
    <x v="1"/>
    <x v="40"/>
    <n v="103"/>
    <n v="47.57"/>
    <d v="2016-05-05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3"/>
    <s v="AUD"/>
    <n v="1424516400"/>
    <n v="1421812637"/>
    <b v="0"/>
    <n v="37"/>
    <b v="1"/>
    <x v="1"/>
    <x v="40"/>
    <n v="108"/>
    <n v="72.97"/>
    <d v="2014-05-16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65081053"/>
    <n v="1462489053"/>
    <b v="0"/>
    <n v="39"/>
    <b v="1"/>
    <x v="1"/>
    <x v="40"/>
    <n v="101"/>
    <n v="90.54"/>
    <d v="2016-07-02T14:00:08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6"/>
    <s v="CAD"/>
    <n v="1402845364"/>
    <n v="1400253364"/>
    <b v="0"/>
    <n v="34"/>
    <b v="1"/>
    <x v="1"/>
    <x v="40"/>
    <n v="128"/>
    <n v="37.65"/>
    <d v="2014-09-30T15:37:03"/>
    <n v="2014"/>
  </r>
  <r>
    <n v="2937"/>
    <s v="UCAS"/>
    <s v="UCAS is a new British musical premiering at the Edinburgh Fringe Festival 2014."/>
    <n v="1500"/>
    <n v="2000"/>
    <x v="0"/>
    <x v="0"/>
    <s v="USD"/>
    <n v="1472490000"/>
    <n v="1467468008"/>
    <b v="0"/>
    <n v="55"/>
    <b v="1"/>
    <x v="1"/>
    <x v="40"/>
    <n v="133"/>
    <n v="36.36"/>
    <d v="2014-06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13176340"/>
    <n v="1412091423"/>
    <b v="0"/>
    <n v="32"/>
    <b v="1"/>
    <x v="1"/>
    <x v="40"/>
    <n v="101"/>
    <n v="126.72"/>
    <d v="2014-12-31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GBP"/>
    <n v="1405249113"/>
    <n v="1402657113"/>
    <b v="0"/>
    <n v="25"/>
    <b v="1"/>
    <x v="1"/>
    <x v="40"/>
    <n v="103"/>
    <n v="329.2"/>
    <d v="2014-07-25T19:25:12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2636814"/>
    <n v="1420044814"/>
    <b v="0"/>
    <n v="33"/>
    <b v="1"/>
    <x v="1"/>
    <x v="40"/>
    <n v="107"/>
    <n v="81.239999999999995"/>
    <d v="2014-12-09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09187600"/>
    <n v="1406316312"/>
    <b v="0"/>
    <n v="1"/>
    <b v="0"/>
    <x v="1"/>
    <x v="38"/>
    <n v="0"/>
    <n v="1"/>
    <d v="2015-01-30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0"/>
    <s v="USD"/>
    <n v="1421606018"/>
    <n v="1418150018"/>
    <b v="0"/>
    <n v="202"/>
    <b v="0"/>
    <x v="1"/>
    <x v="38"/>
    <n v="20"/>
    <n v="202.23"/>
    <d v="2015-11-26T19:17:39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5250955"/>
    <n v="1422658955"/>
    <b v="0"/>
    <n v="0"/>
    <b v="0"/>
    <x v="1"/>
    <x v="38"/>
    <n v="0"/>
    <n v="0"/>
    <d v="2015-03-14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6"/>
    <s v="CAD"/>
    <n v="1450297080"/>
    <n v="1448565459"/>
    <b v="0"/>
    <n v="1"/>
    <b v="0"/>
    <x v="1"/>
    <x v="38"/>
    <n v="1"/>
    <n v="100"/>
    <d v="2015-05-08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28894380"/>
    <n v="1426302380"/>
    <b v="0"/>
    <n v="0"/>
    <b v="0"/>
    <x v="1"/>
    <x v="38"/>
    <n v="0"/>
    <n v="0"/>
    <d v="2015-04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USD"/>
    <n v="1433714198"/>
    <n v="1431122198"/>
    <b v="0"/>
    <n v="2"/>
    <b v="0"/>
    <x v="1"/>
    <x v="38"/>
    <n v="0"/>
    <n v="1"/>
    <d v="2016-07-16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32437660"/>
    <n v="1429845660"/>
    <b v="0"/>
    <n v="13"/>
    <b v="0"/>
    <x v="1"/>
    <x v="38"/>
    <n v="4"/>
    <n v="82.46"/>
    <d v="2016-10-06T13:29:27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GBP"/>
    <n v="1471265092"/>
    <n v="1468673092"/>
    <b v="0"/>
    <n v="9"/>
    <b v="0"/>
    <x v="1"/>
    <x v="38"/>
    <n v="0"/>
    <n v="2.67"/>
    <d v="2015-04-03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80007460"/>
    <n v="1475760567"/>
    <b v="0"/>
    <n v="2"/>
    <b v="0"/>
    <x v="1"/>
    <x v="38"/>
    <n v="3"/>
    <n v="12.5"/>
    <d v="2015-10-20T19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33259293"/>
    <n v="1428075293"/>
    <b v="0"/>
    <n v="0"/>
    <b v="0"/>
    <x v="1"/>
    <x v="38"/>
    <n v="0"/>
    <n v="0"/>
    <d v="2015-12-24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47965917"/>
    <n v="1445370317"/>
    <b v="0"/>
    <n v="58"/>
    <b v="0"/>
    <x v="1"/>
    <x v="38"/>
    <n v="2"/>
    <n v="18.899999999999999"/>
    <d v="2014-08-21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53538752"/>
    <n v="1450946752"/>
    <b v="0"/>
    <n v="8"/>
    <b v="0"/>
    <x v="1"/>
    <x v="38"/>
    <n v="8"/>
    <n v="200.63"/>
    <d v="2016-09-15T16:33:59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12536573"/>
    <n v="1408648573"/>
    <b v="0"/>
    <n v="3"/>
    <b v="0"/>
    <x v="1"/>
    <x v="38"/>
    <n v="0"/>
    <n v="201.67"/>
    <d v="2015-09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76676800"/>
    <n v="1473957239"/>
    <b v="0"/>
    <n v="0"/>
    <b v="0"/>
    <x v="1"/>
    <x v="38"/>
    <n v="0"/>
    <n v="0"/>
    <d v="2017-02-24T14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44330821"/>
    <n v="1441738821"/>
    <b v="0"/>
    <n v="11"/>
    <b v="0"/>
    <x v="1"/>
    <x v="38"/>
    <n v="60"/>
    <n v="65"/>
    <d v="2015-05-17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89669203"/>
    <n v="1487944803"/>
    <b v="0"/>
    <n v="20"/>
    <b v="0"/>
    <x v="1"/>
    <x v="38"/>
    <n v="17"/>
    <n v="66.099999999999994"/>
    <d v="2016-04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34476849"/>
    <n v="1431884849"/>
    <b v="0"/>
    <n v="3"/>
    <b v="0"/>
    <x v="1"/>
    <x v="38"/>
    <n v="2"/>
    <n v="93.33"/>
    <d v="2015-01-27T00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402850"/>
    <n v="1459810850"/>
    <b v="0"/>
    <n v="0"/>
    <b v="0"/>
    <x v="1"/>
    <x v="38"/>
    <n v="0"/>
    <n v="0"/>
    <d v="2016-03-09T18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0"/>
    <s v="USD"/>
    <n v="1427498172"/>
    <n v="1422317772"/>
    <b v="0"/>
    <n v="0"/>
    <b v="0"/>
    <x v="1"/>
    <x v="38"/>
    <n v="0"/>
    <n v="0"/>
    <d v="2016-05-08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62729317"/>
    <n v="1457548917"/>
    <b v="0"/>
    <n v="0"/>
    <b v="0"/>
    <x v="1"/>
    <x v="38"/>
    <n v="0"/>
    <n v="0"/>
    <d v="2014-08-12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GBP"/>
    <n v="1465258325"/>
    <n v="1462666325"/>
    <b v="0"/>
    <n v="108"/>
    <b v="1"/>
    <x v="1"/>
    <x v="6"/>
    <n v="110"/>
    <n v="50.75"/>
    <d v="2015-02-26T05:05:59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10459023"/>
    <n v="1407867023"/>
    <b v="0"/>
    <n v="20"/>
    <b v="1"/>
    <x v="1"/>
    <x v="6"/>
    <n v="122"/>
    <n v="60.9"/>
    <d v="2015-02-01T05:51:46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27342400"/>
    <n v="1424927159"/>
    <b v="0"/>
    <n v="98"/>
    <b v="1"/>
    <x v="1"/>
    <x v="6"/>
    <n v="107"/>
    <n v="109.03"/>
    <d v="2015-06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25193140"/>
    <n v="1422769906"/>
    <b v="0"/>
    <n v="196"/>
    <b v="1"/>
    <x v="1"/>
    <x v="6"/>
    <n v="101"/>
    <n v="25.69"/>
    <d v="2014-07-07T21:50:19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5835824"/>
    <n v="1433243824"/>
    <b v="0"/>
    <n v="39"/>
    <b v="1"/>
    <x v="1"/>
    <x v="6"/>
    <n v="109"/>
    <n v="41.92"/>
    <d v="2015-06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07360720"/>
    <n v="1404769819"/>
    <b v="0"/>
    <n v="128"/>
    <b v="1"/>
    <x v="1"/>
    <x v="6"/>
    <n v="114"/>
    <n v="88.77"/>
    <d v="2015-08-17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36290233"/>
    <n v="1433698233"/>
    <b v="0"/>
    <n v="71"/>
    <b v="1"/>
    <x v="1"/>
    <x v="6"/>
    <n v="114"/>
    <n v="80.23"/>
    <d v="2015-02-07T04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42425412"/>
    <n v="1439833412"/>
    <b v="0"/>
    <n v="47"/>
    <b v="1"/>
    <x v="1"/>
    <x v="6"/>
    <n v="106"/>
    <n v="78.94"/>
    <d v="2016-08-03T12:34:2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s v="USD"/>
    <n v="1425872692"/>
    <n v="1423284292"/>
    <b v="0"/>
    <n v="17"/>
    <b v="1"/>
    <x v="1"/>
    <x v="6"/>
    <n v="163"/>
    <n v="95.59"/>
    <d v="2015-04-03T18:52:33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71406340"/>
    <n v="1470227660"/>
    <b v="0"/>
    <n v="91"/>
    <b v="1"/>
    <x v="1"/>
    <x v="6"/>
    <n v="106"/>
    <n v="69.89"/>
    <d v="2014-06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6"/>
    <s v="CAD"/>
    <n v="1430693460"/>
    <n v="1428087153"/>
    <b v="0"/>
    <n v="43"/>
    <b v="1"/>
    <x v="1"/>
    <x v="6"/>
    <n v="100"/>
    <n v="74.53"/>
    <d v="2014-08-01T15:47:58"/>
    <n v="2014"/>
  </r>
  <r>
    <n v="2972"/>
    <s v="A Bad Plan"/>
    <s v="A group of artists. A mythical art piece. A harrowing quest. And some margaritas."/>
    <n v="2000"/>
    <n v="2107"/>
    <x v="0"/>
    <x v="0"/>
    <s v="USD"/>
    <n v="1405699451"/>
    <n v="1403107451"/>
    <b v="0"/>
    <n v="17"/>
    <b v="1"/>
    <x v="1"/>
    <x v="6"/>
    <n v="105"/>
    <n v="123.94"/>
    <d v="2016-11-20T02:38:4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09500078"/>
    <n v="1406908078"/>
    <b v="0"/>
    <n v="33"/>
    <b v="1"/>
    <x v="1"/>
    <x v="6"/>
    <n v="175"/>
    <n v="264.85000000000002"/>
    <d v="2015-12-03T19:38:28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80899600"/>
    <n v="1479609520"/>
    <b v="0"/>
    <n v="87"/>
    <b v="1"/>
    <x v="1"/>
    <x v="6"/>
    <n v="102"/>
    <n v="58.62"/>
    <d v="2014-08-29T01:27:51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51620800"/>
    <n v="1449171508"/>
    <b v="0"/>
    <n v="113"/>
    <b v="1"/>
    <x v="1"/>
    <x v="6"/>
    <n v="100"/>
    <n v="70.88"/>
    <d v="2014-10-29T16:24:46"/>
    <n v="2014"/>
  </r>
  <r>
    <n v="2976"/>
    <s v="Pizza Delique"/>
    <s v="A play that addresses an important social issue, brought to light by members of the UoM Drama Society."/>
    <n v="70"/>
    <n v="120"/>
    <x v="0"/>
    <x v="0"/>
    <s v="USD"/>
    <n v="1411695300"/>
    <n v="1409275671"/>
    <b v="0"/>
    <n v="14"/>
    <b v="1"/>
    <x v="1"/>
    <x v="6"/>
    <n v="171"/>
    <n v="8.57"/>
    <d v="2016-02-25T17:32:1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17057200"/>
    <n v="1414599886"/>
    <b v="0"/>
    <n v="30"/>
    <b v="1"/>
    <x v="1"/>
    <x v="6"/>
    <n v="114"/>
    <n v="113.57"/>
    <d v="2015-01-22T21:08:54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GBP"/>
    <n v="1457870400"/>
    <n v="1456421530"/>
    <b v="0"/>
    <n v="16"/>
    <b v="1"/>
    <x v="1"/>
    <x v="6"/>
    <n v="129"/>
    <n v="60.69"/>
    <d v="2014-10-10T15:22:27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7076840"/>
    <n v="1421960934"/>
    <b v="0"/>
    <n v="46"/>
    <b v="1"/>
    <x v="1"/>
    <x v="6"/>
    <n v="101"/>
    <n v="110.22"/>
    <d v="2014-12-20T19:47:03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13784740"/>
    <n v="1412954547"/>
    <b v="0"/>
    <n v="24"/>
    <b v="1"/>
    <x v="1"/>
    <x v="6"/>
    <n v="109"/>
    <n v="136.46"/>
    <d v="2015-08-03T21:58:5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0"/>
    <s v="USD"/>
    <n v="1420524000"/>
    <n v="1419104823"/>
    <b v="0"/>
    <n v="97"/>
    <b v="1"/>
    <x v="1"/>
    <x v="38"/>
    <n v="129"/>
    <n v="53.16"/>
    <d v="2015-08-09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USD"/>
    <n v="1440381600"/>
    <n v="1438639130"/>
    <b v="0"/>
    <n v="59"/>
    <b v="1"/>
    <x v="1"/>
    <x v="38"/>
    <n v="102"/>
    <n v="86.49"/>
    <d v="2016-01-12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18"/>
    <s v="EUR"/>
    <n v="1443014756"/>
    <n v="1439126756"/>
    <b v="1"/>
    <n v="1095"/>
    <b v="1"/>
    <x v="1"/>
    <x v="38"/>
    <n v="147"/>
    <n v="155.24"/>
    <d v="2014-09-12T15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GBP"/>
    <n v="1455208143"/>
    <n v="1452616143"/>
    <b v="1"/>
    <n v="218"/>
    <b v="1"/>
    <x v="1"/>
    <x v="38"/>
    <n v="100"/>
    <n v="115.08"/>
    <d v="2016-07-25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0"/>
    <s v="USD"/>
    <n v="1415722236"/>
    <n v="1410534636"/>
    <b v="1"/>
    <n v="111"/>
    <b v="1"/>
    <x v="1"/>
    <x v="38"/>
    <n v="122"/>
    <n v="109.59"/>
    <d v="2016-10-11T23:22:08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USD"/>
    <n v="1472020881"/>
    <n v="1469428881"/>
    <b v="1"/>
    <n v="56"/>
    <b v="1"/>
    <x v="1"/>
    <x v="38"/>
    <n v="106"/>
    <n v="45.21"/>
    <d v="2016-03-02T12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5"/>
    <s v="NZD"/>
    <n v="1477886400"/>
    <n v="1476228128"/>
    <b v="0"/>
    <n v="265"/>
    <b v="1"/>
    <x v="1"/>
    <x v="38"/>
    <n v="110"/>
    <n v="104.15"/>
    <d v="2016-09-14T07:22:3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2100406"/>
    <n v="1456920006"/>
    <b v="0"/>
    <n v="28"/>
    <b v="1"/>
    <x v="1"/>
    <x v="38"/>
    <n v="100"/>
    <n v="35.71"/>
    <d v="2016-05-21T08:41:21"/>
    <n v="2016"/>
  </r>
  <r>
    <n v="2989"/>
    <s v="Let's Light Up The Gem!"/>
    <s v="Bring the movies back to Bethel, Maine."/>
    <n v="20000"/>
    <n v="35307"/>
    <x v="0"/>
    <x v="0"/>
    <s v="USD"/>
    <n v="1476316800"/>
    <n v="1473837751"/>
    <b v="0"/>
    <n v="364"/>
    <b v="1"/>
    <x v="1"/>
    <x v="38"/>
    <n v="177"/>
    <n v="97"/>
    <d v="2015-11-29T00:29:22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GBP"/>
    <n v="1466412081"/>
    <n v="1463820081"/>
    <b v="0"/>
    <n v="27"/>
    <b v="1"/>
    <x v="1"/>
    <x v="38"/>
    <n v="100"/>
    <n v="370.37"/>
    <d v="2015-12-03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50673940"/>
    <n v="1448756962"/>
    <b v="0"/>
    <n v="93"/>
    <b v="1"/>
    <x v="1"/>
    <x v="38"/>
    <n v="103"/>
    <n v="94.41"/>
    <d v="2017-01-05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52174420"/>
    <n v="1449150420"/>
    <b v="0"/>
    <n v="64"/>
    <b v="1"/>
    <x v="1"/>
    <x v="38"/>
    <n v="105"/>
    <n v="48.98"/>
    <d v="2016-09-09T18:25:10"/>
    <n v="2016"/>
  </r>
  <r>
    <n v="2993"/>
    <s v="TRUE WEST: Think, Dog! Productions"/>
    <s v="Help us build the Kitchen from Hell!"/>
    <n v="1000"/>
    <n v="1003"/>
    <x v="0"/>
    <x v="0"/>
    <s v="USD"/>
    <n v="1485547530"/>
    <n v="1483646730"/>
    <b v="0"/>
    <n v="22"/>
    <b v="1"/>
    <x v="1"/>
    <x v="38"/>
    <n v="100"/>
    <n v="45.59"/>
    <d v="2016-01-21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USD"/>
    <n v="1476037510"/>
    <n v="1473445510"/>
    <b v="0"/>
    <n v="59"/>
    <b v="1"/>
    <x v="1"/>
    <x v="38"/>
    <n v="458"/>
    <n v="23.28"/>
    <d v="2014-09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55998867"/>
    <n v="1453406867"/>
    <b v="0"/>
    <n v="249"/>
    <b v="1"/>
    <x v="1"/>
    <x v="38"/>
    <n v="105"/>
    <n v="63.23"/>
    <d v="2016-12-20T15:57:51"/>
    <n v="2016"/>
  </r>
  <r>
    <n v="2996"/>
    <s v="Sea Tea Improv's Comedy Theater in Hartford, CT"/>
    <s v="A permanent home for comedy in Connecticut in the heart of downtown Hartford."/>
    <n v="35000"/>
    <n v="60180"/>
    <x v="0"/>
    <x v="1"/>
    <s v="GBP"/>
    <n v="1412335772"/>
    <n v="1409743772"/>
    <b v="0"/>
    <n v="392"/>
    <b v="1"/>
    <x v="1"/>
    <x v="38"/>
    <n v="172"/>
    <n v="153.52000000000001"/>
    <d v="2015-03-27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4841471"/>
    <n v="1482249471"/>
    <b v="0"/>
    <n v="115"/>
    <b v="1"/>
    <x v="1"/>
    <x v="38"/>
    <n v="104"/>
    <n v="90.2"/>
    <d v="2017-02-09T17:36:3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32677240"/>
    <n v="1427493240"/>
    <b v="0"/>
    <n v="433"/>
    <b v="1"/>
    <x v="1"/>
    <x v="38"/>
    <n v="103"/>
    <n v="118.97"/>
    <d v="2014-05-19T04:38:49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171540"/>
    <n v="1486661793"/>
    <b v="0"/>
    <n v="20"/>
    <b v="1"/>
    <x v="1"/>
    <x v="38"/>
    <n v="119"/>
    <n v="80.25"/>
    <d v="2017-02-14T17:46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02892700"/>
    <n v="1400474329"/>
    <b v="0"/>
    <n v="8"/>
    <b v="1"/>
    <x v="1"/>
    <x v="38"/>
    <n v="100"/>
    <n v="62.5"/>
    <d v="2017-01-17T19:51:1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88333600"/>
    <n v="1487094360"/>
    <b v="0"/>
    <n v="175"/>
    <b v="1"/>
    <x v="1"/>
    <x v="38"/>
    <n v="319"/>
    <n v="131.38"/>
    <d v="2016-06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485885600"/>
    <n v="1484682670"/>
    <b v="0"/>
    <n v="104"/>
    <b v="1"/>
    <x v="1"/>
    <x v="38"/>
    <n v="109"/>
    <n v="73.03"/>
    <d v="2012-11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68445382"/>
    <n v="1465853382"/>
    <b v="0"/>
    <n v="17"/>
    <b v="1"/>
    <x v="1"/>
    <x v="38"/>
    <n v="101"/>
    <n v="178.53"/>
    <d v="2016-01-29T20:22:5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356552252"/>
    <n v="1353960252"/>
    <b v="0"/>
    <n v="277"/>
    <b v="1"/>
    <x v="1"/>
    <x v="38"/>
    <n v="113"/>
    <n v="162.91"/>
    <d v="2014-10-16T21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56811940"/>
    <n v="1454098976"/>
    <b v="0"/>
    <n v="118"/>
    <b v="1"/>
    <x v="1"/>
    <x v="38"/>
    <n v="120"/>
    <n v="108.24"/>
    <d v="2014-09-06T16:11:45"/>
    <n v="2014"/>
  </r>
  <r>
    <n v="3006"/>
    <s v="ONTARIO STREET THEATRE in Port Hope."/>
    <s v="We're an affordable theatre and rental space that can be molded into anything by anyone."/>
    <n v="8000"/>
    <n v="8620"/>
    <x v="0"/>
    <x v="0"/>
    <s v="USD"/>
    <n v="1416089324"/>
    <n v="1413493724"/>
    <b v="0"/>
    <n v="97"/>
    <b v="1"/>
    <x v="1"/>
    <x v="38"/>
    <n v="108"/>
    <n v="88.87"/>
    <d v="2014-11-14T18:09:51"/>
    <n v="2014"/>
  </r>
  <r>
    <n v="3007"/>
    <s v="Bethlem"/>
    <s v="Consuite for 2015 CoreCon.  An adventure into insanity."/>
    <n v="600"/>
    <n v="1080"/>
    <x v="0"/>
    <x v="0"/>
    <s v="USD"/>
    <n v="1412611905"/>
    <n v="1410019905"/>
    <b v="0"/>
    <n v="20"/>
    <b v="1"/>
    <x v="1"/>
    <x v="38"/>
    <n v="180"/>
    <n v="54"/>
    <d v="2015-04-04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6"/>
    <s v="CAD"/>
    <n v="1418580591"/>
    <n v="1415988591"/>
    <b v="0"/>
    <n v="26"/>
    <b v="1"/>
    <x v="1"/>
    <x v="38"/>
    <n v="101"/>
    <n v="116.73"/>
    <d v="2015-12-22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29938683"/>
    <n v="1428124283"/>
    <b v="0"/>
    <n v="128"/>
    <b v="1"/>
    <x v="1"/>
    <x v="38"/>
    <n v="120"/>
    <n v="233.9"/>
    <d v="2014-10-27T13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53352719"/>
    <n v="1450760719"/>
    <b v="0"/>
    <n v="15"/>
    <b v="1"/>
    <x v="1"/>
    <x v="38"/>
    <n v="158"/>
    <n v="158"/>
    <d v="2014-12-23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s v="USD"/>
    <n v="1417012840"/>
    <n v="1414417240"/>
    <b v="0"/>
    <n v="25"/>
    <b v="1"/>
    <x v="1"/>
    <x v="38"/>
    <n v="124"/>
    <n v="14.84"/>
    <d v="2015-11-26T11:15:16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4548719"/>
    <n v="1419364719"/>
    <b v="0"/>
    <n v="55"/>
    <b v="1"/>
    <x v="1"/>
    <x v="38"/>
    <n v="117"/>
    <n v="85.18"/>
    <d v="2015-01-2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4"/>
    <s v="EUR"/>
    <n v="1450911540"/>
    <n v="1448536516"/>
    <b v="0"/>
    <n v="107"/>
    <b v="1"/>
    <x v="1"/>
    <x v="38"/>
    <n v="157"/>
    <n v="146.69"/>
    <d v="2015-05-22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23587130"/>
    <n v="1421772730"/>
    <b v="0"/>
    <n v="557"/>
    <b v="1"/>
    <x v="1"/>
    <x v="38"/>
    <n v="113"/>
    <n v="50.76"/>
    <d v="2014-10-08T02:58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34917049"/>
    <n v="1432325049"/>
    <b v="0"/>
    <n v="40"/>
    <b v="1"/>
    <x v="1"/>
    <x v="38"/>
    <n v="103"/>
    <n v="87.7"/>
    <d v="2014-05-26T17:27:18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15163600"/>
    <n v="1412737080"/>
    <b v="0"/>
    <n v="36"/>
    <b v="1"/>
    <x v="1"/>
    <x v="38"/>
    <n v="103"/>
    <n v="242.28"/>
    <d v="2014-05-19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2459200"/>
    <n v="1401125238"/>
    <b v="0"/>
    <n v="159"/>
    <b v="1"/>
    <x v="1"/>
    <x v="38"/>
    <n v="106"/>
    <n v="146.44999999999999"/>
    <d v="2014-07-21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s v="USD"/>
    <n v="1405688952"/>
    <n v="1400504952"/>
    <b v="0"/>
    <n v="41"/>
    <b v="1"/>
    <x v="1"/>
    <x v="38"/>
    <n v="101"/>
    <n v="103.17"/>
    <d v="2015-06-08T07:09:36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8566243"/>
    <n v="1405974243"/>
    <b v="0"/>
    <n v="226"/>
    <b v="1"/>
    <x v="1"/>
    <x v="38"/>
    <n v="121"/>
    <n v="80.459999999999994"/>
    <d v="2014-04-29T20:00:2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7"/>
    <s v="EUR"/>
    <n v="1437429600"/>
    <n v="1433747376"/>
    <b v="0"/>
    <n v="30"/>
    <b v="1"/>
    <x v="1"/>
    <x v="38"/>
    <n v="101"/>
    <n v="234.67"/>
    <d v="2015-06-15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01159600"/>
    <n v="1398801620"/>
    <b v="0"/>
    <n v="103"/>
    <b v="1"/>
    <x v="1"/>
    <x v="38"/>
    <n v="116"/>
    <n v="50.69"/>
    <d v="2016-10-17T14:51:09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39583533"/>
    <n v="1434399533"/>
    <b v="0"/>
    <n v="62"/>
    <b v="1"/>
    <x v="1"/>
    <x v="38"/>
    <n v="101"/>
    <n v="162.71"/>
    <d v="2016-07-13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USD"/>
    <n v="1479794340"/>
    <n v="1476715869"/>
    <b v="0"/>
    <n v="6"/>
    <b v="1"/>
    <x v="1"/>
    <x v="38"/>
    <n v="103"/>
    <n v="120.17"/>
    <d v="2015-04-27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472338409"/>
    <n v="1468450409"/>
    <b v="0"/>
    <n v="182"/>
    <b v="1"/>
    <x v="1"/>
    <x v="38"/>
    <n v="246"/>
    <n v="67.7"/>
    <d v="2012-09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34039186"/>
    <n v="1430151186"/>
    <b v="0"/>
    <n v="145"/>
    <b v="1"/>
    <x v="1"/>
    <x v="38"/>
    <n v="302"/>
    <n v="52.1"/>
    <d v="2014-05-02T12:13:3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USD"/>
    <n v="1349567475"/>
    <n v="1346975475"/>
    <b v="0"/>
    <n v="25"/>
    <b v="1"/>
    <x v="1"/>
    <x v="38"/>
    <n v="143"/>
    <n v="51.6"/>
    <d v="2017-02-17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GBP"/>
    <n v="1401465600"/>
    <n v="1399032813"/>
    <b v="0"/>
    <n v="320"/>
    <b v="1"/>
    <x v="1"/>
    <x v="38"/>
    <n v="131"/>
    <n v="164.3"/>
    <d v="2015-02-18T16:54:11"/>
    <n v="2015"/>
  </r>
  <r>
    <n v="3028"/>
    <s v="A Home for Vegas Theatre Hub"/>
    <s v="We have a space! Help us fill it with a stage, chairs, gear and audiences' laughter!"/>
    <n v="5000"/>
    <n v="8401"/>
    <x v="0"/>
    <x v="1"/>
    <s v="GBP"/>
    <n v="1488538892"/>
    <n v="1487329292"/>
    <b v="0"/>
    <n v="99"/>
    <b v="1"/>
    <x v="1"/>
    <x v="38"/>
    <n v="168"/>
    <n v="84.86"/>
    <d v="2016-07-16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26866851"/>
    <n v="1424278451"/>
    <b v="0"/>
    <n v="348"/>
    <b v="1"/>
    <x v="1"/>
    <x v="38"/>
    <n v="110"/>
    <n v="94.55"/>
    <d v="2014-10-20T17:00:47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71242025"/>
    <n v="1468650025"/>
    <b v="0"/>
    <n v="41"/>
    <b v="1"/>
    <x v="1"/>
    <x v="38"/>
    <n v="107"/>
    <n v="45.54"/>
    <d v="2015-08-17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16285300"/>
    <n v="1413824447"/>
    <b v="0"/>
    <n v="29"/>
    <b v="1"/>
    <x v="1"/>
    <x v="38"/>
    <n v="100"/>
    <n v="51.72"/>
    <d v="2016-08-15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2426171"/>
    <n v="1439834171"/>
    <b v="0"/>
    <n v="25"/>
    <b v="1"/>
    <x v="1"/>
    <x v="38"/>
    <n v="127"/>
    <n v="50.88"/>
    <d v="2015-08-12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6479447"/>
    <n v="1471295447"/>
    <b v="0"/>
    <n v="23"/>
    <b v="1"/>
    <x v="1"/>
    <x v="38"/>
    <n v="147"/>
    <n v="191.13"/>
    <d v="2016-07-19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41933459"/>
    <n v="1439341459"/>
    <b v="0"/>
    <n v="1260"/>
    <b v="1"/>
    <x v="1"/>
    <x v="38"/>
    <n v="113"/>
    <n v="89.31"/>
    <d v="2016-10-01T12:50:55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471487925"/>
    <n v="1468895925"/>
    <b v="0"/>
    <n v="307"/>
    <b v="1"/>
    <x v="1"/>
    <x v="38"/>
    <n v="109"/>
    <n v="88.59"/>
    <d v="2013-04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477972740"/>
    <n v="1475326255"/>
    <b v="0"/>
    <n v="329"/>
    <b v="1"/>
    <x v="1"/>
    <x v="38"/>
    <n v="127"/>
    <n v="96.3"/>
    <d v="2013-07-11T18:50:4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367674009"/>
    <n v="1365082009"/>
    <b v="0"/>
    <n v="32"/>
    <b v="1"/>
    <x v="1"/>
    <x v="38"/>
    <n v="213"/>
    <n v="33.31"/>
    <d v="2010-07-19T21:26:13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376654340"/>
    <n v="1373568644"/>
    <b v="0"/>
    <n v="27"/>
    <b v="1"/>
    <x v="1"/>
    <x v="38"/>
    <n v="101"/>
    <n v="37.22"/>
    <d v="2016-01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285995540"/>
    <n v="1279574773"/>
    <b v="0"/>
    <n v="236"/>
    <b v="1"/>
    <x v="1"/>
    <x v="38"/>
    <n v="109"/>
    <n v="92.13"/>
    <d v="2013-12-02T19:03:58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57071397"/>
    <n v="1451887397"/>
    <b v="0"/>
    <n v="42"/>
    <b v="1"/>
    <x v="1"/>
    <x v="38"/>
    <n v="108"/>
    <n v="76.790000000000006"/>
    <d v="2015-06-22T19:00:21"/>
    <n v="2015"/>
  </r>
  <r>
    <n v="3041"/>
    <s v="Lend a Hand in Our Home"/>
    <s v="Privet! Hello! Bon Jour! We are the Arlekin Players Theatre and we need a home."/>
    <n v="8300"/>
    <n v="9170"/>
    <x v="0"/>
    <x v="0"/>
    <s v="USD"/>
    <n v="1388303940"/>
    <n v="1386011038"/>
    <b v="0"/>
    <n v="95"/>
    <b v="1"/>
    <x v="1"/>
    <x v="38"/>
    <n v="110"/>
    <n v="96.53"/>
    <d v="2015-12-21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USD"/>
    <n v="1435359600"/>
    <n v="1434999621"/>
    <b v="0"/>
    <n v="37"/>
    <b v="1"/>
    <x v="1"/>
    <x v="38"/>
    <n v="128"/>
    <n v="51.89"/>
    <d v="2015-09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0"/>
    <s v="USD"/>
    <n v="1453323048"/>
    <n v="1450731048"/>
    <b v="0"/>
    <n v="128"/>
    <b v="1"/>
    <x v="1"/>
    <x v="38"/>
    <n v="110"/>
    <n v="128.91"/>
    <d v="2015-03-20T01:41:3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GBP"/>
    <n v="1444149047"/>
    <n v="1441557047"/>
    <b v="0"/>
    <n v="156"/>
    <b v="1"/>
    <x v="1"/>
    <x v="38"/>
    <n v="109"/>
    <n v="84.11"/>
    <d v="2016-01-18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6"/>
    <s v="CAD"/>
    <n v="1429152600"/>
    <n v="1426815699"/>
    <b v="0"/>
    <n v="64"/>
    <b v="1"/>
    <x v="1"/>
    <x v="38"/>
    <n v="133"/>
    <n v="82.94"/>
    <d v="2014-07-23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54433998"/>
    <n v="1453137998"/>
    <b v="0"/>
    <n v="58"/>
    <b v="1"/>
    <x v="1"/>
    <x v="38"/>
    <n v="191"/>
    <n v="259.95"/>
    <d v="2014-08-11T19:16:26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08679055"/>
    <n v="1406087055"/>
    <b v="0"/>
    <n v="20"/>
    <b v="1"/>
    <x v="1"/>
    <x v="38"/>
    <n v="149"/>
    <n v="37.25"/>
    <d v="2016-03-14T23:44:14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10324720"/>
    <n v="1407784586"/>
    <b v="0"/>
    <n v="47"/>
    <b v="1"/>
    <x v="1"/>
    <x v="38"/>
    <n v="166"/>
    <n v="177.02"/>
    <d v="2014-12-02T21:37:4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61762960"/>
    <n v="1457999054"/>
    <b v="0"/>
    <n v="54"/>
    <b v="1"/>
    <x v="1"/>
    <x v="38"/>
    <n v="107"/>
    <n v="74.069999999999993"/>
    <d v="2015-05-15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20060920"/>
    <n v="1417556262"/>
    <b v="0"/>
    <n v="9"/>
    <b v="1"/>
    <x v="1"/>
    <x v="38"/>
    <n v="106"/>
    <n v="70.67"/>
    <d v="2016-04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USD"/>
    <n v="1434241255"/>
    <n v="1431649255"/>
    <b v="0"/>
    <n v="35"/>
    <b v="0"/>
    <x v="1"/>
    <x v="38"/>
    <n v="24"/>
    <n v="23.63"/>
    <d v="2017-01-09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62420960"/>
    <n v="1459828960"/>
    <b v="0"/>
    <n v="2"/>
    <b v="0"/>
    <x v="1"/>
    <x v="38"/>
    <n v="0"/>
    <n v="37.5"/>
    <d v="2015-04-28T16:04:54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GBP"/>
    <n v="1486547945"/>
    <n v="1483955945"/>
    <b v="1"/>
    <n v="3"/>
    <b v="0"/>
    <x v="1"/>
    <x v="38"/>
    <n v="0"/>
    <n v="13.33"/>
    <d v="2014-08-11T18:16: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32828740"/>
    <n v="1430237094"/>
    <b v="0"/>
    <n v="0"/>
    <b v="0"/>
    <x v="1"/>
    <x v="38"/>
    <n v="0"/>
    <n v="0"/>
    <d v="2015-01-23T19:59:1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12222340"/>
    <n v="1407781013"/>
    <b v="0"/>
    <n v="1"/>
    <b v="0"/>
    <x v="1"/>
    <x v="38"/>
    <n v="0"/>
    <n v="1"/>
    <d v="2014-11-10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25258240"/>
    <n v="1422043154"/>
    <b v="0"/>
    <n v="0"/>
    <b v="0"/>
    <x v="1"/>
    <x v="38"/>
    <n v="0"/>
    <n v="0"/>
    <d v="2014-07-31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USD"/>
    <n v="1420844390"/>
    <n v="1415660390"/>
    <b v="0"/>
    <n v="0"/>
    <b v="0"/>
    <x v="1"/>
    <x v="38"/>
    <n v="0"/>
    <n v="0"/>
    <d v="2016-03-04T15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0"/>
    <s v="USD"/>
    <n v="1412003784"/>
    <n v="1406819784"/>
    <b v="0"/>
    <n v="3"/>
    <b v="0"/>
    <x v="1"/>
    <x v="38"/>
    <n v="0"/>
    <n v="1"/>
    <d v="2016-03-31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GBP"/>
    <n v="1459694211"/>
    <n v="1457105811"/>
    <b v="0"/>
    <n v="11"/>
    <b v="0"/>
    <x v="1"/>
    <x v="38"/>
    <n v="3"/>
    <n v="41"/>
    <d v="2014-07-09T22:27:26"/>
    <n v="2014"/>
  </r>
  <r>
    <n v="3060"/>
    <s v="Save the Roxy Theatre in Bremerton WA"/>
    <s v="Save the historic Roxy theatre in Bremerton WA from being repurposed as office space."/>
    <n v="220000"/>
    <n v="335"/>
    <x v="2"/>
    <x v="14"/>
    <s v="EUR"/>
    <n v="1463734740"/>
    <n v="1459414740"/>
    <b v="0"/>
    <n v="6"/>
    <b v="0"/>
    <x v="1"/>
    <x v="38"/>
    <n v="0"/>
    <n v="55.83"/>
    <d v="2015-08-29T06:35:34"/>
    <n v="2015"/>
  </r>
  <r>
    <n v="3061"/>
    <s v="Help Save Parkway Cinemas!"/>
    <s v="Save a historic Local theater."/>
    <n v="1000000"/>
    <n v="0"/>
    <x v="2"/>
    <x v="0"/>
    <s v="USD"/>
    <n v="1407536846"/>
    <n v="1404944846"/>
    <b v="0"/>
    <n v="0"/>
    <b v="0"/>
    <x v="1"/>
    <x v="38"/>
    <n v="0"/>
    <n v="0"/>
    <d v="2014-07-14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422134"/>
    <n v="1440830134"/>
    <b v="0"/>
    <n v="67"/>
    <b v="0"/>
    <x v="1"/>
    <x v="38"/>
    <n v="67"/>
    <n v="99.76"/>
    <d v="2015-09-01T12:51:32"/>
    <n v="2015"/>
  </r>
  <r>
    <n v="3063"/>
    <s v="Spec Haus"/>
    <s v="Members of the local Miami music scene are putting together a venue/creative space in Kendall!"/>
    <n v="3000"/>
    <n v="587"/>
    <x v="2"/>
    <x v="0"/>
    <s v="USD"/>
    <n v="1407955748"/>
    <n v="1405363748"/>
    <b v="0"/>
    <n v="23"/>
    <b v="0"/>
    <x v="1"/>
    <x v="38"/>
    <n v="20"/>
    <n v="25.52"/>
    <d v="2016-09-17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3636000"/>
    <n v="1441111892"/>
    <b v="0"/>
    <n v="72"/>
    <b v="0"/>
    <x v="1"/>
    <x v="38"/>
    <n v="11"/>
    <n v="117.65"/>
    <d v="2015-10-22T03:07:26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77174138"/>
    <n v="1474150138"/>
    <b v="0"/>
    <n v="2"/>
    <b v="0"/>
    <x v="1"/>
    <x v="38"/>
    <n v="0"/>
    <n v="5"/>
    <d v="2014-07-05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0"/>
    <s v="USD"/>
    <n v="1448175540"/>
    <n v="1445483246"/>
    <b v="0"/>
    <n v="15"/>
    <b v="0"/>
    <x v="1"/>
    <x v="38"/>
    <n v="12"/>
    <n v="2796.67"/>
    <d v="2016-06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0"/>
    <s v="USD"/>
    <n v="1406683172"/>
    <n v="1404523172"/>
    <b v="0"/>
    <n v="1"/>
    <b v="0"/>
    <x v="1"/>
    <x v="38"/>
    <n v="3"/>
    <n v="200"/>
    <d v="2015-08-10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3"/>
    <s v="AUD"/>
    <n v="1468128537"/>
    <n v="1465536537"/>
    <b v="0"/>
    <n v="2"/>
    <b v="0"/>
    <x v="1"/>
    <x v="38"/>
    <n v="0"/>
    <n v="87.5"/>
    <d v="2015-09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5"/>
    <s v="NZD"/>
    <n v="1441837879"/>
    <n v="1439245879"/>
    <b v="0"/>
    <n v="7"/>
    <b v="0"/>
    <x v="1"/>
    <x v="38"/>
    <n v="14"/>
    <n v="20.14"/>
    <d v="2014-11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USD"/>
    <n v="1445013352"/>
    <n v="1442421352"/>
    <b v="0"/>
    <n v="16"/>
    <b v="0"/>
    <x v="1"/>
    <x v="38"/>
    <n v="3"/>
    <n v="20.88"/>
    <d v="2016-11-16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18587234"/>
    <n v="1415995234"/>
    <b v="0"/>
    <n v="117"/>
    <b v="0"/>
    <x v="1"/>
    <x v="38"/>
    <n v="60"/>
    <n v="61.31"/>
    <d v="2015-04-03T17:34:4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GBP"/>
    <n v="1481132169"/>
    <n v="1479317769"/>
    <b v="0"/>
    <n v="2"/>
    <b v="0"/>
    <x v="1"/>
    <x v="38"/>
    <n v="0"/>
    <n v="1"/>
    <d v="2016-10-15T16:34:2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29595940"/>
    <n v="1428082481"/>
    <b v="0"/>
    <n v="7"/>
    <b v="0"/>
    <x v="1"/>
    <x v="38"/>
    <n v="0"/>
    <n v="92.14"/>
    <d v="2015-04-17T16:25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0"/>
    <s v="USD"/>
    <n v="1477791960"/>
    <n v="1476549262"/>
    <b v="0"/>
    <n v="3"/>
    <b v="0"/>
    <x v="1"/>
    <x v="38"/>
    <n v="0"/>
    <n v="7.33"/>
    <d v="2016-02-09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34309540"/>
    <n v="1429287900"/>
    <b v="0"/>
    <n v="20"/>
    <b v="0"/>
    <x v="1"/>
    <x v="38"/>
    <n v="9"/>
    <n v="64.8"/>
    <d v="2016-06-30T02:27:20"/>
    <n v="2016"/>
  </r>
  <r>
    <n v="3076"/>
    <s v="10,000 Hours"/>
    <s v="Helping female comedians get in their 10,000 Hours of practice!"/>
    <n v="10000"/>
    <n v="1506"/>
    <x v="2"/>
    <x v="7"/>
    <s v="EUR"/>
    <n v="1457617359"/>
    <n v="1455025359"/>
    <b v="0"/>
    <n v="50"/>
    <b v="0"/>
    <x v="1"/>
    <x v="38"/>
    <n v="15"/>
    <n v="30.12"/>
    <d v="2015-08-10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0"/>
    <s v="USD"/>
    <n v="1471573640"/>
    <n v="1467253640"/>
    <b v="0"/>
    <n v="2"/>
    <b v="0"/>
    <x v="1"/>
    <x v="38"/>
    <n v="0"/>
    <n v="52.5"/>
    <d v="2017-01-31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44405123"/>
    <n v="1439221123"/>
    <b v="0"/>
    <n v="3"/>
    <b v="0"/>
    <x v="1"/>
    <x v="38"/>
    <n v="0"/>
    <n v="23.67"/>
    <d v="2015-01-27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6"/>
    <s v="CAD"/>
    <n v="1488495478"/>
    <n v="1485903478"/>
    <b v="0"/>
    <n v="27"/>
    <b v="0"/>
    <x v="1"/>
    <x v="38"/>
    <n v="1"/>
    <n v="415.78"/>
    <d v="2015-02-20T17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24920795"/>
    <n v="1422328795"/>
    <b v="0"/>
    <n v="7"/>
    <b v="0"/>
    <x v="1"/>
    <x v="38"/>
    <n v="0"/>
    <n v="53.71"/>
    <d v="2014-10-28T00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27040435"/>
    <n v="1424452035"/>
    <b v="0"/>
    <n v="5"/>
    <b v="0"/>
    <x v="1"/>
    <x v="38"/>
    <n v="0"/>
    <n v="420.6"/>
    <d v="2015-08-21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19644444"/>
    <n v="1414456844"/>
    <b v="0"/>
    <n v="0"/>
    <b v="0"/>
    <x v="1"/>
    <x v="38"/>
    <n v="0"/>
    <n v="0"/>
    <d v="2015-10-16T22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42722891"/>
    <n v="1440130891"/>
    <b v="0"/>
    <n v="3"/>
    <b v="0"/>
    <x v="1"/>
    <x v="38"/>
    <n v="0"/>
    <n v="18.670000000000002"/>
    <d v="2014-08-02T13:31:1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47628946"/>
    <n v="1445033346"/>
    <b v="0"/>
    <n v="6"/>
    <b v="0"/>
    <x v="1"/>
    <x v="38"/>
    <n v="12"/>
    <n v="78.33"/>
    <d v="2015-04-06T17:22:11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09547600"/>
    <n v="1406986278"/>
    <b v="0"/>
    <n v="9"/>
    <b v="0"/>
    <x v="1"/>
    <x v="38"/>
    <n v="2"/>
    <n v="67.78"/>
    <d v="2015-08-30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0"/>
    <s v="USD"/>
    <n v="1430851680"/>
    <n v="1428340931"/>
    <b v="0"/>
    <n v="3"/>
    <b v="0"/>
    <x v="1"/>
    <x v="38"/>
    <n v="0"/>
    <n v="16.670000000000002"/>
    <d v="2015-06-18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43561159"/>
    <n v="1440969159"/>
    <b v="0"/>
    <n v="2"/>
    <b v="0"/>
    <x v="1"/>
    <x v="38"/>
    <n v="1"/>
    <n v="62.5"/>
    <d v="2016-10-22T03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4"/>
    <s v="EUR"/>
    <n v="1439827559"/>
    <n v="1434643559"/>
    <b v="0"/>
    <n v="3"/>
    <b v="0"/>
    <x v="1"/>
    <x v="38"/>
    <n v="0"/>
    <n v="42"/>
    <d v="2014-12-08T13:44:07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82294990"/>
    <n v="1477107390"/>
    <b v="0"/>
    <n v="45"/>
    <b v="0"/>
    <x v="1"/>
    <x v="38"/>
    <n v="23"/>
    <n v="130.09"/>
    <d v="2016-06-07T13:01:2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20724460"/>
    <n v="1418046247"/>
    <b v="0"/>
    <n v="9"/>
    <b v="0"/>
    <x v="1"/>
    <x v="38"/>
    <n v="5"/>
    <n v="1270.22"/>
    <d v="2015-03-02T19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68029540"/>
    <n v="1465304483"/>
    <b v="0"/>
    <n v="9"/>
    <b v="0"/>
    <x v="1"/>
    <x v="38"/>
    <n v="16"/>
    <n v="88.44"/>
    <d v="2016-07-15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30505545"/>
    <n v="1425325145"/>
    <b v="0"/>
    <n v="21"/>
    <b v="0"/>
    <x v="1"/>
    <x v="38"/>
    <n v="1"/>
    <n v="56.34"/>
    <d v="2015-09-08T14:51:5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0"/>
    <s v="USD"/>
    <n v="1471214743"/>
    <n v="1468622743"/>
    <b v="0"/>
    <n v="17"/>
    <b v="0"/>
    <x v="1"/>
    <x v="38"/>
    <n v="23"/>
    <n v="53.53"/>
    <d v="2014-05-01T21:49:01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4946400"/>
    <n v="1441723912"/>
    <b v="0"/>
    <n v="1"/>
    <b v="0"/>
    <x v="1"/>
    <x v="38"/>
    <n v="0"/>
    <n v="25"/>
    <d v="2015-07-22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6"/>
    <s v="CAD"/>
    <n v="1401595140"/>
    <n v="1398980941"/>
    <b v="0"/>
    <n v="1"/>
    <b v="0"/>
    <x v="1"/>
    <x v="38"/>
    <n v="0"/>
    <n v="50"/>
    <d v="2016-06-02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42775956"/>
    <n v="1437591956"/>
    <b v="0"/>
    <n v="14"/>
    <b v="0"/>
    <x v="1"/>
    <x v="38"/>
    <n v="4"/>
    <n v="56.79"/>
    <d v="2015-04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USD"/>
    <n v="1470011780"/>
    <n v="1464827780"/>
    <b v="0"/>
    <n v="42"/>
    <b v="0"/>
    <x v="1"/>
    <x v="38"/>
    <n v="17"/>
    <n v="40.83"/>
    <d v="2016-09-16T12:05:01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32151326"/>
    <n v="1429559326"/>
    <b v="0"/>
    <n v="27"/>
    <b v="0"/>
    <x v="1"/>
    <x v="38"/>
    <n v="4"/>
    <n v="65.11"/>
    <d v="2015-12-21T19:00:49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GBP"/>
    <n v="1475848800"/>
    <n v="1474027501"/>
    <b v="0"/>
    <n v="5"/>
    <b v="0"/>
    <x v="1"/>
    <x v="38"/>
    <n v="14"/>
    <n v="55.6"/>
    <d v="2016-01-13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54890620"/>
    <n v="1450724449"/>
    <b v="0"/>
    <n v="13"/>
    <b v="0"/>
    <x v="1"/>
    <x v="38"/>
    <n v="15"/>
    <n v="140.54"/>
    <d v="2014-09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0"/>
    <s v="USD"/>
    <n v="1455251591"/>
    <n v="1452659591"/>
    <b v="0"/>
    <n v="12"/>
    <b v="0"/>
    <x v="1"/>
    <x v="38"/>
    <n v="12"/>
    <n v="25"/>
    <d v="2015-06-16T09:12:17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0"/>
    <s v="USD"/>
    <n v="1413816975"/>
    <n v="1411224975"/>
    <b v="0"/>
    <n v="90"/>
    <b v="0"/>
    <x v="1"/>
    <x v="38"/>
    <n v="39"/>
    <n v="69.53"/>
    <d v="2016-07-04T08:10:18"/>
    <n v="2016"/>
  </r>
  <r>
    <n v="3103"/>
    <s v="Professional Venue for local artists!!"/>
    <s v="Creating a place for local artists to perform, at substantially less cost for them"/>
    <n v="4100"/>
    <n v="11"/>
    <x v="2"/>
    <x v="7"/>
    <s v="EUR"/>
    <n v="1437033360"/>
    <n v="1434445937"/>
    <b v="0"/>
    <n v="2"/>
    <b v="0"/>
    <x v="1"/>
    <x v="38"/>
    <n v="0"/>
    <n v="5.5"/>
    <d v="2015-04-13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"/>
    <s v="GBP"/>
    <n v="1471939818"/>
    <n v="1467619818"/>
    <b v="0"/>
    <n v="5"/>
    <b v="0"/>
    <x v="1"/>
    <x v="38"/>
    <n v="30"/>
    <n v="237"/>
    <d v="2015-01-02T21:48:31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34080706"/>
    <n v="1428896706"/>
    <b v="0"/>
    <n v="31"/>
    <b v="0"/>
    <x v="1"/>
    <x v="38"/>
    <n v="42"/>
    <n v="79.87"/>
    <d v="2014-08-25T17:15:16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AUD"/>
    <n v="1422928800"/>
    <n v="1420235311"/>
    <b v="0"/>
    <n v="4"/>
    <b v="0"/>
    <x v="1"/>
    <x v="38"/>
    <n v="4"/>
    <n v="10.25"/>
    <d v="2015-08-25T10:17:56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13694800"/>
    <n v="1408986916"/>
    <b v="0"/>
    <n v="29"/>
    <b v="0"/>
    <x v="1"/>
    <x v="38"/>
    <n v="20"/>
    <n v="272.58999999999997"/>
    <d v="2015-05-04T19:32:31"/>
    <n v="2015"/>
  </r>
  <r>
    <n v="3108"/>
    <s v="Funding a home for our Children's Theater"/>
    <s v="We need a permanent home for the theater!"/>
    <n v="50000"/>
    <n v="26"/>
    <x v="2"/>
    <x v="1"/>
    <s v="GBP"/>
    <n v="1442440800"/>
    <n v="1440497876"/>
    <b v="0"/>
    <n v="2"/>
    <b v="0"/>
    <x v="1"/>
    <x v="38"/>
    <n v="0"/>
    <n v="13"/>
    <d v="2015-02-27T16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31372751"/>
    <n v="1430767951"/>
    <b v="0"/>
    <n v="114"/>
    <b v="0"/>
    <x v="1"/>
    <x v="38"/>
    <n v="25"/>
    <n v="58.18"/>
    <d v="2014-07-24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30234394"/>
    <n v="1425053994"/>
    <b v="0"/>
    <n v="1"/>
    <b v="0"/>
    <x v="1"/>
    <x v="38"/>
    <n v="0"/>
    <n v="10"/>
    <d v="2017-01-10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09194810"/>
    <n v="1406170810"/>
    <b v="0"/>
    <n v="76"/>
    <b v="0"/>
    <x v="1"/>
    <x v="38"/>
    <n v="27"/>
    <n v="70.11"/>
    <d v="2014-09-03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87465119"/>
    <n v="1484009119"/>
    <b v="0"/>
    <n v="9"/>
    <b v="0"/>
    <x v="1"/>
    <x v="38"/>
    <n v="5"/>
    <n v="57.89"/>
    <d v="2016-09-02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12432220"/>
    <n v="1409753820"/>
    <b v="0"/>
    <n v="37"/>
    <b v="0"/>
    <x v="1"/>
    <x v="38"/>
    <n v="4"/>
    <n v="125.27"/>
    <d v="2015-03-18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77968934"/>
    <n v="1472784934"/>
    <b v="0"/>
    <n v="0"/>
    <b v="0"/>
    <x v="1"/>
    <x v="38"/>
    <n v="0"/>
    <n v="0"/>
    <d v="2014-07-23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0"/>
    <s v="USD"/>
    <n v="1429291982"/>
    <n v="1426699982"/>
    <b v="0"/>
    <n v="1"/>
    <b v="0"/>
    <x v="1"/>
    <x v="38"/>
    <n v="3"/>
    <n v="300"/>
    <d v="2016-05-06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11312250"/>
    <n v="1406128250"/>
    <b v="0"/>
    <n v="10"/>
    <b v="0"/>
    <x v="1"/>
    <x v="38"/>
    <n v="57"/>
    <n v="43"/>
    <d v="2015-03-18T12:22:05"/>
    <n v="2015"/>
  </r>
  <r>
    <n v="3117"/>
    <s v="Cowes and The Sea"/>
    <s v="Performing Arts workshops, for young people aged 5 -16, exploring how the sea has shaped Cowes as a settlement."/>
    <n v="1000"/>
    <n v="1"/>
    <x v="2"/>
    <x v="12"/>
    <s v="SEK"/>
    <n v="1465123427"/>
    <n v="1462531427"/>
    <b v="0"/>
    <n v="1"/>
    <b v="0"/>
    <x v="1"/>
    <x v="38"/>
    <n v="0"/>
    <n v="1"/>
    <d v="2016-05-19T08:59:20"/>
    <n v="2016"/>
  </r>
  <r>
    <n v="3118"/>
    <s v="Garden Eden, theatre, meeting, culture, music, art"/>
    <s v="a magical place for all kind of people, like a fairytaile in all colours"/>
    <n v="500000"/>
    <n v="1550"/>
    <x v="2"/>
    <x v="0"/>
    <s v="USD"/>
    <n v="1427890925"/>
    <n v="1426681325"/>
    <b v="0"/>
    <n v="2"/>
    <b v="0"/>
    <x v="1"/>
    <x v="38"/>
    <n v="0"/>
    <n v="775"/>
    <d v="2016-06-13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GBP"/>
    <n v="1464354720"/>
    <n v="1463648360"/>
    <b v="0"/>
    <n v="1"/>
    <b v="0"/>
    <x v="1"/>
    <x v="38"/>
    <n v="0"/>
    <n v="5"/>
    <d v="2015-02-25T01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12"/>
    <s v="SEK"/>
    <n v="1467473723"/>
    <n v="1465832123"/>
    <b v="0"/>
    <n v="10"/>
    <b v="0"/>
    <x v="1"/>
    <x v="38"/>
    <n v="0"/>
    <n v="12.8"/>
    <d v="2016-03-06T22:36:36"/>
    <n v="2016"/>
  </r>
  <r>
    <n v="3121"/>
    <s v="Ant Farm Theatre Project (Canceled)"/>
    <s v="I going to build a theatre for a local ant farm so that Ants can put on their theatre productions."/>
    <n v="1500"/>
    <n v="10"/>
    <x v="1"/>
    <x v="0"/>
    <s v="USD"/>
    <n v="1427414732"/>
    <n v="1424826332"/>
    <b v="0"/>
    <n v="1"/>
    <b v="0"/>
    <x v="1"/>
    <x v="38"/>
    <n v="1"/>
    <n v="10"/>
    <d v="2014-07-28T16:18:55"/>
    <n v="2014"/>
  </r>
  <r>
    <n v="3122"/>
    <s v="be back soon (Canceled)"/>
    <s v="cancelled until further notice"/>
    <n v="199"/>
    <n v="116"/>
    <x v="1"/>
    <x v="10"/>
    <s v="EUR"/>
    <n v="1462484196"/>
    <n v="1457303796"/>
    <b v="0"/>
    <n v="2"/>
    <b v="0"/>
    <x v="1"/>
    <x v="38"/>
    <n v="58"/>
    <n v="58"/>
    <d v="2016-11-04T22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6"/>
    <s v="CAD"/>
    <n v="1411748335"/>
    <n v="1406564335"/>
    <b v="0"/>
    <n v="348"/>
    <b v="0"/>
    <x v="1"/>
    <x v="38"/>
    <n v="68"/>
    <n v="244.8"/>
    <d v="2016-06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78733732"/>
    <n v="1478298132"/>
    <b v="0"/>
    <n v="4"/>
    <b v="0"/>
    <x v="1"/>
    <x v="38"/>
    <n v="0"/>
    <n v="6.5"/>
    <d v="2014-12-04T18:43:21"/>
    <n v="2014"/>
  </r>
  <r>
    <n v="3125"/>
    <s v="N/A (Canceled)"/>
    <s v="N/A"/>
    <n v="1500000"/>
    <n v="0"/>
    <x v="1"/>
    <x v="0"/>
    <s v="USD"/>
    <n v="1468108198"/>
    <n v="1465516198"/>
    <b v="0"/>
    <n v="0"/>
    <b v="0"/>
    <x v="1"/>
    <x v="38"/>
    <n v="0"/>
    <n v="0"/>
    <d v="2015-12-08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22902601"/>
    <n v="1417718601"/>
    <b v="0"/>
    <n v="17"/>
    <b v="0"/>
    <x v="1"/>
    <x v="38"/>
    <n v="4"/>
    <n v="61.18"/>
    <d v="2016-02-27T00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52142672"/>
    <n v="1449550672"/>
    <b v="0"/>
    <n v="0"/>
    <b v="0"/>
    <x v="1"/>
    <x v="38"/>
    <n v="0"/>
    <n v="0"/>
    <d v="2015-01-30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59121162"/>
    <n v="1456532762"/>
    <b v="0"/>
    <n v="117"/>
    <b v="0"/>
    <x v="1"/>
    <x v="6"/>
    <n v="109"/>
    <n v="139.24"/>
    <d v="2017-02-14T19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25242029"/>
    <n v="1422650029"/>
    <b v="0"/>
    <n v="1"/>
    <b v="0"/>
    <x v="1"/>
    <x v="6"/>
    <n v="1"/>
    <n v="10"/>
    <d v="2017-03-09T20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89690141"/>
    <n v="1487101741"/>
    <b v="0"/>
    <n v="4"/>
    <b v="0"/>
    <x v="1"/>
    <x v="6"/>
    <n v="4"/>
    <n v="93.75"/>
    <d v="2017-03-14T15:21:56"/>
    <n v="2017"/>
  </r>
  <r>
    <n v="3131"/>
    <s v="SNAKE EYES"/>
    <s v="A Staged Reading of &quot;Snake Eyes,&quot; a new play by Alex Rafala"/>
    <n v="4100"/>
    <n v="645"/>
    <x v="3"/>
    <x v="0"/>
    <s v="USD"/>
    <n v="1492542819"/>
    <n v="1489090419"/>
    <b v="0"/>
    <n v="12"/>
    <b v="0"/>
    <x v="1"/>
    <x v="6"/>
    <n v="16"/>
    <n v="53.75"/>
    <d v="2017-03-09T13:54:05"/>
    <n v="2017"/>
  </r>
  <r>
    <n v="3132"/>
    <s v="A Bite of a Snake Play"/>
    <s v="Smells Like Money, Drips Like Honey, Taste Like Mocha, Better Run AWAY"/>
    <n v="30000"/>
    <n v="10"/>
    <x v="3"/>
    <x v="0"/>
    <s v="USD"/>
    <n v="1492145940"/>
    <n v="1489504916"/>
    <b v="0"/>
    <n v="1"/>
    <b v="0"/>
    <x v="1"/>
    <x v="6"/>
    <n v="0"/>
    <n v="10"/>
    <d v="2017-02-20T08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0"/>
    <s v="USD"/>
    <n v="1491656045"/>
    <n v="1489067645"/>
    <b v="0"/>
    <n v="16"/>
    <b v="0"/>
    <x v="1"/>
    <x v="6"/>
    <n v="108"/>
    <n v="33.75"/>
    <d v="2017-02-22T13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0"/>
    <s v="USD"/>
    <n v="1492759460"/>
    <n v="1487579060"/>
    <b v="0"/>
    <n v="12"/>
    <b v="0"/>
    <x v="1"/>
    <x v="6"/>
    <n v="23"/>
    <n v="18.75"/>
    <d v="2017-03-06T17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GBP"/>
    <n v="1490358834"/>
    <n v="1487770434"/>
    <b v="0"/>
    <n v="7"/>
    <b v="0"/>
    <x v="1"/>
    <x v="6"/>
    <n v="21"/>
    <n v="23.14"/>
    <d v="2017-03-13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0631419"/>
    <n v="1488820619"/>
    <b v="0"/>
    <n v="22"/>
    <b v="0"/>
    <x v="1"/>
    <x v="6"/>
    <n v="128"/>
    <n v="29.05"/>
    <d v="2017-02-23T11:05:54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1277121"/>
    <n v="1489376321"/>
    <b v="0"/>
    <n v="1"/>
    <b v="0"/>
    <x v="1"/>
    <x v="6"/>
    <n v="3"/>
    <n v="50"/>
    <d v="2017-03-13T21:14:29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001140"/>
    <n v="1487847954"/>
    <b v="0"/>
    <n v="0"/>
    <b v="0"/>
    <x v="1"/>
    <x v="6"/>
    <n v="0"/>
    <n v="0"/>
    <d v="2017-03-15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0"/>
    <s v="USD"/>
    <n v="1493838720"/>
    <n v="1489439669"/>
    <b v="0"/>
    <n v="6"/>
    <b v="0"/>
    <x v="1"/>
    <x v="6"/>
    <n v="5"/>
    <n v="450"/>
    <d v="2017-02-19T06:29:2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"/>
    <s v="GBP"/>
    <n v="1491233407"/>
    <n v="1489591807"/>
    <b v="0"/>
    <n v="4"/>
    <b v="0"/>
    <x v="1"/>
    <x v="6"/>
    <n v="1"/>
    <n v="24"/>
    <d v="2017-03-08T17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MXN"/>
    <n v="1490416380"/>
    <n v="1487485760"/>
    <b v="0"/>
    <n v="8"/>
    <b v="0"/>
    <x v="1"/>
    <x v="6"/>
    <n v="52"/>
    <n v="32.25"/>
    <d v="2017-03-06T18:04:48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7"/>
    <s v="EUR"/>
    <n v="1491581703"/>
    <n v="1488993303"/>
    <b v="0"/>
    <n v="3"/>
    <b v="0"/>
    <x v="1"/>
    <x v="6"/>
    <n v="2"/>
    <n v="15"/>
    <d v="2017-02-17T12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0"/>
    <s v="EUR"/>
    <n v="1492372800"/>
    <n v="1488823488"/>
    <b v="0"/>
    <n v="0"/>
    <b v="0"/>
    <x v="1"/>
    <x v="6"/>
    <n v="0"/>
    <n v="0"/>
    <d v="2017-03-14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GBP"/>
    <n v="1489922339"/>
    <n v="1487333939"/>
    <b v="0"/>
    <n v="30"/>
    <b v="0"/>
    <x v="1"/>
    <x v="6"/>
    <n v="75"/>
    <n v="251.33"/>
    <d v="2017-03-02T12:55:07"/>
    <n v="2017"/>
  </r>
  <r>
    <n v="3145"/>
    <s v="Arlington's 1st Dinner Theatre"/>
    <s v="Dominion Theatre Company is the first community dinner theatre  to be established in Arlington TX."/>
    <n v="25000"/>
    <n v="0"/>
    <x v="3"/>
    <x v="1"/>
    <s v="GBP"/>
    <n v="1491726956"/>
    <n v="1489480556"/>
    <b v="0"/>
    <n v="0"/>
    <b v="0"/>
    <x v="1"/>
    <x v="6"/>
    <n v="0"/>
    <n v="0"/>
    <d v="2017-01-27T00:58:54"/>
    <n v="2017"/>
  </r>
  <r>
    <n v="3146"/>
    <s v="SoÃ±Ã© una ciudad amurallada"/>
    <s v="Somos... Podemos... Amamos... Nuestra muralla, nuestra utopÃ­a. Que el amor sea el lÃ­mite"/>
    <n v="50000"/>
    <n v="5250"/>
    <x v="3"/>
    <x v="0"/>
    <s v="USD"/>
    <n v="1489903200"/>
    <n v="1488459307"/>
    <b v="0"/>
    <n v="12"/>
    <b v="0"/>
    <x v="1"/>
    <x v="6"/>
    <n v="11"/>
    <n v="437.5"/>
    <d v="2017-03-02T16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90659134"/>
    <n v="1485478734"/>
    <b v="0"/>
    <n v="213"/>
    <b v="1"/>
    <x v="1"/>
    <x v="6"/>
    <n v="118"/>
    <n v="110.35"/>
    <d v="2014-09-27T23:15:55"/>
    <n v="2014"/>
  </r>
  <r>
    <n v="3148"/>
    <s v="The Aurora Project: A Sci-Fi Epic by Bella Poynton"/>
    <s v="Help fund The Aurora Project, an immersive science fiction epic."/>
    <n v="1800"/>
    <n v="2361"/>
    <x v="0"/>
    <x v="15"/>
    <s v="MXN"/>
    <n v="1492356166"/>
    <n v="1488471766"/>
    <b v="0"/>
    <n v="57"/>
    <b v="1"/>
    <x v="1"/>
    <x v="6"/>
    <n v="131"/>
    <n v="41.42"/>
    <d v="2014-09-09T15:58:0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415319355"/>
    <n v="1411859755"/>
    <b v="1"/>
    <n v="25"/>
    <b v="1"/>
    <x v="1"/>
    <x v="6"/>
    <n v="104"/>
    <n v="52"/>
    <d v="2012-11-13T00:25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412136000"/>
    <n v="1410278284"/>
    <b v="1"/>
    <n v="104"/>
    <b v="1"/>
    <x v="1"/>
    <x v="6"/>
    <n v="101"/>
    <n v="33.99"/>
    <d v="2010-10-27T06:20:03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354845600"/>
    <n v="1352766300"/>
    <b v="1"/>
    <n v="34"/>
    <b v="1"/>
    <x v="1"/>
    <x v="6"/>
    <n v="100"/>
    <n v="103.35"/>
    <d v="2014-08-11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USD"/>
    <n v="1295928000"/>
    <n v="1288160403"/>
    <b v="1"/>
    <n v="67"/>
    <b v="1"/>
    <x v="1"/>
    <x v="6"/>
    <n v="106"/>
    <n v="34.79"/>
    <d v="2013-10-03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410379774"/>
    <n v="1407787774"/>
    <b v="1"/>
    <n v="241"/>
    <b v="1"/>
    <x v="1"/>
    <x v="6"/>
    <n v="336"/>
    <n v="41.77"/>
    <d v="2011-03-31T03:42:1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GBP"/>
    <n v="1383425367"/>
    <n v="1380833367"/>
    <b v="1"/>
    <n v="123"/>
    <b v="1"/>
    <x v="1"/>
    <x v="6"/>
    <n v="113"/>
    <n v="64.27"/>
    <d v="2012-03-02T21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USD"/>
    <n v="1304225940"/>
    <n v="1301542937"/>
    <b v="1"/>
    <n v="302"/>
    <b v="1"/>
    <x v="1"/>
    <x v="6"/>
    <n v="189"/>
    <n v="31.21"/>
    <d v="2012-11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3310458"/>
    <n v="1330722058"/>
    <b v="1"/>
    <n v="89"/>
    <b v="1"/>
    <x v="1"/>
    <x v="6"/>
    <n v="102"/>
    <n v="62.92"/>
    <d v="2012-04-27T22:52:24"/>
    <n v="2012"/>
  </r>
  <r>
    <n v="3157"/>
    <s v="Summer FourPlay"/>
    <s v="Four Directors.  Four One Acts.  Four Genres.  For You."/>
    <n v="4000"/>
    <n v="4040"/>
    <x v="0"/>
    <x v="1"/>
    <s v="GBP"/>
    <n v="1356004725"/>
    <n v="1353412725"/>
    <b v="1"/>
    <n v="41"/>
    <b v="1"/>
    <x v="1"/>
    <x v="6"/>
    <n v="101"/>
    <n v="98.54"/>
    <d v="2014-07-09T18:55:05"/>
    <n v="2014"/>
  </r>
  <r>
    <n v="3158"/>
    <s v="Nursery Crimes"/>
    <s v="A 40s crime-noir play using nursery rhyme characters."/>
    <n v="5000"/>
    <n v="5700"/>
    <x v="0"/>
    <x v="0"/>
    <s v="USD"/>
    <n v="1338591144"/>
    <n v="1335567144"/>
    <b v="1"/>
    <n v="69"/>
    <b v="1"/>
    <x v="1"/>
    <x v="6"/>
    <n v="114"/>
    <n v="82.61"/>
    <d v="2013-06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405746000"/>
    <n v="1404932105"/>
    <b v="1"/>
    <n v="52"/>
    <b v="1"/>
    <x v="1"/>
    <x v="6"/>
    <n v="133"/>
    <n v="38.5"/>
    <d v="2011-12-07T01:36:01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374523752"/>
    <n v="1371931752"/>
    <b v="1"/>
    <n v="57"/>
    <b v="1"/>
    <x v="1"/>
    <x v="6"/>
    <n v="102"/>
    <n v="80.16"/>
    <d v="2014-07-21T06:21:27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USD"/>
    <n v="1326927600"/>
    <n v="1323221761"/>
    <b v="1"/>
    <n v="74"/>
    <b v="1"/>
    <x v="1"/>
    <x v="6"/>
    <n v="105"/>
    <n v="28.41"/>
    <d v="2014-09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7905940"/>
    <n v="1405923687"/>
    <b v="1"/>
    <n v="63"/>
    <b v="1"/>
    <x v="1"/>
    <x v="6"/>
    <n v="127"/>
    <n v="80.73"/>
    <d v="2014-06-09T16:27:4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GBP"/>
    <n v="1413377522"/>
    <n v="1410785522"/>
    <b v="1"/>
    <n v="72"/>
    <b v="1"/>
    <x v="1"/>
    <x v="6"/>
    <n v="111"/>
    <n v="200.69"/>
    <d v="2014-05-16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4698400"/>
    <n v="1402331262"/>
    <b v="1"/>
    <n v="71"/>
    <b v="1"/>
    <x v="1"/>
    <x v="6"/>
    <n v="107"/>
    <n v="37.590000000000003"/>
    <d v="2014-05-07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402855525"/>
    <n v="1400263525"/>
    <b v="1"/>
    <n v="21"/>
    <b v="1"/>
    <x v="1"/>
    <x v="6"/>
    <n v="163"/>
    <n v="58.1"/>
    <d v="2011-04-11T03:49:2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02341615"/>
    <n v="1399490415"/>
    <b v="1"/>
    <n v="930"/>
    <b v="1"/>
    <x v="1"/>
    <x v="6"/>
    <n v="160"/>
    <n v="60.3"/>
    <d v="2014-10-28T16:35:53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304395140"/>
    <n v="1302493760"/>
    <b v="1"/>
    <n v="55"/>
    <b v="1"/>
    <x v="1"/>
    <x v="6"/>
    <n v="116"/>
    <n v="63.36"/>
    <d v="2014-07-19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16988740"/>
    <n v="1414514153"/>
    <b v="1"/>
    <n v="61"/>
    <b v="1"/>
    <x v="1"/>
    <x v="6"/>
    <n v="124"/>
    <n v="50.9"/>
    <d v="2014-05-13T02:32:33"/>
    <n v="2014"/>
  </r>
  <r>
    <n v="3169"/>
    <s v="The Window"/>
    <s v="We're bringing The Window to the Cherry Lane Theater in January 2014."/>
    <n v="8000"/>
    <n v="8241"/>
    <x v="0"/>
    <x v="0"/>
    <s v="USD"/>
    <n v="1406952781"/>
    <n v="1405743181"/>
    <b v="1"/>
    <n v="82"/>
    <b v="1"/>
    <x v="1"/>
    <x v="6"/>
    <n v="103"/>
    <n v="100.5"/>
    <d v="2013-11-13T17:42:41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2696800"/>
    <n v="1399948353"/>
    <b v="1"/>
    <n v="71"/>
    <b v="1"/>
    <x v="1"/>
    <x v="6"/>
    <n v="112"/>
    <n v="31.62"/>
    <d v="2014-05-30T01:55:4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USD"/>
    <n v="1386910740"/>
    <n v="1384364561"/>
    <b v="1"/>
    <n v="117"/>
    <b v="1"/>
    <x v="1"/>
    <x v="6"/>
    <n v="109"/>
    <n v="65.099999999999994"/>
    <d v="2016-04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404273600"/>
    <n v="1401414944"/>
    <b v="1"/>
    <n v="29"/>
    <b v="1"/>
    <x v="1"/>
    <x v="6"/>
    <n v="115"/>
    <n v="79.31"/>
    <d v="2012-01-15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GBP"/>
    <n v="1462545358"/>
    <n v="1459953358"/>
    <b v="1"/>
    <n v="74"/>
    <b v="1"/>
    <x v="1"/>
    <x v="6"/>
    <n v="103"/>
    <n v="139.19"/>
    <d v="2014-08-27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329240668"/>
    <n v="1326648668"/>
    <b v="1"/>
    <n v="23"/>
    <b v="1"/>
    <x v="1"/>
    <x v="6"/>
    <n v="101"/>
    <n v="131.91"/>
    <d v="2014-08-11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411765492"/>
    <n v="1409173492"/>
    <b v="1"/>
    <n v="60"/>
    <b v="1"/>
    <x v="1"/>
    <x v="6"/>
    <n v="110"/>
    <n v="91.3"/>
    <d v="2010-12-19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408999508"/>
    <n v="1407789908"/>
    <b v="1"/>
    <n v="55"/>
    <b v="1"/>
    <x v="1"/>
    <x v="6"/>
    <n v="115"/>
    <n v="39.67"/>
    <d v="2013-07-22T22:20:31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297977427"/>
    <n v="1292793427"/>
    <b v="1"/>
    <n v="51"/>
    <b v="1"/>
    <x v="1"/>
    <x v="6"/>
    <n v="117"/>
    <n v="57.55"/>
    <d v="2014-05-22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USD"/>
    <n v="1376838000"/>
    <n v="1374531631"/>
    <b v="1"/>
    <n v="78"/>
    <b v="1"/>
    <x v="1"/>
    <x v="6"/>
    <n v="172"/>
    <n v="33.03"/>
    <d v="2014-06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403366409"/>
    <n v="1400774409"/>
    <b v="1"/>
    <n v="62"/>
    <b v="1"/>
    <x v="1"/>
    <x v="6"/>
    <n v="114"/>
    <n v="77.34"/>
    <d v="2013-04-11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5521075"/>
    <n v="1402929075"/>
    <b v="1"/>
    <n v="45"/>
    <b v="1"/>
    <x v="1"/>
    <x v="6"/>
    <n v="120"/>
    <n v="31.93"/>
    <d v="2014-05-21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USD"/>
    <n v="1367859071"/>
    <n v="1365699071"/>
    <b v="1"/>
    <n v="15"/>
    <b v="1"/>
    <x v="1"/>
    <x v="6"/>
    <n v="109"/>
    <n v="36.33"/>
    <d v="2014-05-20T07:26:27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GBP"/>
    <n v="1403258049"/>
    <n v="1400666049"/>
    <b v="1"/>
    <n v="151"/>
    <b v="1"/>
    <x v="1"/>
    <x v="6"/>
    <n v="101"/>
    <n v="46.77"/>
    <d v="2011-12-06T22:47:01"/>
    <n v="2011"/>
  </r>
  <r>
    <n v="3183"/>
    <s v="The Seagull on The River"/>
    <s v="Anton Chekhov's The Seagull. An outdoor Amphitheater in Manhattan. Trees. A River. Daybreak."/>
    <n v="2500"/>
    <n v="2725"/>
    <x v="0"/>
    <x v="1"/>
    <s v="GBP"/>
    <n v="1402848000"/>
    <n v="1400570787"/>
    <b v="1"/>
    <n v="68"/>
    <b v="1"/>
    <x v="1"/>
    <x v="6"/>
    <n v="109"/>
    <n v="40.07"/>
    <d v="2013-08-05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328029200"/>
    <n v="1323211621"/>
    <b v="1"/>
    <n v="46"/>
    <b v="1"/>
    <x v="1"/>
    <x v="6"/>
    <n v="107"/>
    <n v="100.22"/>
    <d v="2014-06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USD"/>
    <n v="1377284669"/>
    <n v="1375729469"/>
    <b v="1"/>
    <n v="24"/>
    <b v="1"/>
    <x v="1"/>
    <x v="6"/>
    <n v="100"/>
    <n v="41.67"/>
    <d v="2014-07-09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0"/>
    <s v="USD"/>
    <n v="1404258631"/>
    <n v="1401666631"/>
    <b v="1"/>
    <n v="70"/>
    <b v="1"/>
    <x v="1"/>
    <x v="6"/>
    <n v="102"/>
    <n v="46.71"/>
    <d v="2014-08-17T22:10:38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GBP"/>
    <n v="1405553241"/>
    <n v="1404948441"/>
    <b v="1"/>
    <n v="244"/>
    <b v="1"/>
    <x v="1"/>
    <x v="6"/>
    <n v="116"/>
    <n v="71.489999999999995"/>
    <d v="2014-07-15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10901200"/>
    <n v="1408313438"/>
    <b v="1"/>
    <n v="9"/>
    <b v="0"/>
    <x v="1"/>
    <x v="40"/>
    <n v="65"/>
    <n v="14.44"/>
    <d v="2015-05-2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0"/>
    <s v="USD"/>
    <n v="1407167973"/>
    <n v="1405439973"/>
    <b v="1"/>
    <n v="19"/>
    <b v="0"/>
    <x v="1"/>
    <x v="40"/>
    <n v="12"/>
    <n v="356.84"/>
    <d v="2015-04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1"/>
    <s v="GBP"/>
    <n v="1433930302"/>
    <n v="1432115902"/>
    <b v="0"/>
    <n v="0"/>
    <b v="0"/>
    <x v="1"/>
    <x v="40"/>
    <n v="0"/>
    <n v="0"/>
    <d v="2016-11-09T03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12"/>
    <s v="SEK"/>
    <n v="1432455532"/>
    <n v="1429863532"/>
    <b v="0"/>
    <n v="4"/>
    <b v="0"/>
    <x v="1"/>
    <x v="40"/>
    <n v="4"/>
    <n v="37.75"/>
    <d v="2016-06-17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6"/>
    <s v="CAD"/>
    <n v="1481258275"/>
    <n v="1478662675"/>
    <b v="0"/>
    <n v="8"/>
    <b v="0"/>
    <x v="1"/>
    <x v="40"/>
    <n v="1"/>
    <n v="12.75"/>
    <d v="2015-01-14T22:34:19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USD"/>
    <n v="1471370869"/>
    <n v="1466186869"/>
    <b v="0"/>
    <n v="24"/>
    <b v="0"/>
    <x v="1"/>
    <x v="40"/>
    <n v="12"/>
    <n v="24.46"/>
    <d v="2015-01-06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GBP"/>
    <n v="1425160800"/>
    <n v="1421274859"/>
    <b v="0"/>
    <n v="0"/>
    <b v="0"/>
    <x v="1"/>
    <x v="40"/>
    <n v="0"/>
    <n v="0"/>
    <d v="2015-06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GBP"/>
    <n v="1424474056"/>
    <n v="1420586056"/>
    <b v="0"/>
    <n v="39"/>
    <b v="0"/>
    <x v="1"/>
    <x v="40"/>
    <n v="59"/>
    <n v="53.08"/>
    <d v="2015-01-13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7960598"/>
    <n v="1435368598"/>
    <b v="0"/>
    <n v="6"/>
    <b v="0"/>
    <x v="1"/>
    <x v="40"/>
    <n v="0"/>
    <n v="300"/>
    <d v="2015-06-02T14:21:15"/>
    <n v="2015"/>
  </r>
  <r>
    <n v="3197"/>
    <s v="Mirror, mirror on the wall"/>
    <s v="This years most important stage project for young artists in our region. www.ungespor.no"/>
    <n v="10000"/>
    <n v="1145"/>
    <x v="2"/>
    <x v="0"/>
    <s v="USD"/>
    <n v="1423750542"/>
    <n v="1421158542"/>
    <b v="0"/>
    <n v="4"/>
    <b v="0"/>
    <x v="1"/>
    <x v="40"/>
    <n v="11"/>
    <n v="286.25"/>
    <d v="2015-01-05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0"/>
    <s v="USD"/>
    <n v="1438437600"/>
    <n v="1433254875"/>
    <b v="0"/>
    <n v="3"/>
    <b v="0"/>
    <x v="1"/>
    <x v="40"/>
    <n v="0"/>
    <n v="36.67"/>
    <d v="2015-01-09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1"/>
    <s v="NOK"/>
    <n v="1423050618"/>
    <n v="1420458618"/>
    <b v="0"/>
    <n v="53"/>
    <b v="0"/>
    <x v="1"/>
    <x v="40"/>
    <n v="52"/>
    <n v="49.21"/>
    <d v="2014-08-07T18:16:58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9"/>
    <s v="DKK"/>
    <n v="1424081477"/>
    <n v="1420798277"/>
    <b v="0"/>
    <n v="1"/>
    <b v="0"/>
    <x v="1"/>
    <x v="40"/>
    <n v="0"/>
    <n v="1"/>
    <d v="2016-03-31T07:41:41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USD"/>
    <n v="1410037200"/>
    <n v="1407435418"/>
    <b v="0"/>
    <n v="2"/>
    <b v="0"/>
    <x v="1"/>
    <x v="40"/>
    <n v="1"/>
    <n v="12.5"/>
    <d v="2014-08-10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61994440"/>
    <n v="1459410101"/>
    <b v="0"/>
    <n v="25"/>
    <b v="0"/>
    <x v="1"/>
    <x v="40"/>
    <n v="55"/>
    <n v="109.04"/>
    <d v="2015-10-16T20:29:06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GBP"/>
    <n v="1409509477"/>
    <n v="1407695077"/>
    <b v="0"/>
    <n v="6"/>
    <b v="0"/>
    <x v="1"/>
    <x v="40"/>
    <n v="25"/>
    <n v="41.67"/>
    <d v="2015-08-26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50072740"/>
    <n v="1445027346"/>
    <b v="0"/>
    <n v="0"/>
    <b v="0"/>
    <x v="1"/>
    <x v="40"/>
    <n v="0"/>
    <n v="0"/>
    <d v="2015-06-17T16:27:59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USD"/>
    <n v="1443224622"/>
    <n v="1440632622"/>
    <b v="0"/>
    <n v="12"/>
    <b v="0"/>
    <x v="1"/>
    <x v="40"/>
    <n v="3"/>
    <n v="22.75"/>
    <d v="2015-04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37149640"/>
    <n v="1434558479"/>
    <b v="0"/>
    <n v="0"/>
    <b v="0"/>
    <x v="1"/>
    <x v="40"/>
    <n v="0"/>
    <n v="0"/>
    <d v="2015-08-20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GBP"/>
    <n v="1430470772"/>
    <n v="1427878772"/>
    <b v="0"/>
    <n v="36"/>
    <b v="0"/>
    <x v="1"/>
    <x v="40"/>
    <n v="46"/>
    <n v="70.83"/>
    <d v="2015-02-22T06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42644651"/>
    <n v="1440052651"/>
    <b v="0"/>
    <n v="82"/>
    <b v="1"/>
    <x v="1"/>
    <x v="6"/>
    <n v="104"/>
    <n v="63.11"/>
    <d v="2014-07-07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29767607"/>
    <n v="1424587207"/>
    <b v="0"/>
    <n v="226"/>
    <b v="1"/>
    <x v="1"/>
    <x v="6"/>
    <n v="119"/>
    <n v="50.16"/>
    <d v="2014-05-19T15:17:38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406557877"/>
    <n v="1404743477"/>
    <b v="1"/>
    <n v="60"/>
    <b v="1"/>
    <x v="1"/>
    <x v="6"/>
    <n v="126"/>
    <n v="62.88"/>
    <d v="2012-04-14T22:28:39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3305200"/>
    <n v="1400512658"/>
    <b v="1"/>
    <n v="322"/>
    <b v="1"/>
    <x v="1"/>
    <x v="6"/>
    <n v="120"/>
    <n v="85.53"/>
    <d v="2014-07-14T14:04:40"/>
    <n v="2014"/>
  </r>
  <r>
    <n v="3212"/>
    <s v="Campo Maldito"/>
    <s v="Help us bring our production of Campo Maldito to New York AND San Francisco!"/>
    <n v="4000"/>
    <n v="5050"/>
    <x v="0"/>
    <x v="0"/>
    <s v="USD"/>
    <n v="1338523140"/>
    <n v="1334442519"/>
    <b v="1"/>
    <n v="94"/>
    <b v="1"/>
    <x v="1"/>
    <x v="6"/>
    <n v="126"/>
    <n v="53.72"/>
    <d v="2014-07-09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USD"/>
    <n v="1408068000"/>
    <n v="1405346680"/>
    <b v="1"/>
    <n v="47"/>
    <b v="1"/>
    <x v="1"/>
    <x v="6"/>
    <n v="100"/>
    <n v="127.81"/>
    <d v="2015-06-1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USD"/>
    <n v="1407524751"/>
    <n v="1404932751"/>
    <b v="1"/>
    <n v="115"/>
    <b v="1"/>
    <x v="1"/>
    <x v="6"/>
    <n v="102"/>
    <n v="106.57"/>
    <d v="2015-11-29T19:01:13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GBP"/>
    <n v="1437934759"/>
    <n v="1434478759"/>
    <b v="1"/>
    <n v="134"/>
    <b v="1"/>
    <x v="1"/>
    <x v="6"/>
    <n v="100"/>
    <n v="262.11"/>
    <d v="2015-08-03T15:57:51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52038100"/>
    <n v="1448823673"/>
    <b v="1"/>
    <n v="35"/>
    <b v="1"/>
    <x v="1"/>
    <x v="6"/>
    <n v="100"/>
    <n v="57.17"/>
    <d v="2015-06-10T11:06:11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41857540"/>
    <n v="1438617471"/>
    <b v="1"/>
    <n v="104"/>
    <b v="1"/>
    <x v="1"/>
    <x v="6"/>
    <n v="116"/>
    <n v="50.2"/>
    <d v="2016-10-05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36625000"/>
    <n v="1433934371"/>
    <b v="1"/>
    <n v="184"/>
    <b v="1"/>
    <x v="1"/>
    <x v="6"/>
    <n v="102"/>
    <n v="66.59"/>
    <d v="2014-11-28T00:03:06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78264784"/>
    <n v="1475672784"/>
    <b v="1"/>
    <n v="119"/>
    <b v="1"/>
    <x v="1"/>
    <x v="6"/>
    <n v="100"/>
    <n v="168.25"/>
    <d v="2015-02-15T23:35:47"/>
    <n v="2015"/>
  </r>
  <r>
    <n v="3220"/>
    <s v="Burners"/>
    <s v="A sci-fi thriller for the stage opening March 10 in Los Angeles."/>
    <n v="15000"/>
    <n v="15126"/>
    <x v="0"/>
    <x v="1"/>
    <s v="GBP"/>
    <n v="1419984000"/>
    <n v="1417132986"/>
    <b v="1"/>
    <n v="59"/>
    <b v="1"/>
    <x v="1"/>
    <x v="6"/>
    <n v="101"/>
    <n v="256.37"/>
    <d v="2017-02-06T20:00:04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USD"/>
    <n v="1427063747"/>
    <n v="1424043347"/>
    <b v="1"/>
    <n v="113"/>
    <b v="1"/>
    <x v="1"/>
    <x v="6"/>
    <n v="103"/>
    <n v="36.61"/>
    <d v="2015-05-31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89352400"/>
    <n v="1486411204"/>
    <b v="1"/>
    <n v="84"/>
    <b v="1"/>
    <x v="1"/>
    <x v="6"/>
    <n v="125"/>
    <n v="37.14"/>
    <d v="2015-09-23T13:58:17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1"/>
    <s v="GBP"/>
    <n v="1436114603"/>
    <n v="1433090603"/>
    <b v="1"/>
    <n v="74"/>
    <b v="1"/>
    <x v="1"/>
    <x v="6"/>
    <n v="110"/>
    <n v="45.88"/>
    <d v="2015-07-21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45722140"/>
    <n v="1443016697"/>
    <b v="1"/>
    <n v="216"/>
    <b v="1"/>
    <x v="1"/>
    <x v="6"/>
    <n v="102"/>
    <n v="141.71"/>
    <d v="2016-11-23T20:25:13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40100976"/>
    <n v="1437508976"/>
    <b v="1"/>
    <n v="39"/>
    <b v="1"/>
    <x v="1"/>
    <x v="6"/>
    <n v="102"/>
    <n v="52.49"/>
    <d v="2016-05-13T13:25:3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USD"/>
    <n v="1484024400"/>
    <n v="1479932713"/>
    <b v="1"/>
    <n v="21"/>
    <b v="1"/>
    <x v="1"/>
    <x v="6"/>
    <n v="104"/>
    <n v="59.52"/>
    <d v="2015-09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USD"/>
    <n v="1464987600"/>
    <n v="1463145938"/>
    <b v="1"/>
    <n v="30"/>
    <b v="1"/>
    <x v="1"/>
    <x v="6"/>
    <n v="125"/>
    <n v="50"/>
    <d v="2016-12-18T21:10:36"/>
    <n v="2016"/>
  </r>
  <r>
    <n v="3228"/>
    <s v="Hear Me Roar: A Season of Powerful Women"/>
    <s v="A Season of Powerful Women. A Season of Defiance."/>
    <n v="7000"/>
    <n v="7164"/>
    <x v="0"/>
    <x v="1"/>
    <s v="GBP"/>
    <n v="1446213612"/>
    <n v="1443621612"/>
    <b v="1"/>
    <n v="37"/>
    <b v="1"/>
    <x v="1"/>
    <x v="6"/>
    <n v="102"/>
    <n v="193.62"/>
    <d v="2015-11-15T17:01:24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GBP"/>
    <n v="1484687436"/>
    <n v="1482095436"/>
    <b v="0"/>
    <n v="202"/>
    <b v="1"/>
    <x v="1"/>
    <x v="6"/>
    <n v="108"/>
    <n v="106.8"/>
    <d v="2014-10-21T06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50328340"/>
    <n v="1447606884"/>
    <b v="1"/>
    <n v="37"/>
    <b v="1"/>
    <x v="1"/>
    <x v="6"/>
    <n v="110"/>
    <n v="77.22"/>
    <d v="2014-09-16T04:02:06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16470398"/>
    <n v="1413874798"/>
    <b v="1"/>
    <n v="28"/>
    <b v="1"/>
    <x v="1"/>
    <x v="6"/>
    <n v="161"/>
    <n v="57.5"/>
    <d v="2016-03-17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12135940"/>
    <n v="1410840126"/>
    <b v="1"/>
    <n v="26"/>
    <b v="1"/>
    <x v="1"/>
    <x v="6"/>
    <n v="131"/>
    <n v="50.46"/>
    <d v="2016-04-03T19:31:57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60846347"/>
    <n v="1458254347"/>
    <b v="0"/>
    <n v="61"/>
    <b v="1"/>
    <x v="1"/>
    <x v="6"/>
    <n v="119"/>
    <n v="97.38"/>
    <d v="2017-01-31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USD"/>
    <n v="1462334340"/>
    <n v="1459711917"/>
    <b v="1"/>
    <n v="115"/>
    <b v="1"/>
    <x v="1"/>
    <x v="6"/>
    <n v="100"/>
    <n v="34.92"/>
    <d v="2016-12-30T18:56:48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88482355"/>
    <n v="1485890355"/>
    <b v="0"/>
    <n v="181"/>
    <b v="1"/>
    <x v="1"/>
    <x v="6"/>
    <n v="103"/>
    <n v="85.53"/>
    <d v="2016-06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GBP"/>
    <n v="1485991860"/>
    <n v="1483124208"/>
    <b v="0"/>
    <n v="110"/>
    <b v="1"/>
    <x v="1"/>
    <x v="6"/>
    <n v="101"/>
    <n v="182.91"/>
    <d v="2016-11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67361251"/>
    <n v="1464769251"/>
    <b v="1"/>
    <n v="269"/>
    <b v="1"/>
    <x v="1"/>
    <x v="6"/>
    <n v="101"/>
    <n v="131.13999999999999"/>
    <d v="2015-09-05T11:23:04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USD"/>
    <n v="1482962433"/>
    <n v="1480370433"/>
    <b v="0"/>
    <n v="79"/>
    <b v="1"/>
    <x v="1"/>
    <x v="6"/>
    <n v="112"/>
    <n v="39.81"/>
    <d v="2015-06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USD"/>
    <n v="1443499140"/>
    <n v="1441452184"/>
    <b v="1"/>
    <n v="104"/>
    <b v="1"/>
    <x v="1"/>
    <x v="6"/>
    <n v="106"/>
    <n v="59.7"/>
    <d v="2015-10-01T02:08:13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35752898"/>
    <n v="1433160898"/>
    <b v="1"/>
    <n v="34"/>
    <b v="1"/>
    <x v="1"/>
    <x v="6"/>
    <n v="101"/>
    <n v="88.74"/>
    <d v="2017-01-19T16:39:08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GBP"/>
    <n v="1445817540"/>
    <n v="1443665293"/>
    <b v="1"/>
    <n v="167"/>
    <b v="1"/>
    <x v="1"/>
    <x v="6"/>
    <n v="115"/>
    <n v="58.69"/>
    <d v="2014-09-11T07:47:50"/>
    <n v="2014"/>
  </r>
  <r>
    <n v="3242"/>
    <s v="First Day Off in a Long Time by Brian Finkelstein"/>
    <s v="First Day Off in a Long Time is a comedy show...            _x000a_About suicide."/>
    <n v="10000"/>
    <n v="12730.42"/>
    <x v="0"/>
    <x v="1"/>
    <s v="GBP"/>
    <n v="1487286000"/>
    <n v="1484843948"/>
    <b v="0"/>
    <n v="183"/>
    <b v="1"/>
    <x v="1"/>
    <x v="6"/>
    <n v="127"/>
    <n v="69.569999999999993"/>
    <d v="2014-08-20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13269940"/>
    <n v="1410421670"/>
    <b v="1"/>
    <n v="71"/>
    <b v="1"/>
    <x v="1"/>
    <x v="6"/>
    <n v="103"/>
    <n v="115.87"/>
    <d v="2015-09-15T02:19:22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0"/>
    <s v="USD"/>
    <n v="1411150092"/>
    <n v="1408558092"/>
    <b v="1"/>
    <n v="69"/>
    <b v="1"/>
    <x v="1"/>
    <x v="6"/>
    <n v="103"/>
    <n v="23.87"/>
    <d v="2016-11-01T16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44348800"/>
    <n v="1442283562"/>
    <b v="1"/>
    <n v="270"/>
    <b v="1"/>
    <x v="1"/>
    <x v="6"/>
    <n v="104"/>
    <n v="81.13"/>
    <d v="2015-05-11T14:24:18"/>
    <n v="2015"/>
  </r>
  <r>
    <n v="3246"/>
    <s v="The Gray Man"/>
    <s v="The Gray Man isnâ€™t real. Heâ€™s a ghost story, a boogeyman, a tale mothers make up to keep their children safe."/>
    <n v="10000"/>
    <n v="11122"/>
    <x v="0"/>
    <x v="1"/>
    <s v="GBP"/>
    <n v="1480613982"/>
    <n v="1478018382"/>
    <b v="0"/>
    <n v="193"/>
    <b v="1"/>
    <x v="1"/>
    <x v="6"/>
    <n v="111"/>
    <n v="57.63"/>
    <d v="2015-08-14T11:20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USD"/>
    <n v="1434074400"/>
    <n v="1431354258"/>
    <b v="0"/>
    <n v="57"/>
    <b v="1"/>
    <x v="1"/>
    <x v="6"/>
    <n v="106"/>
    <n v="46.43"/>
    <d v="2015-06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42030340"/>
    <n v="1439551200"/>
    <b v="1"/>
    <n v="200"/>
    <b v="1"/>
    <x v="1"/>
    <x v="6"/>
    <n v="101"/>
    <n v="60.48"/>
    <d v="2015-03-05T21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GBP"/>
    <n v="1436696712"/>
    <n v="1434104712"/>
    <b v="1"/>
    <n v="88"/>
    <b v="1"/>
    <x v="1"/>
    <x v="6"/>
    <n v="105"/>
    <n v="65.58"/>
    <d v="2015-05-21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28178757"/>
    <n v="1425590357"/>
    <b v="1"/>
    <n v="213"/>
    <b v="1"/>
    <x v="1"/>
    <x v="6"/>
    <n v="102"/>
    <n v="119.19"/>
    <d v="2014-10-06T17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822914"/>
    <n v="1432230914"/>
    <b v="1"/>
    <n v="20"/>
    <b v="1"/>
    <x v="1"/>
    <x v="6"/>
    <n v="111"/>
    <n v="83.05"/>
    <d v="2015-05-22T17:32:46"/>
    <n v="2015"/>
  </r>
  <r>
    <n v="3252"/>
    <s v="Modern Love"/>
    <s v="How do we navigate the boundaries between friendship, sexual intimacy and obsessive desire?"/>
    <n v="2250"/>
    <n v="2876"/>
    <x v="0"/>
    <x v="0"/>
    <s v="USD"/>
    <n v="1415213324"/>
    <n v="1412617724"/>
    <b v="1"/>
    <n v="50"/>
    <b v="1"/>
    <x v="1"/>
    <x v="6"/>
    <n v="128"/>
    <n v="57.52"/>
    <d v="2016-08-08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34907966"/>
    <n v="1432315966"/>
    <b v="1"/>
    <n v="115"/>
    <b v="1"/>
    <x v="1"/>
    <x v="6"/>
    <n v="102"/>
    <n v="177.09"/>
    <d v="2016-08-20T13:50:2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73247240"/>
    <n v="1470655240"/>
    <b v="1"/>
    <n v="186"/>
    <b v="1"/>
    <x v="1"/>
    <x v="6"/>
    <n v="101"/>
    <n v="70.77"/>
    <d v="2015-02-24T02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USD"/>
    <n v="1473306300"/>
    <n v="1471701028"/>
    <b v="1"/>
    <n v="18"/>
    <b v="1"/>
    <x v="1"/>
    <x v="6"/>
    <n v="175"/>
    <n v="29.17"/>
    <d v="2014-09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GBP"/>
    <n v="1427331809"/>
    <n v="1424743409"/>
    <b v="1"/>
    <n v="176"/>
    <b v="1"/>
    <x v="1"/>
    <x v="6"/>
    <n v="128"/>
    <n v="72.760000000000005"/>
    <d v="2015-05-20T13:46: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12706375"/>
    <n v="1410114375"/>
    <b v="1"/>
    <n v="41"/>
    <b v="1"/>
    <x v="1"/>
    <x v="6"/>
    <n v="106"/>
    <n v="51.85"/>
    <d v="2017-01-23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33995140"/>
    <n v="1432129577"/>
    <b v="1"/>
    <n v="75"/>
    <b v="1"/>
    <x v="1"/>
    <x v="6"/>
    <n v="105"/>
    <n v="98.2"/>
    <d v="2014-12-09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GBP"/>
    <n v="1487769952"/>
    <n v="1485177952"/>
    <b v="0"/>
    <n v="97"/>
    <b v="1"/>
    <x v="1"/>
    <x v="6"/>
    <n v="106"/>
    <n v="251.74"/>
    <d v="2016-09-01T18:15:45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20751861"/>
    <n v="1418159861"/>
    <b v="1"/>
    <n v="73"/>
    <b v="1"/>
    <x v="1"/>
    <x v="6"/>
    <n v="109"/>
    <n v="74.819999999999993"/>
    <d v="2015-10-26T16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75294340"/>
    <n v="1472753745"/>
    <b v="1"/>
    <n v="49"/>
    <b v="1"/>
    <x v="1"/>
    <x v="6"/>
    <n v="100"/>
    <n v="67.650000000000006"/>
    <d v="2015-06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48903318"/>
    <n v="1445875718"/>
    <b v="1"/>
    <n v="134"/>
    <b v="1"/>
    <x v="1"/>
    <x v="6"/>
    <n v="103"/>
    <n v="93.81"/>
    <d v="2014-11-21T07:34:22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37067476"/>
    <n v="1434475476"/>
    <b v="1"/>
    <n v="68"/>
    <b v="1"/>
    <x v="1"/>
    <x v="6"/>
    <n v="112"/>
    <n v="41.24"/>
    <d v="2015-10-07T12:23:08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19220800"/>
    <n v="1416555262"/>
    <b v="1"/>
    <n v="49"/>
    <b v="1"/>
    <x v="1"/>
    <x v="6"/>
    <n v="103"/>
    <n v="52.55"/>
    <d v="2015-01-12T19:12:18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0"/>
    <s v="USD"/>
    <n v="1446238800"/>
    <n v="1444220588"/>
    <b v="1"/>
    <n v="63"/>
    <b v="1"/>
    <x v="1"/>
    <x v="6"/>
    <n v="164"/>
    <n v="70.290000000000006"/>
    <d v="2015-11-03T17:05:15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22482400"/>
    <n v="1421089938"/>
    <b v="1"/>
    <n v="163"/>
    <b v="1"/>
    <x v="1"/>
    <x v="6"/>
    <n v="131"/>
    <n v="48.33"/>
    <d v="2015-05-12T12:52:02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8"/>
    <s v="EUR"/>
    <n v="1449162000"/>
    <n v="1446570315"/>
    <b v="1"/>
    <n v="288"/>
    <b v="1"/>
    <x v="1"/>
    <x v="6"/>
    <n v="102"/>
    <n v="53.18"/>
    <d v="2015-06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34142800"/>
    <n v="1431435122"/>
    <b v="1"/>
    <n v="42"/>
    <b v="1"/>
    <x v="1"/>
    <x v="6"/>
    <n v="128"/>
    <n v="60.95"/>
    <d v="2016-08-08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USD"/>
    <n v="1437156660"/>
    <n v="1434564660"/>
    <b v="1"/>
    <n v="70"/>
    <b v="1"/>
    <x v="1"/>
    <x v="6"/>
    <n v="102"/>
    <n v="116"/>
    <d v="2015-05-13T09:29:57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USD"/>
    <n v="1472074928"/>
    <n v="1470692528"/>
    <b v="1"/>
    <n v="30"/>
    <b v="1"/>
    <x v="1"/>
    <x v="6"/>
    <n v="102"/>
    <n v="61"/>
    <d v="2015-06-12T12:47:45"/>
    <n v="2015"/>
  </r>
  <r>
    <n v="3271"/>
    <s v="Saxon Court at Southwark Playhouse"/>
    <s v="A razor sharp satire to darken your Christmas."/>
    <n v="1500"/>
    <n v="1950"/>
    <x v="0"/>
    <x v="1"/>
    <s v="GBP"/>
    <n v="1434452400"/>
    <n v="1431509397"/>
    <b v="1"/>
    <n v="51"/>
    <b v="1"/>
    <x v="1"/>
    <x v="6"/>
    <n v="130"/>
    <n v="38.24"/>
    <d v="2014-10-03T10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GBP"/>
    <n v="1436705265"/>
    <n v="1434113265"/>
    <b v="1"/>
    <n v="145"/>
    <b v="1"/>
    <x v="1"/>
    <x v="6"/>
    <n v="154"/>
    <n v="106.5"/>
    <d v="2015-10-07T12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GBP"/>
    <n v="1414927775"/>
    <n v="1412332175"/>
    <b v="1"/>
    <n v="21"/>
    <b v="1"/>
    <x v="1"/>
    <x v="6"/>
    <n v="107"/>
    <n v="204.57"/>
    <d v="2016-08-29T19:14:0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46814809"/>
    <n v="1444219209"/>
    <b v="1"/>
    <n v="286"/>
    <b v="1"/>
    <x v="1"/>
    <x v="6"/>
    <n v="101"/>
    <n v="54.91"/>
    <d v="2016-01-31T16:54:3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73879600"/>
    <n v="1472498042"/>
    <b v="1"/>
    <n v="12"/>
    <b v="1"/>
    <x v="1"/>
    <x v="6"/>
    <n v="100"/>
    <n v="150.41999999999999"/>
    <d v="2015-01-13T21:07:51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0"/>
    <s v="USD"/>
    <n v="1458075600"/>
    <n v="1454259272"/>
    <b v="1"/>
    <n v="100"/>
    <b v="1"/>
    <x v="1"/>
    <x v="6"/>
    <n v="117"/>
    <n v="52.58"/>
    <d v="2016-02-26T22:47:59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USD"/>
    <n v="1423456200"/>
    <n v="1421183271"/>
    <b v="1"/>
    <n v="100"/>
    <b v="1"/>
    <x v="1"/>
    <x v="6"/>
    <n v="109"/>
    <n v="54.3"/>
    <d v="2014-10-19T16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6"/>
    <s v="CAD"/>
    <n v="1459483140"/>
    <n v="1456526879"/>
    <b v="1"/>
    <n v="34"/>
    <b v="1"/>
    <x v="1"/>
    <x v="6"/>
    <n v="103"/>
    <n v="76.03"/>
    <d v="2015-04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GBP"/>
    <n v="1416331406"/>
    <n v="1413735806"/>
    <b v="1"/>
    <n v="63"/>
    <b v="1"/>
    <x v="1"/>
    <x v="6"/>
    <n v="114"/>
    <n v="105.21"/>
    <d v="2016-03-02T02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GBP"/>
    <n v="1433017303"/>
    <n v="1430425303"/>
    <b v="1"/>
    <n v="30"/>
    <b v="1"/>
    <x v="1"/>
    <x v="6"/>
    <n v="103"/>
    <n v="68.67"/>
    <d v="2015-04-27T18:09:58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59474059"/>
    <n v="1456885659"/>
    <b v="0"/>
    <n v="47"/>
    <b v="1"/>
    <x v="1"/>
    <x v="6"/>
    <n v="122"/>
    <n v="129.36000000000001"/>
    <d v="2015-08-03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33134800"/>
    <n v="1430158198"/>
    <b v="0"/>
    <n v="237"/>
    <b v="1"/>
    <x v="1"/>
    <x v="6"/>
    <n v="103"/>
    <n v="134.26"/>
    <d v="2016-03-16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USD"/>
    <n v="1441153705"/>
    <n v="1438561705"/>
    <b v="0"/>
    <n v="47"/>
    <b v="1"/>
    <x v="1"/>
    <x v="6"/>
    <n v="105"/>
    <n v="17.829999999999998"/>
    <d v="2016-01-10T17:51:38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61904788"/>
    <n v="1458103188"/>
    <b v="0"/>
    <n v="15"/>
    <b v="1"/>
    <x v="1"/>
    <x v="6"/>
    <n v="102"/>
    <n v="203.2"/>
    <d v="2016-01-11T21:14:13"/>
    <n v="2016"/>
  </r>
  <r>
    <n v="3285"/>
    <s v="By Morning"/>
    <s v="A new play by Matthew Gasda"/>
    <n v="4999"/>
    <n v="5604"/>
    <x v="0"/>
    <x v="1"/>
    <s v="GBP"/>
    <n v="1455138000"/>
    <n v="1452448298"/>
    <b v="0"/>
    <n v="81"/>
    <b v="1"/>
    <x v="1"/>
    <x v="6"/>
    <n v="112"/>
    <n v="69.19"/>
    <d v="2017-01-27T22:37:06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54047140"/>
    <n v="1452546853"/>
    <b v="0"/>
    <n v="122"/>
    <b v="1"/>
    <x v="1"/>
    <x v="6"/>
    <n v="102"/>
    <n v="125.12"/>
    <d v="2016-07-16T20:09:42"/>
    <n v="2016"/>
  </r>
  <r>
    <n v="3287"/>
    <s v="Three Things: Stories About Life"/>
    <s v="An inspirational one-man play about crisis, community, and the search for wholeness."/>
    <n v="2500"/>
    <n v="2500"/>
    <x v="0"/>
    <x v="0"/>
    <s v="USD"/>
    <n v="1488258000"/>
    <n v="1485556626"/>
    <b v="0"/>
    <n v="34"/>
    <b v="1"/>
    <x v="1"/>
    <x v="6"/>
    <n v="100"/>
    <n v="73.53"/>
    <d v="2015-11-03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USD"/>
    <n v="1471291782"/>
    <n v="1468699782"/>
    <b v="0"/>
    <n v="207"/>
    <b v="1"/>
    <x v="1"/>
    <x v="6"/>
    <n v="100"/>
    <n v="48.44"/>
    <d v="2016-05-15T18:35:15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6"/>
    <s v="CAD"/>
    <n v="1448733628"/>
    <n v="1446573628"/>
    <b v="0"/>
    <n v="25"/>
    <b v="1"/>
    <x v="1"/>
    <x v="6"/>
    <n v="133"/>
    <n v="26.61"/>
    <d v="2017-01-23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66463600"/>
    <n v="1463337315"/>
    <b v="0"/>
    <n v="72"/>
    <b v="1"/>
    <x v="1"/>
    <x v="6"/>
    <n v="121"/>
    <n v="33.67"/>
    <d v="2017-02-09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GBP"/>
    <n v="1487580602"/>
    <n v="1485161402"/>
    <b v="0"/>
    <n v="14"/>
    <b v="1"/>
    <x v="1"/>
    <x v="6"/>
    <n v="114"/>
    <n v="40.71"/>
    <d v="2015-08-16T16:51:4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89234891"/>
    <n v="1486642891"/>
    <b v="0"/>
    <n v="15"/>
    <b v="1"/>
    <x v="1"/>
    <x v="6"/>
    <n v="286"/>
    <n v="19.27"/>
    <d v="2015-10-05T18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0"/>
    <s v="USD"/>
    <n v="1442462340"/>
    <n v="1439743900"/>
    <b v="0"/>
    <n v="91"/>
    <b v="1"/>
    <x v="1"/>
    <x v="6"/>
    <n v="170"/>
    <n v="84.29"/>
    <d v="2017-02-02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49257348"/>
    <n v="1444069748"/>
    <b v="0"/>
    <n v="24"/>
    <b v="1"/>
    <x v="1"/>
    <x v="6"/>
    <n v="118"/>
    <n v="29.58"/>
    <d v="2015-05-17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5"/>
    <s v="NZD"/>
    <n v="1488622352"/>
    <n v="1486030352"/>
    <b v="0"/>
    <n v="27"/>
    <b v="1"/>
    <x v="1"/>
    <x v="6"/>
    <n v="103"/>
    <n v="26.67"/>
    <d v="2016-08-27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34459554"/>
    <n v="1431867554"/>
    <b v="0"/>
    <n v="47"/>
    <b v="1"/>
    <x v="1"/>
    <x v="6"/>
    <n v="144"/>
    <n v="45.98"/>
    <d v="2015-11-01T18:09:32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74886229"/>
    <n v="1472294229"/>
    <b v="0"/>
    <n v="44"/>
    <b v="1"/>
    <x v="1"/>
    <x v="6"/>
    <n v="100"/>
    <n v="125.09"/>
    <d v="2015-07-08T18:30:56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GBP"/>
    <n v="1448229600"/>
    <n v="1446401372"/>
    <b v="0"/>
    <n v="72"/>
    <b v="1"/>
    <x v="1"/>
    <x v="6"/>
    <n v="102"/>
    <n v="141.29"/>
    <d v="2015-08-23T22:59:2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GBP"/>
    <n v="1438037940"/>
    <n v="1436380256"/>
    <b v="0"/>
    <n v="63"/>
    <b v="1"/>
    <x v="1"/>
    <x v="6"/>
    <n v="116"/>
    <n v="55.33"/>
    <d v="2015-09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42102400"/>
    <n v="1440370768"/>
    <b v="0"/>
    <n v="88"/>
    <b v="1"/>
    <x v="1"/>
    <x v="6"/>
    <n v="136"/>
    <n v="46.42"/>
    <d v="2015-04-08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44860063"/>
    <n v="1442268063"/>
    <b v="0"/>
    <n v="70"/>
    <b v="1"/>
    <x v="1"/>
    <x v="6"/>
    <n v="133"/>
    <n v="57.2"/>
    <d v="2016-06-17T17:39:36"/>
    <n v="2016"/>
  </r>
  <r>
    <n v="3302"/>
    <s v="El muro de BorÃ­s KiÃ©n"/>
    <s v="FilosofÃ­a de los anÃ³nimos"/>
    <n v="8400"/>
    <n v="8685"/>
    <x v="0"/>
    <x v="0"/>
    <s v="USD"/>
    <n v="1430329862"/>
    <n v="1428515462"/>
    <b v="0"/>
    <n v="50"/>
    <b v="1"/>
    <x v="1"/>
    <x v="6"/>
    <n v="103"/>
    <n v="173.7"/>
    <d v="2016-11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70034740"/>
    <n v="1466185176"/>
    <b v="0"/>
    <n v="35"/>
    <b v="1"/>
    <x v="1"/>
    <x v="6"/>
    <n v="116"/>
    <n v="59.6"/>
    <d v="2015-02-21T15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4"/>
    <s v="EUR"/>
    <n v="1481099176"/>
    <n v="1478507176"/>
    <b v="0"/>
    <n v="175"/>
    <b v="1"/>
    <x v="1"/>
    <x v="6"/>
    <n v="105"/>
    <n v="89.59"/>
    <d v="2016-11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27553484"/>
    <n v="1424533084"/>
    <b v="0"/>
    <n v="20"/>
    <b v="1"/>
    <x v="1"/>
    <x v="6"/>
    <n v="102"/>
    <n v="204.05"/>
    <d v="2015-07-0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82418752"/>
    <n v="1479826752"/>
    <b v="0"/>
    <n v="54"/>
    <b v="1"/>
    <x v="1"/>
    <x v="6"/>
    <n v="175"/>
    <n v="48.7"/>
    <d v="2016-05-03T05:15:4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38374748"/>
    <n v="1435782748"/>
    <b v="0"/>
    <n v="20"/>
    <b v="1"/>
    <x v="1"/>
    <x v="6"/>
    <n v="107"/>
    <n v="53.34"/>
    <d v="2016-04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5527600"/>
    <n v="1462252542"/>
    <b v="0"/>
    <n v="57"/>
    <b v="1"/>
    <x v="1"/>
    <x v="6"/>
    <n v="122"/>
    <n v="75.09"/>
    <d v="2016-03-23T21:02:45"/>
    <n v="2016"/>
  </r>
  <r>
    <n v="3309"/>
    <s v="Collision Course"/>
    <s v="Two unlikely friends, a garage, tinned beans &amp; the end of the world."/>
    <n v="350"/>
    <n v="558"/>
    <x v="0"/>
    <x v="0"/>
    <s v="USD"/>
    <n v="1463275339"/>
    <n v="1460683339"/>
    <b v="0"/>
    <n v="31"/>
    <b v="1"/>
    <x v="1"/>
    <x v="6"/>
    <n v="159"/>
    <n v="18"/>
    <d v="2016-09-15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60581365"/>
    <n v="1458766965"/>
    <b v="0"/>
    <n v="31"/>
    <b v="1"/>
    <x v="1"/>
    <x v="6"/>
    <n v="100"/>
    <n v="209.84"/>
    <d v="2015-09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GBP"/>
    <n v="1476632178"/>
    <n v="1473953778"/>
    <b v="0"/>
    <n v="45"/>
    <b v="1"/>
    <x v="1"/>
    <x v="6"/>
    <n v="110"/>
    <n v="61.02"/>
    <d v="2015-09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44169825"/>
    <n v="1441577825"/>
    <b v="0"/>
    <n v="41"/>
    <b v="1"/>
    <x v="1"/>
    <x v="6"/>
    <n v="100"/>
    <n v="61"/>
    <d v="2016-10-21T19:25:46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45065210"/>
    <n v="1442473210"/>
    <b v="0"/>
    <n v="29"/>
    <b v="1"/>
    <x v="1"/>
    <x v="6"/>
    <n v="116"/>
    <n v="80.03"/>
    <d v="2016-01-13T05:51:57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USD"/>
    <n v="1478901600"/>
    <n v="1477077946"/>
    <b v="0"/>
    <n v="58"/>
    <b v="1"/>
    <x v="1"/>
    <x v="6"/>
    <n v="211"/>
    <n v="29.07"/>
    <d v="2015-04-11T06:25:11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USD"/>
    <n v="1453856400"/>
    <n v="1452664317"/>
    <b v="0"/>
    <n v="89"/>
    <b v="1"/>
    <x v="1"/>
    <x v="6"/>
    <n v="110"/>
    <n v="49.44"/>
    <d v="2016-04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GBP"/>
    <n v="1431115500"/>
    <n v="1428733511"/>
    <b v="0"/>
    <n v="125"/>
    <b v="1"/>
    <x v="1"/>
    <x v="6"/>
    <n v="100"/>
    <n v="93.98"/>
    <d v="2014-07-06T20:54:35"/>
    <n v="2014"/>
  </r>
  <r>
    <n v="3317"/>
    <s v="Seven Minutes in Eternity"/>
    <s v="Andy Boyd's epic new satire about heroes and villains, humankind's search for glory, and fascism in America"/>
    <n v="1050"/>
    <n v="1115"/>
    <x v="0"/>
    <x v="1"/>
    <s v="GBP"/>
    <n v="1462519041"/>
    <n v="1459927041"/>
    <b v="0"/>
    <n v="18"/>
    <b v="1"/>
    <x v="1"/>
    <x v="6"/>
    <n v="106"/>
    <n v="61.94"/>
    <d v="2016-05-09T00:57:04"/>
    <n v="2016"/>
  </r>
  <r>
    <n v="3318"/>
    <s v="ROOMIES - Atlantic Canada Tour 2016-17"/>
    <s v="Help us strengthen and inspire disability arts in Atlantic Canada"/>
    <n v="2000"/>
    <n v="2512"/>
    <x v="0"/>
    <x v="0"/>
    <s v="USD"/>
    <n v="1407506040"/>
    <n v="1404680075"/>
    <b v="0"/>
    <n v="32"/>
    <b v="1"/>
    <x v="1"/>
    <x v="6"/>
    <n v="126"/>
    <n v="78.5"/>
    <d v="2016-03-02T07:14:53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USD"/>
    <n v="1465347424"/>
    <n v="1462755424"/>
    <b v="0"/>
    <n v="16"/>
    <b v="1"/>
    <x v="1"/>
    <x v="6"/>
    <n v="108"/>
    <n v="33.75"/>
    <d v="2014-12-17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6"/>
    <s v="CAD"/>
    <n v="1460341800"/>
    <n v="1456902893"/>
    <b v="0"/>
    <n v="38"/>
    <b v="1"/>
    <x v="1"/>
    <x v="6"/>
    <n v="101"/>
    <n v="66.45"/>
    <d v="2016-05-23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GBP"/>
    <n v="1422712986"/>
    <n v="1418824986"/>
    <b v="0"/>
    <n v="15"/>
    <b v="1"/>
    <x v="1"/>
    <x v="6"/>
    <n v="107"/>
    <n v="35.799999999999997"/>
    <d v="2014-10-02T02:24:25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57557"/>
    <n v="1463965557"/>
    <b v="0"/>
    <n v="23"/>
    <b v="1"/>
    <x v="1"/>
    <x v="6"/>
    <n v="102"/>
    <n v="145.65"/>
    <d v="2016-05-31T00:14:5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USD"/>
    <n v="1413431940"/>
    <n v="1412216665"/>
    <b v="0"/>
    <n v="49"/>
    <b v="1"/>
    <x v="1"/>
    <x v="6"/>
    <n v="126"/>
    <n v="25.69"/>
    <d v="2016-08-26T08:46:48"/>
    <n v="2016"/>
  </r>
  <r>
    <n v="3324"/>
    <s v="At Swim, Two Boys"/>
    <s v="The play tells the story of Jim and Doyler and their friendship on the brink of Irish independence."/>
    <n v="1500"/>
    <n v="1525"/>
    <x v="0"/>
    <x v="0"/>
    <s v="USD"/>
    <n v="1466567700"/>
    <n v="1464653696"/>
    <b v="0"/>
    <n v="10"/>
    <b v="1"/>
    <x v="1"/>
    <x v="6"/>
    <n v="102"/>
    <n v="152.5"/>
    <d v="2016-05-22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74793208"/>
    <n v="1472201208"/>
    <b v="0"/>
    <n v="15"/>
    <b v="1"/>
    <x v="1"/>
    <x v="6"/>
    <n v="113"/>
    <n v="30"/>
    <d v="2015-03-01T18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18"/>
    <s v="EUR"/>
    <n v="1465135190"/>
    <n v="1463925590"/>
    <b v="0"/>
    <n v="57"/>
    <b v="1"/>
    <x v="1"/>
    <x v="6"/>
    <n v="101"/>
    <n v="142.28"/>
    <d v="2015-02-06T17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28256277"/>
    <n v="1425235877"/>
    <b v="0"/>
    <n v="33"/>
    <b v="1"/>
    <x v="1"/>
    <x v="6"/>
    <n v="101"/>
    <n v="24.55"/>
    <d v="2016-04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25830905"/>
    <n v="1423242505"/>
    <b v="0"/>
    <n v="9"/>
    <b v="1"/>
    <x v="1"/>
    <x v="6"/>
    <n v="146"/>
    <n v="292.77999999999997"/>
    <d v="2014-07-02T13:48:03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62697966"/>
    <n v="1460105966"/>
    <b v="0"/>
    <n v="26"/>
    <b v="1"/>
    <x v="1"/>
    <x v="6"/>
    <n v="117"/>
    <n v="44.92"/>
    <d v="2014-07-17T07:45:0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USD"/>
    <n v="1404522000"/>
    <n v="1404308883"/>
    <b v="0"/>
    <n v="69"/>
    <b v="1"/>
    <x v="1"/>
    <x v="6"/>
    <n v="106"/>
    <n v="23.1"/>
    <d v="2015-03-02T21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GBP"/>
    <n v="1406502000"/>
    <n v="1405583108"/>
    <b v="0"/>
    <n v="65"/>
    <b v="1"/>
    <x v="1"/>
    <x v="6"/>
    <n v="105"/>
    <n v="80.400000000000006"/>
    <d v="2015-09-01T16:44:46"/>
    <n v="2015"/>
  </r>
  <r>
    <n v="3332"/>
    <s v="Cortez"/>
    <s v="Two marine biologists are at odds during an important expedition. When a stranded shark refuses to die, things get weird."/>
    <n v="6000"/>
    <n v="6000"/>
    <x v="0"/>
    <x v="1"/>
    <s v="GBP"/>
    <n v="1427919468"/>
    <n v="1425331068"/>
    <b v="0"/>
    <n v="83"/>
    <b v="1"/>
    <x v="1"/>
    <x v="6"/>
    <n v="100"/>
    <n v="72.290000000000006"/>
    <d v="2014-06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44149886"/>
    <n v="1441125886"/>
    <b v="0"/>
    <n v="111"/>
    <b v="1"/>
    <x v="1"/>
    <x v="6"/>
    <n v="105"/>
    <n v="32.97"/>
    <d v="2015-05-24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05802330"/>
    <n v="1403210330"/>
    <b v="0"/>
    <n v="46"/>
    <b v="1"/>
    <x v="1"/>
    <x v="6"/>
    <n v="139"/>
    <n v="116.65"/>
    <d v="2015-06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USD"/>
    <n v="1434384880"/>
    <n v="1432484080"/>
    <b v="0"/>
    <n v="63"/>
    <b v="1"/>
    <x v="1"/>
    <x v="6"/>
    <n v="100"/>
    <n v="79.62"/>
    <d v="2014-07-07T16:10:46"/>
    <n v="2014"/>
  </r>
  <r>
    <n v="3336"/>
    <s v="WILDE TALES"/>
    <s v="A theatrical adaptation of Oscar Wilde's short stories, presented by Suitcase Civilians at The Space, April 5-10 2016."/>
    <n v="250"/>
    <n v="250"/>
    <x v="0"/>
    <x v="0"/>
    <s v="USD"/>
    <n v="1438259422"/>
    <n v="1435667422"/>
    <b v="0"/>
    <n v="9"/>
    <b v="1"/>
    <x v="1"/>
    <x v="6"/>
    <n v="100"/>
    <n v="27.78"/>
    <d v="2016-03-08T09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07106800"/>
    <n v="1404749446"/>
    <b v="0"/>
    <n v="34"/>
    <b v="1"/>
    <x v="1"/>
    <x v="6"/>
    <n v="110"/>
    <n v="81.03"/>
    <d v="2014-09-19T06:46:07"/>
    <n v="2014"/>
  </r>
  <r>
    <n v="3338"/>
    <s v="The Last Days of Judas Iscariot"/>
    <s v="Join Estelle Parsons in support of Theater That Looks and Sounds Like America"/>
    <n v="15000"/>
    <n v="15327"/>
    <x v="0"/>
    <x v="1"/>
    <s v="GBP"/>
    <n v="1459845246"/>
    <n v="1457429646"/>
    <b v="0"/>
    <n v="112"/>
    <b v="1"/>
    <x v="1"/>
    <x v="6"/>
    <n v="102"/>
    <n v="136.85"/>
    <d v="2017-02-03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GBP"/>
    <n v="1412974800"/>
    <n v="1411109167"/>
    <b v="0"/>
    <n v="47"/>
    <b v="1"/>
    <x v="1"/>
    <x v="6"/>
    <n v="104"/>
    <n v="177.62"/>
    <d v="2016-06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7944080"/>
    <n v="1486129680"/>
    <b v="0"/>
    <n v="38"/>
    <b v="1"/>
    <x v="1"/>
    <x v="6"/>
    <n v="138"/>
    <n v="109.08"/>
    <d v="2016-11-11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USD"/>
    <n v="1469721518"/>
    <n v="1467129518"/>
    <b v="0"/>
    <n v="28"/>
    <b v="1"/>
    <x v="1"/>
    <x v="6"/>
    <n v="100"/>
    <n v="119.64"/>
    <d v="2016-05-20T19:10:21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81066554"/>
    <n v="1478906554"/>
    <b v="0"/>
    <n v="78"/>
    <b v="1"/>
    <x v="1"/>
    <x v="6"/>
    <n v="102"/>
    <n v="78.209999999999994"/>
    <d v="2015-02-27T07:06:5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5750800"/>
    <n v="1463771421"/>
    <b v="0"/>
    <n v="23"/>
    <b v="1"/>
    <x v="1"/>
    <x v="6"/>
    <n v="171"/>
    <n v="52.17"/>
    <d v="2016-03-23T21:59:44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27864340"/>
    <n v="1425020810"/>
    <b v="0"/>
    <n v="40"/>
    <b v="1"/>
    <x v="1"/>
    <x v="6"/>
    <n v="101"/>
    <n v="114.13"/>
    <d v="2014-07-31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GBP"/>
    <n v="1460553480"/>
    <n v="1458770384"/>
    <b v="0"/>
    <n v="13"/>
    <b v="1"/>
    <x v="1"/>
    <x v="6"/>
    <n v="130"/>
    <n v="50"/>
    <d v="2015-02-18T02:32:48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09374093"/>
    <n v="1406782093"/>
    <b v="0"/>
    <n v="18"/>
    <b v="1"/>
    <x v="1"/>
    <x v="6"/>
    <n v="110"/>
    <n v="91.67"/>
    <d v="2015-02-19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USD"/>
    <n v="1429317420"/>
    <n v="1424226768"/>
    <b v="0"/>
    <n v="22"/>
    <b v="1"/>
    <x v="1"/>
    <x v="6"/>
    <n v="119"/>
    <n v="108.59"/>
    <d v="2016-04-24T13:14:14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24910910"/>
    <n v="1424306110"/>
    <b v="0"/>
    <n v="79"/>
    <b v="1"/>
    <x v="1"/>
    <x v="6"/>
    <n v="100"/>
    <n v="69.819999999999993"/>
    <d v="2016-04-06T13:24: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GBP"/>
    <n v="1462741200"/>
    <n v="1461503654"/>
    <b v="0"/>
    <n v="14"/>
    <b v="1"/>
    <x v="1"/>
    <x v="6"/>
    <n v="153"/>
    <n v="109.57"/>
    <d v="2016-05-23T02:39:3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s v="USD"/>
    <n v="1461988740"/>
    <n v="1459949080"/>
    <b v="0"/>
    <n v="51"/>
    <b v="1"/>
    <x v="1"/>
    <x v="6"/>
    <n v="104"/>
    <n v="71.67"/>
    <d v="2015-10-25T16:50:11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USD"/>
    <n v="1465837200"/>
    <n v="1463971172"/>
    <b v="0"/>
    <n v="54"/>
    <b v="1"/>
    <x v="1"/>
    <x v="6"/>
    <n v="101"/>
    <n v="93.61"/>
    <d v="2014-06-16T09:29:25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0"/>
    <s v="EUR"/>
    <n v="1448838000"/>
    <n v="1445791811"/>
    <b v="0"/>
    <n v="70"/>
    <b v="1"/>
    <x v="1"/>
    <x v="6"/>
    <n v="108"/>
    <n v="76.8"/>
    <d v="2016-05-05T23:49:38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06113200"/>
    <n v="1402910965"/>
    <b v="0"/>
    <n v="44"/>
    <b v="1"/>
    <x v="1"/>
    <x v="6"/>
    <n v="315"/>
    <n v="35.799999999999997"/>
    <d v="2016-04-19T10:22:30"/>
    <n v="2016"/>
  </r>
  <r>
    <n v="3354"/>
    <s v="Strangeloop Theatre - A Focus on New Works"/>
    <s v="Help Strangeloop Theatre create and support new work by sponsoring our 2015-2016 season."/>
    <n v="3000"/>
    <n v="3058"/>
    <x v="0"/>
    <x v="1"/>
    <s v="GBP"/>
    <n v="1467414000"/>
    <n v="1462492178"/>
    <b v="0"/>
    <n v="55"/>
    <b v="1"/>
    <x v="1"/>
    <x v="6"/>
    <n v="102"/>
    <n v="55.6"/>
    <d v="2015-09-23T17:26:46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230000"/>
    <n v="1461061350"/>
    <b v="0"/>
    <n v="15"/>
    <b v="1"/>
    <x v="1"/>
    <x v="6"/>
    <n v="126"/>
    <n v="147.33000000000001"/>
    <d v="2016-04-29T14:52:0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USD"/>
    <n v="1446091260"/>
    <n v="1443029206"/>
    <b v="0"/>
    <n v="27"/>
    <b v="1"/>
    <x v="1"/>
    <x v="6"/>
    <n v="101"/>
    <n v="56.33"/>
    <d v="2016-06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62879020"/>
    <n v="1461941527"/>
    <b v="0"/>
    <n v="21"/>
    <b v="1"/>
    <x v="1"/>
    <x v="6"/>
    <n v="101"/>
    <n v="96.19"/>
    <d v="2014-07-02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GBP"/>
    <n v="1468611272"/>
    <n v="1466019272"/>
    <b v="0"/>
    <n v="162"/>
    <b v="1"/>
    <x v="1"/>
    <x v="6"/>
    <n v="103"/>
    <n v="63.57"/>
    <d v="2014-10-20T07:27:59"/>
    <n v="2014"/>
  </r>
  <r>
    <n v="3359"/>
    <s v="BEIRUT, LADY OF LEBANON"/>
    <s v="A Theatrical Production Celebrating the Lebanese Culture and the Human Spirit in Time of War."/>
    <n v="4000"/>
    <n v="4250"/>
    <x v="0"/>
    <x v="1"/>
    <s v="GBP"/>
    <n v="1406887310"/>
    <n v="1404295310"/>
    <b v="0"/>
    <n v="23"/>
    <b v="1"/>
    <x v="1"/>
    <x v="6"/>
    <n v="106"/>
    <n v="184.78"/>
    <d v="2017-01-11T01:22:14"/>
    <n v="2017"/>
  </r>
  <r>
    <n v="3360"/>
    <s v="Pretty Butch"/>
    <s v="World Premiere, an M1 Singapore Fringe Festival 2017 commission."/>
    <n v="9000"/>
    <n v="9124"/>
    <x v="0"/>
    <x v="0"/>
    <s v="USD"/>
    <n v="1416385679"/>
    <n v="1413790079"/>
    <b v="0"/>
    <n v="72"/>
    <b v="1"/>
    <x v="1"/>
    <x v="6"/>
    <n v="101"/>
    <n v="126.72"/>
    <d v="2016-11-23T01:59:03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87985734"/>
    <n v="1484097734"/>
    <b v="0"/>
    <n v="68"/>
    <b v="1"/>
    <x v="1"/>
    <x v="6"/>
    <n v="113"/>
    <n v="83.43"/>
    <d v="2014-08-15T00:36:3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21"/>
    <s v="SGD"/>
    <n v="1481731140"/>
    <n v="1479866343"/>
    <b v="0"/>
    <n v="20"/>
    <b v="1"/>
    <x v="1"/>
    <x v="6"/>
    <n v="218"/>
    <n v="54.5"/>
    <d v="2015-02-21T02:11:57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9587140"/>
    <n v="1408062990"/>
    <b v="0"/>
    <n v="26"/>
    <b v="1"/>
    <x v="1"/>
    <x v="6"/>
    <n v="101"/>
    <n v="302.31"/>
    <d v="2014-07-31T18:30:45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USD"/>
    <n v="1425704100"/>
    <n v="1424484717"/>
    <b v="0"/>
    <n v="72"/>
    <b v="1"/>
    <x v="1"/>
    <x v="6"/>
    <n v="106"/>
    <n v="44.14"/>
    <d v="2016-02-22T23:27:29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08464000"/>
    <n v="1406831445"/>
    <b v="0"/>
    <n v="3"/>
    <b v="1"/>
    <x v="1"/>
    <x v="6"/>
    <n v="104"/>
    <n v="866.67"/>
    <d v="2015-11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GBP"/>
    <n v="1458075600"/>
    <n v="1456183649"/>
    <b v="0"/>
    <n v="18"/>
    <b v="1"/>
    <x v="1"/>
    <x v="6"/>
    <n v="221"/>
    <n v="61.39"/>
    <d v="2015-04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USD"/>
    <n v="1449973592"/>
    <n v="1447381592"/>
    <b v="0"/>
    <n v="30"/>
    <b v="1"/>
    <x v="1"/>
    <x v="6"/>
    <n v="119"/>
    <n v="29.67"/>
    <d v="2015-07-07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31481037"/>
    <n v="1428889037"/>
    <b v="0"/>
    <n v="23"/>
    <b v="1"/>
    <x v="1"/>
    <x v="6"/>
    <n v="105"/>
    <n v="45.48"/>
    <d v="2014-11-26T04:47:39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"/>
    <s v="GBP"/>
    <n v="1438467894"/>
    <n v="1436307894"/>
    <b v="0"/>
    <n v="54"/>
    <b v="1"/>
    <x v="1"/>
    <x v="6"/>
    <n v="104"/>
    <n v="96.2"/>
    <d v="2016-11-16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20088400"/>
    <n v="1416977259"/>
    <b v="0"/>
    <n v="26"/>
    <b v="1"/>
    <x v="1"/>
    <x v="6"/>
    <n v="118"/>
    <n v="67.92"/>
    <d v="2016-11-16T08:01:25"/>
    <n v="2016"/>
  </r>
  <r>
    <n v="3371"/>
    <s v="Red Planet (or One Way Ticket) Staged Reading"/>
    <s v="Help support Red Planet, a new science fiction play based off the Mars One exploration."/>
    <n v="200"/>
    <n v="277"/>
    <x v="0"/>
    <x v="18"/>
    <s v="EUR"/>
    <n v="1484441980"/>
    <n v="1479257980"/>
    <b v="0"/>
    <n v="9"/>
    <b v="1"/>
    <x v="1"/>
    <x v="6"/>
    <n v="139"/>
    <n v="30.78"/>
    <d v="2015-11-04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81961600"/>
    <n v="1479283285"/>
    <b v="0"/>
    <n v="27"/>
    <b v="1"/>
    <x v="1"/>
    <x v="6"/>
    <n v="104"/>
    <n v="38.33"/>
    <d v="2014-08-04T13:09:1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USD"/>
    <n v="1449089965"/>
    <n v="1446670765"/>
    <b v="0"/>
    <n v="30"/>
    <b v="1"/>
    <x v="1"/>
    <x v="6"/>
    <n v="100"/>
    <n v="66.83"/>
    <d v="2015-06-24T20:30:4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0"/>
    <s v="USD"/>
    <n v="1408942740"/>
    <n v="1407157756"/>
    <b v="0"/>
    <n v="52"/>
    <b v="1"/>
    <x v="1"/>
    <x v="6"/>
    <n v="107"/>
    <n v="71.73"/>
    <d v="2015-09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37235200"/>
    <n v="1435177840"/>
    <b v="0"/>
    <n v="17"/>
    <b v="1"/>
    <x v="1"/>
    <x v="6"/>
    <n v="100"/>
    <n v="176.47"/>
    <d v="2014-05-06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6"/>
    <s v="CAD"/>
    <n v="1446053616"/>
    <n v="1443461616"/>
    <b v="0"/>
    <n v="19"/>
    <b v="1"/>
    <x v="1"/>
    <x v="6"/>
    <n v="100"/>
    <n v="421.11"/>
    <d v="2015-02-24T16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00423973"/>
    <n v="1399387173"/>
    <b v="0"/>
    <n v="77"/>
    <b v="1"/>
    <x v="1"/>
    <x v="6"/>
    <n v="101"/>
    <n v="104.99"/>
    <d v="2015-02-18T17:34:59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USD"/>
    <n v="1429976994"/>
    <n v="1424796594"/>
    <b v="0"/>
    <n v="21"/>
    <b v="1"/>
    <x v="1"/>
    <x v="6"/>
    <n v="108"/>
    <n v="28.19"/>
    <d v="2014-08-07T08:31:46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26870560"/>
    <n v="1424280899"/>
    <b v="0"/>
    <n v="38"/>
    <b v="1"/>
    <x v="1"/>
    <x v="6"/>
    <n v="104"/>
    <n v="54.55"/>
    <d v="2015-08-09T12:2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GBP"/>
    <n v="1409490480"/>
    <n v="1407400306"/>
    <b v="0"/>
    <n v="28"/>
    <b v="1"/>
    <x v="1"/>
    <x v="6"/>
    <n v="104"/>
    <n v="111.89"/>
    <d v="2014-10-25T22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GBP"/>
    <n v="1440630000"/>
    <n v="1439122800"/>
    <b v="0"/>
    <n v="48"/>
    <b v="1"/>
    <x v="1"/>
    <x v="6"/>
    <n v="102"/>
    <n v="85.21"/>
    <d v="2015-02-09T04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USD"/>
    <n v="1417305178"/>
    <n v="1414277578"/>
    <b v="0"/>
    <n v="46"/>
    <b v="1"/>
    <x v="1"/>
    <x v="6"/>
    <n v="101"/>
    <n v="76.650000000000006"/>
    <d v="2016-07-08T10:20:5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26044383"/>
    <n v="1423455983"/>
    <b v="0"/>
    <n v="30"/>
    <b v="1"/>
    <x v="1"/>
    <x v="6"/>
    <n v="112"/>
    <n v="65.17"/>
    <d v="2016-06-0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GBP"/>
    <n v="1470092340"/>
    <n v="1467973256"/>
    <b v="0"/>
    <n v="64"/>
    <b v="1"/>
    <x v="1"/>
    <x v="6"/>
    <n v="100"/>
    <n v="93.76"/>
    <d v="2015-10-15T02:06:08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66707620"/>
    <n v="1464979620"/>
    <b v="0"/>
    <n v="15"/>
    <b v="1"/>
    <x v="1"/>
    <x v="6"/>
    <n v="100"/>
    <n v="133.33000000000001"/>
    <d v="2014-11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48074800"/>
    <n v="1444874768"/>
    <b v="0"/>
    <n v="41"/>
    <b v="1"/>
    <x v="1"/>
    <x v="6"/>
    <n v="105"/>
    <n v="51.22"/>
    <d v="2014-11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244552"/>
    <n v="1415652552"/>
    <b v="0"/>
    <n v="35"/>
    <b v="1"/>
    <x v="1"/>
    <x v="6"/>
    <n v="117"/>
    <n v="100.17"/>
    <d v="2014-11-0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0"/>
    <s v="USD"/>
    <n v="1417620506"/>
    <n v="1415028506"/>
    <b v="0"/>
    <n v="45"/>
    <b v="1"/>
    <x v="1"/>
    <x v="6"/>
    <n v="104"/>
    <n v="34.6"/>
    <d v="2015-05-19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18581088"/>
    <n v="1415125088"/>
    <b v="0"/>
    <n v="62"/>
    <b v="1"/>
    <x v="1"/>
    <x v="6"/>
    <n v="115"/>
    <n v="184.68"/>
    <d v="2016-05-04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GBP"/>
    <n v="1434625441"/>
    <n v="1432033441"/>
    <b v="0"/>
    <n v="22"/>
    <b v="1"/>
    <x v="1"/>
    <x v="6"/>
    <n v="102"/>
    <n v="69.819999999999993"/>
    <d v="2014-06-25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64960682"/>
    <n v="1462368682"/>
    <b v="0"/>
    <n v="18"/>
    <b v="1"/>
    <x v="1"/>
    <x v="6"/>
    <n v="223"/>
    <n v="61.94"/>
    <d v="2014-07-10T13:05:48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USD"/>
    <n v="1405017345"/>
    <n v="1403721345"/>
    <b v="0"/>
    <n v="12"/>
    <b v="1"/>
    <x v="1"/>
    <x v="6"/>
    <n v="100"/>
    <n v="41.67"/>
    <d v="2016-03-17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07536880"/>
    <n v="1404997548"/>
    <b v="0"/>
    <n v="44"/>
    <b v="1"/>
    <x v="1"/>
    <x v="6"/>
    <n v="106"/>
    <n v="36.07"/>
    <d v="2014-10-11T22:07:1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62565855"/>
    <n v="1458245855"/>
    <b v="0"/>
    <n v="27"/>
    <b v="1"/>
    <x v="1"/>
    <x v="6"/>
    <n v="142"/>
    <n v="29"/>
    <d v="2014-06-27T14:17:25"/>
    <n v="2014"/>
  </r>
  <r>
    <n v="3395"/>
    <s v="MIRAMAR"/>
    <s v="Miramar is a a darkly funny play exploring what it is we call â€˜homeâ€™."/>
    <n v="500"/>
    <n v="920"/>
    <x v="0"/>
    <x v="0"/>
    <s v="USD"/>
    <n v="1415234760"/>
    <n v="1413065230"/>
    <b v="0"/>
    <n v="38"/>
    <b v="1"/>
    <x v="1"/>
    <x v="6"/>
    <n v="184"/>
    <n v="24.21"/>
    <d v="2015-05-16T17:05:44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1"/>
    <s v="GBP"/>
    <n v="1406470645"/>
    <n v="1403878645"/>
    <b v="0"/>
    <n v="28"/>
    <b v="1"/>
    <x v="1"/>
    <x v="6"/>
    <n v="104"/>
    <n v="55.89"/>
    <d v="2014-05-05T10:43:09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33009400"/>
    <n v="1431795944"/>
    <b v="0"/>
    <n v="24"/>
    <b v="1"/>
    <x v="1"/>
    <x v="6"/>
    <n v="112"/>
    <n v="11.67"/>
    <d v="2016-01-09T11:28:49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01595140"/>
    <n v="1399286589"/>
    <b v="0"/>
    <n v="65"/>
    <b v="1"/>
    <x v="1"/>
    <x v="6"/>
    <n v="111"/>
    <n v="68.349999999999994"/>
    <d v="2014-10-29T18:02:56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55832800"/>
    <n v="1452338929"/>
    <b v="0"/>
    <n v="46"/>
    <b v="1"/>
    <x v="1"/>
    <x v="6"/>
    <n v="104"/>
    <n v="27.07"/>
    <d v="2015-01-22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16589200"/>
    <n v="1414605776"/>
    <b v="0"/>
    <n v="85"/>
    <b v="1"/>
    <x v="1"/>
    <x v="6"/>
    <n v="100"/>
    <n v="118.13"/>
    <d v="2014-07-14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24556325"/>
    <n v="1421964325"/>
    <b v="0"/>
    <n v="66"/>
    <b v="1"/>
    <x v="1"/>
    <x v="6"/>
    <n v="102"/>
    <n v="44.76"/>
    <d v="2015-07-08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09266414"/>
    <n v="1405378414"/>
    <b v="0"/>
    <n v="165"/>
    <b v="1"/>
    <x v="1"/>
    <x v="6"/>
    <n v="110"/>
    <n v="99.79"/>
    <d v="2015-10-13T14:50:43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8968146"/>
    <n v="1436376146"/>
    <b v="0"/>
    <n v="17"/>
    <b v="1"/>
    <x v="1"/>
    <x v="6"/>
    <n v="100"/>
    <n v="117.65"/>
    <d v="2015-05-26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47295460"/>
    <n v="1444747843"/>
    <b v="0"/>
    <n v="3"/>
    <b v="1"/>
    <x v="1"/>
    <x v="6"/>
    <n v="122"/>
    <n v="203.33"/>
    <d v="2015-05-28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35230324"/>
    <n v="1432638324"/>
    <b v="0"/>
    <n v="17"/>
    <b v="1"/>
    <x v="1"/>
    <x v="6"/>
    <n v="138"/>
    <n v="28.32"/>
    <d v="2016-02-10T00:24:46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34542702"/>
    <n v="1432814702"/>
    <b v="0"/>
    <n v="91"/>
    <b v="1"/>
    <x v="1"/>
    <x v="6"/>
    <n v="100"/>
    <n v="110.23"/>
    <d v="2014-06-01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56876740"/>
    <n v="1455063886"/>
    <b v="0"/>
    <n v="67"/>
    <b v="1"/>
    <x v="1"/>
    <x v="6"/>
    <n v="107"/>
    <n v="31.97"/>
    <d v="2014-06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511376"/>
    <n v="1401623376"/>
    <b v="0"/>
    <n v="18"/>
    <b v="1"/>
    <x v="1"/>
    <x v="6"/>
    <n v="211"/>
    <n v="58.61"/>
    <d v="2014-06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04641289"/>
    <n v="1402049289"/>
    <b v="0"/>
    <n v="21"/>
    <b v="1"/>
    <x v="1"/>
    <x v="6"/>
    <n v="124"/>
    <n v="29.43"/>
    <d v="2016-06-23T19:32:38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05727304"/>
    <n v="1403135304"/>
    <b v="0"/>
    <n v="40"/>
    <b v="1"/>
    <x v="1"/>
    <x v="6"/>
    <n v="109"/>
    <n v="81.38"/>
    <d v="2016-05-10T00:59:5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GBP"/>
    <n v="1469998680"/>
    <n v="1466710358"/>
    <b v="0"/>
    <n v="78"/>
    <b v="1"/>
    <x v="1"/>
    <x v="6"/>
    <n v="104"/>
    <n v="199.17"/>
    <d v="2015-09-1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USD"/>
    <n v="1465196400"/>
    <n v="1462841990"/>
    <b v="0"/>
    <n v="26"/>
    <b v="1"/>
    <x v="1"/>
    <x v="6"/>
    <n v="100"/>
    <n v="115.38"/>
    <d v="2014-08-28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44264372"/>
    <n v="1442536372"/>
    <b v="0"/>
    <n v="14"/>
    <b v="1"/>
    <x v="1"/>
    <x v="6"/>
    <n v="130"/>
    <n v="46.43"/>
    <d v="2015-02-18T17:35:38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1"/>
    <s v="GBP"/>
    <n v="1411858862"/>
    <n v="1409266862"/>
    <b v="0"/>
    <n v="44"/>
    <b v="1"/>
    <x v="1"/>
    <x v="6"/>
    <n v="104"/>
    <n v="70.569999999999993"/>
    <d v="2016-11-01T19:58:45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25099540"/>
    <n v="1424280938"/>
    <b v="0"/>
    <n v="9"/>
    <b v="1"/>
    <x v="1"/>
    <x v="6"/>
    <n v="100"/>
    <n v="22.22"/>
    <d v="2016-04-07T03:27:3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USD"/>
    <n v="1480579140"/>
    <n v="1478030325"/>
    <b v="0"/>
    <n v="30"/>
    <b v="1"/>
    <x v="1"/>
    <x v="6"/>
    <n v="120"/>
    <n v="159.47"/>
    <d v="2015-03-26T09:54:0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60935800"/>
    <n v="1459999656"/>
    <b v="0"/>
    <n v="45"/>
    <b v="1"/>
    <x v="1"/>
    <x v="6"/>
    <n v="100"/>
    <n v="37.78"/>
    <d v="2014-09-12T21:55:48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GBP"/>
    <n v="1429813800"/>
    <n v="1427363645"/>
    <b v="0"/>
    <n v="56"/>
    <b v="1"/>
    <x v="1"/>
    <x v="6"/>
    <n v="101"/>
    <n v="72.05"/>
    <d v="2014-04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0"/>
    <s v="USD"/>
    <n v="1414284180"/>
    <n v="1410558948"/>
    <b v="0"/>
    <n v="46"/>
    <b v="1"/>
    <x v="1"/>
    <x v="6"/>
    <n v="107"/>
    <n v="63.7"/>
    <d v="2016-03-19T19:43:05"/>
    <n v="2016"/>
  </r>
  <r>
    <n v="3420"/>
    <s v="Rounds. Set design campaign."/>
    <s v="A powerful and urgent tale of the first line of defence for the NHS. Based on true stories from junior doctors."/>
    <n v="700"/>
    <n v="966"/>
    <x v="0"/>
    <x v="0"/>
    <s v="USD"/>
    <n v="1400875307"/>
    <n v="1398283307"/>
    <b v="0"/>
    <n v="34"/>
    <b v="1"/>
    <x v="1"/>
    <x v="6"/>
    <n v="138"/>
    <n v="28.41"/>
    <d v="2016-02-05T02:10:0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8"/>
    <s v="EUR"/>
    <n v="1459978200"/>
    <n v="1458416585"/>
    <b v="0"/>
    <n v="98"/>
    <b v="1"/>
    <x v="1"/>
    <x v="6"/>
    <n v="101"/>
    <n v="103.21"/>
    <d v="2015-02-02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5408000"/>
    <n v="1454638202"/>
    <b v="0"/>
    <n v="46"/>
    <b v="1"/>
    <x v="1"/>
    <x v="6"/>
    <n v="109"/>
    <n v="71.150000000000006"/>
    <d v="2015-11-15T13:29:36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5495563"/>
    <n v="1422903563"/>
    <b v="0"/>
    <n v="10"/>
    <b v="1"/>
    <x v="1"/>
    <x v="6"/>
    <n v="140"/>
    <n v="35"/>
    <d v="2015-03-25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GBP"/>
    <n v="1450051200"/>
    <n v="1447594176"/>
    <b v="0"/>
    <n v="76"/>
    <b v="1"/>
    <x v="1"/>
    <x v="6"/>
    <n v="104"/>
    <n v="81.78"/>
    <d v="2015-01-14T16:14:4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29912341"/>
    <n v="1427320341"/>
    <b v="0"/>
    <n v="104"/>
    <b v="1"/>
    <x v="1"/>
    <x v="6"/>
    <n v="103"/>
    <n v="297.02999999999997"/>
    <d v="2014-09-02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23119540"/>
    <n v="1421252084"/>
    <b v="0"/>
    <n v="87"/>
    <b v="1"/>
    <x v="1"/>
    <x v="6"/>
    <n v="108"/>
    <n v="46.61"/>
    <d v="2014-09-02T01:21:43"/>
    <n v="2014"/>
  </r>
  <r>
    <n v="3427"/>
    <s v="We Were Kings"/>
    <s v="A new play developed in collaboration with graduating theatre makers, premiering at the Edinburgh Fringe Festival 2014."/>
    <n v="1500"/>
    <n v="1500"/>
    <x v="0"/>
    <x v="0"/>
    <s v="USD"/>
    <n v="1412434136"/>
    <n v="1409669336"/>
    <b v="0"/>
    <n v="29"/>
    <b v="1"/>
    <x v="1"/>
    <x v="6"/>
    <n v="100"/>
    <n v="51.72"/>
    <d v="2014-06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USD"/>
    <n v="1411264800"/>
    <n v="1409620903"/>
    <b v="0"/>
    <n v="51"/>
    <b v="1"/>
    <x v="1"/>
    <x v="6"/>
    <n v="103"/>
    <n v="40.29"/>
    <d v="2015-02-03T17:17:27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04314952"/>
    <n v="1401722952"/>
    <b v="0"/>
    <n v="12"/>
    <b v="1"/>
    <x v="1"/>
    <x v="6"/>
    <n v="130"/>
    <n v="16.25"/>
    <d v="2016-10-19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25142800"/>
    <n v="1422983847"/>
    <b v="0"/>
    <n v="72"/>
    <b v="1"/>
    <x v="1"/>
    <x v="6"/>
    <n v="109"/>
    <n v="30.15"/>
    <d v="2014-06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GBP"/>
    <n v="1478046661"/>
    <n v="1476837061"/>
    <b v="0"/>
    <n v="21"/>
    <b v="1"/>
    <x v="1"/>
    <x v="6"/>
    <n v="100"/>
    <n v="95.24"/>
    <d v="2014-07-19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1"/>
    <s v="GBP"/>
    <n v="1406760101"/>
    <n v="1404168101"/>
    <b v="0"/>
    <n v="42"/>
    <b v="1"/>
    <x v="1"/>
    <x v="6"/>
    <n v="110"/>
    <n v="52.21"/>
    <d v="2016-01-11T13:56:54"/>
    <n v="2016"/>
  </r>
  <r>
    <n v="3433"/>
    <s v="The Dybbuk"/>
    <s v="death&amp;pretzels presents their first Chicago based project:_x000a_The Dybbuk by S. Ansky"/>
    <n v="9500"/>
    <n v="9525"/>
    <x v="0"/>
    <x v="0"/>
    <s v="USD"/>
    <n v="1408383153"/>
    <n v="1405791153"/>
    <b v="0"/>
    <n v="71"/>
    <b v="1"/>
    <x v="1"/>
    <x v="6"/>
    <n v="100"/>
    <n v="134.15"/>
    <d v="2014-05-17T01:30:55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54709600"/>
    <n v="1452520614"/>
    <b v="0"/>
    <n v="168"/>
    <b v="1"/>
    <x v="1"/>
    <x v="6"/>
    <n v="106"/>
    <n v="62.83"/>
    <d v="2014-06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02974000"/>
    <n v="1400290255"/>
    <b v="0"/>
    <n v="19"/>
    <b v="1"/>
    <x v="1"/>
    <x v="6"/>
    <n v="112"/>
    <n v="58.95"/>
    <d v="2016-07-21T14:48: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4983269"/>
    <n v="1402391269"/>
    <b v="0"/>
    <n v="37"/>
    <b v="1"/>
    <x v="1"/>
    <x v="6"/>
    <n v="106"/>
    <n v="143.11000000000001"/>
    <d v="2014-07-31T12:59:5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70538800"/>
    <n v="1469112493"/>
    <b v="0"/>
    <n v="36"/>
    <b v="1"/>
    <x v="1"/>
    <x v="6"/>
    <n v="101"/>
    <n v="84.17"/>
    <d v="2015-07-20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0"/>
    <s v="USD"/>
    <n v="1408638480"/>
    <n v="1406811593"/>
    <b v="0"/>
    <n v="14"/>
    <b v="1"/>
    <x v="1"/>
    <x v="6"/>
    <n v="104"/>
    <n v="186.07"/>
    <d v="2015-04-06T22:16:07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40003820"/>
    <n v="1437411820"/>
    <b v="0"/>
    <n v="18"/>
    <b v="1"/>
    <x v="1"/>
    <x v="6"/>
    <n v="135"/>
    <n v="89.79"/>
    <d v="2016-01-05T21:52:1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GBP"/>
    <n v="1430600400"/>
    <n v="1428358567"/>
    <b v="0"/>
    <n v="82"/>
    <b v="1"/>
    <x v="1"/>
    <x v="6"/>
    <n v="105"/>
    <n v="64.16"/>
    <d v="2014-06-19T02:57:0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53179540"/>
    <n v="1452030730"/>
    <b v="0"/>
    <n v="43"/>
    <b v="1"/>
    <x v="1"/>
    <x v="6"/>
    <n v="103"/>
    <n v="59.65"/>
    <d v="2015-10-17T10:18:4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05095300"/>
    <n v="1403146628"/>
    <b v="0"/>
    <n v="8"/>
    <b v="1"/>
    <x v="1"/>
    <x v="6"/>
    <n v="100"/>
    <n v="31.25"/>
    <d v="2015-04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47445820"/>
    <n v="1445077121"/>
    <b v="0"/>
    <n v="45"/>
    <b v="1"/>
    <x v="1"/>
    <x v="6"/>
    <n v="186"/>
    <n v="41.22"/>
    <d v="2014-08-10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0"/>
    <s v="USD"/>
    <n v="1433016672"/>
    <n v="1430424672"/>
    <b v="0"/>
    <n v="20"/>
    <b v="1"/>
    <x v="1"/>
    <x v="6"/>
    <n v="289"/>
    <n v="43.35"/>
    <d v="2016-05-31T06:59:4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USD"/>
    <n v="1410266146"/>
    <n v="1407674146"/>
    <b v="0"/>
    <n v="31"/>
    <b v="1"/>
    <x v="1"/>
    <x v="6"/>
    <n v="100"/>
    <n v="64.52"/>
    <d v="2015-09-25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3"/>
    <s v="AUD"/>
    <n v="1465394340"/>
    <n v="1464677986"/>
    <b v="0"/>
    <n v="25"/>
    <b v="1"/>
    <x v="1"/>
    <x v="6"/>
    <n v="108"/>
    <n v="43.28"/>
    <d v="2015-01-12T19:58:45"/>
    <n v="2015"/>
  </r>
  <r>
    <n v="3447"/>
    <s v="The Vagabond Halfback"/>
    <s v="&quot;He was a poet, a vagrant, a philosopher, a lady's man and a hard drinker&quot;"/>
    <n v="1000"/>
    <n v="1078"/>
    <x v="0"/>
    <x v="1"/>
    <s v="GBP"/>
    <n v="1445604236"/>
    <n v="1443185036"/>
    <b v="0"/>
    <n v="14"/>
    <b v="1"/>
    <x v="1"/>
    <x v="6"/>
    <n v="108"/>
    <n v="77"/>
    <d v="2016-02-02T21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GBP"/>
    <n v="1423138800"/>
    <n v="1421092725"/>
    <b v="0"/>
    <n v="45"/>
    <b v="1"/>
    <x v="1"/>
    <x v="6"/>
    <n v="110"/>
    <n v="51.22"/>
    <d v="2014-11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58332412"/>
    <n v="1454448012"/>
    <b v="0"/>
    <n v="20"/>
    <b v="1"/>
    <x v="1"/>
    <x v="6"/>
    <n v="171"/>
    <n v="68.25"/>
    <d v="2016-06-11T01:15:38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USD"/>
    <n v="1418784689"/>
    <n v="1416192689"/>
    <b v="0"/>
    <n v="39"/>
    <b v="1"/>
    <x v="1"/>
    <x v="6"/>
    <n v="152"/>
    <n v="19.489999999999998"/>
    <d v="2015-02-01T16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68036800"/>
    <n v="1465607738"/>
    <b v="0"/>
    <n v="16"/>
    <b v="1"/>
    <x v="1"/>
    <x v="6"/>
    <n v="101"/>
    <n v="41.13"/>
    <d v="2015-03-25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GBP"/>
    <n v="1427990071"/>
    <n v="1422809671"/>
    <b v="0"/>
    <n v="37"/>
    <b v="1"/>
    <x v="1"/>
    <x v="6"/>
    <n v="153"/>
    <n v="41.41"/>
    <d v="2014-06-30T15:20:26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USD"/>
    <n v="1429636927"/>
    <n v="1427304127"/>
    <b v="0"/>
    <n v="14"/>
    <b v="1"/>
    <x v="1"/>
    <x v="6"/>
    <n v="128"/>
    <n v="27.5"/>
    <d v="2016-06-14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USD"/>
    <n v="1406087940"/>
    <n v="1404141626"/>
    <b v="0"/>
    <n v="21"/>
    <b v="1"/>
    <x v="1"/>
    <x v="6"/>
    <n v="101"/>
    <n v="33.57"/>
    <d v="2014-07-0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GBP"/>
    <n v="1471130956"/>
    <n v="1465946956"/>
    <b v="0"/>
    <n v="69"/>
    <b v="1"/>
    <x v="1"/>
    <x v="6"/>
    <n v="101"/>
    <n v="145.87"/>
    <d v="2016-09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GBP"/>
    <n v="1406825159"/>
    <n v="1404233159"/>
    <b v="0"/>
    <n v="16"/>
    <b v="1"/>
    <x v="1"/>
    <x v="6"/>
    <n v="191"/>
    <n v="358.69"/>
    <d v="2014-07-01T04:56:07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76381627"/>
    <n v="1473789627"/>
    <b v="0"/>
    <n v="55"/>
    <b v="1"/>
    <x v="1"/>
    <x v="6"/>
    <n v="140"/>
    <n v="50.98"/>
    <d v="2015-01-12T16:57:3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06876340"/>
    <n v="1404190567"/>
    <b v="0"/>
    <n v="27"/>
    <b v="1"/>
    <x v="1"/>
    <x v="6"/>
    <n v="124"/>
    <n v="45.04"/>
    <d v="2015-01-07T04:51:43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USD"/>
    <n v="1423720740"/>
    <n v="1421081857"/>
    <b v="0"/>
    <n v="36"/>
    <b v="1"/>
    <x v="1"/>
    <x v="6"/>
    <n v="126"/>
    <n v="17.53"/>
    <d v="2016-04-20T11:31:00"/>
    <n v="2016"/>
  </r>
  <r>
    <n v="3460"/>
    <s v="Pushers"/>
    <s v="'Pushers' is an exciting new play and the first project for brand new theatre company, Ain't Got No Home Productions."/>
    <n v="500"/>
    <n v="950"/>
    <x v="0"/>
    <x v="0"/>
    <s v="USD"/>
    <n v="1422937620"/>
    <n v="1420606303"/>
    <b v="0"/>
    <n v="19"/>
    <b v="1"/>
    <x v="1"/>
    <x v="6"/>
    <n v="190"/>
    <n v="50"/>
    <d v="2014-08-01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GBP"/>
    <n v="1463743860"/>
    <n v="1461151860"/>
    <b v="0"/>
    <n v="12"/>
    <b v="1"/>
    <x v="1"/>
    <x v="6"/>
    <n v="139"/>
    <n v="57.92"/>
    <d v="2016-09-30T15:11:1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GBP"/>
    <n v="1408106352"/>
    <n v="1406896752"/>
    <b v="0"/>
    <n v="17"/>
    <b v="1"/>
    <x v="1"/>
    <x v="6"/>
    <n v="202"/>
    <n v="29.71"/>
    <d v="2015-06-24T21:33:48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0"/>
    <s v="USD"/>
    <n v="1477710000"/>
    <n v="1475248279"/>
    <b v="0"/>
    <n v="114"/>
    <b v="1"/>
    <x v="1"/>
    <x v="6"/>
    <n v="103"/>
    <n v="90.68"/>
    <d v="2016-08-30T22:03:05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36551200"/>
    <n v="1435181628"/>
    <b v="0"/>
    <n v="93"/>
    <b v="1"/>
    <x v="1"/>
    <x v="6"/>
    <n v="102"/>
    <n v="55.01"/>
    <d v="2016-07-24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6"/>
    <s v="CAD"/>
    <n v="1476158340"/>
    <n v="1472594585"/>
    <b v="0"/>
    <n v="36"/>
    <b v="1"/>
    <x v="1"/>
    <x v="6"/>
    <n v="103"/>
    <n v="57.22"/>
    <d v="2015-07-15T15:01:12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71921637"/>
    <n v="1469329637"/>
    <b v="0"/>
    <n v="61"/>
    <b v="1"/>
    <x v="1"/>
    <x v="6"/>
    <n v="127"/>
    <n v="72.95"/>
    <d v="2016-02-20T00:27:30"/>
    <n v="2016"/>
  </r>
  <r>
    <n v="3467"/>
    <s v="Venus in Fur, Los Angeles."/>
    <s v="Venus in Fur, By David Ives."/>
    <n v="3000"/>
    <n v="3030"/>
    <x v="0"/>
    <x v="1"/>
    <s v="GBP"/>
    <n v="1439136000"/>
    <n v="1436972472"/>
    <b v="0"/>
    <n v="47"/>
    <b v="1"/>
    <x v="1"/>
    <x v="6"/>
    <n v="101"/>
    <n v="64.47"/>
    <d v="2015-02-18T16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61108450"/>
    <n v="1455928050"/>
    <b v="0"/>
    <n v="17"/>
    <b v="1"/>
    <x v="1"/>
    <x v="6"/>
    <n v="122"/>
    <n v="716.35"/>
    <d v="2016-08-23T18:22:09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26864032"/>
    <n v="1424275632"/>
    <b v="0"/>
    <n v="63"/>
    <b v="1"/>
    <x v="1"/>
    <x v="6"/>
    <n v="113"/>
    <n v="50.4"/>
    <d v="2016-03-29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74426800"/>
    <n v="1471976529"/>
    <b v="0"/>
    <n v="9"/>
    <b v="1"/>
    <x v="1"/>
    <x v="6"/>
    <n v="150"/>
    <n v="41.67"/>
    <d v="2016-06-08T00:31:4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USD"/>
    <n v="1461857045"/>
    <n v="1459265045"/>
    <b v="0"/>
    <n v="30"/>
    <b v="1"/>
    <x v="1"/>
    <x v="6"/>
    <n v="215"/>
    <n v="35.770000000000003"/>
    <d v="2014-07-21T19:41:3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68618680"/>
    <n v="1465345902"/>
    <b v="0"/>
    <n v="23"/>
    <b v="1"/>
    <x v="1"/>
    <x v="6"/>
    <n v="102"/>
    <n v="88.74"/>
    <d v="2014-10-16T04:05:3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GBP"/>
    <n v="1409515200"/>
    <n v="1405971690"/>
    <b v="0"/>
    <n v="33"/>
    <b v="1"/>
    <x v="1"/>
    <x v="6"/>
    <n v="100"/>
    <n v="148.47999999999999"/>
    <d v="2015-02-27T20:01:36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USD"/>
    <n v="1415253540"/>
    <n v="1413432331"/>
    <b v="0"/>
    <n v="39"/>
    <b v="1"/>
    <x v="1"/>
    <x v="6"/>
    <n v="101"/>
    <n v="51.79"/>
    <d v="2016-06-20T12:02:11"/>
    <n v="2016"/>
  </r>
  <r>
    <n v="3475"/>
    <s v="Score"/>
    <s v="Score is a musical play inspired by true stories of parents who have recovered from addiction and regained their children."/>
    <n v="300"/>
    <n v="340"/>
    <x v="0"/>
    <x v="0"/>
    <s v="USD"/>
    <n v="1426883220"/>
    <n v="1425067296"/>
    <b v="0"/>
    <n v="17"/>
    <b v="1"/>
    <x v="1"/>
    <x v="6"/>
    <n v="113"/>
    <n v="20"/>
    <d v="2014-10-06T21:08:2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GBP"/>
    <n v="1469016131"/>
    <n v="1466424131"/>
    <b v="0"/>
    <n v="6"/>
    <b v="1"/>
    <x v="1"/>
    <x v="6"/>
    <n v="104"/>
    <n v="52"/>
    <d v="2014-10-09T06:43:1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GBP"/>
    <n v="1414972800"/>
    <n v="1412629704"/>
    <b v="0"/>
    <n v="39"/>
    <b v="1"/>
    <x v="1"/>
    <x v="6"/>
    <n v="115"/>
    <n v="53.23"/>
    <d v="2015-05-04T17:40:43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14378800"/>
    <n v="1412836990"/>
    <b v="0"/>
    <n v="57"/>
    <b v="1"/>
    <x v="1"/>
    <x v="6"/>
    <n v="113"/>
    <n v="39.6"/>
    <d v="2015-02-18T22:00:22"/>
    <n v="2015"/>
  </r>
  <r>
    <n v="3479"/>
    <s v="Civil Rogues"/>
    <s v="A new comedy about what happened to a band of foolhardy actors when the Puritans closed the theatres in the 1640s."/>
    <n v="1500"/>
    <n v="1918"/>
    <x v="0"/>
    <x v="0"/>
    <s v="USD"/>
    <n v="1431831600"/>
    <n v="1430761243"/>
    <b v="0"/>
    <n v="56"/>
    <b v="1"/>
    <x v="1"/>
    <x v="6"/>
    <n v="128"/>
    <n v="34.25"/>
    <d v="2014-05-22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26539600"/>
    <n v="1424296822"/>
    <b v="0"/>
    <n v="13"/>
    <b v="1"/>
    <x v="1"/>
    <x v="6"/>
    <n v="143"/>
    <n v="164.62"/>
    <d v="2015-06-16T07:37:07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GBP"/>
    <n v="1403382680"/>
    <n v="1400790680"/>
    <b v="0"/>
    <n v="95"/>
    <b v="1"/>
    <x v="1"/>
    <x v="6"/>
    <n v="119"/>
    <n v="125.05"/>
    <d v="2014-12-16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USD"/>
    <n v="1436562000"/>
    <n v="1434440227"/>
    <b v="0"/>
    <n v="80"/>
    <b v="1"/>
    <x v="1"/>
    <x v="6"/>
    <n v="138"/>
    <n v="51.88"/>
    <d v="2014-06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3"/>
    <s v="AUD"/>
    <n v="1420178188"/>
    <n v="1418709388"/>
    <b v="0"/>
    <n v="133"/>
    <b v="1"/>
    <x v="1"/>
    <x v="6"/>
    <n v="160"/>
    <n v="40.29"/>
    <d v="2014-06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GBP"/>
    <n v="1404671466"/>
    <n v="1402079466"/>
    <b v="0"/>
    <n v="44"/>
    <b v="1"/>
    <x v="1"/>
    <x v="6"/>
    <n v="114"/>
    <n v="64.91"/>
    <d v="2016-05-16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04403381"/>
    <n v="1401811381"/>
    <b v="0"/>
    <n v="30"/>
    <b v="1"/>
    <x v="1"/>
    <x v="6"/>
    <n v="101"/>
    <n v="55.33"/>
    <d v="2016-01-03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66014499"/>
    <n v="1463422499"/>
    <b v="0"/>
    <n v="56"/>
    <b v="1"/>
    <x v="1"/>
    <x v="6"/>
    <n v="155"/>
    <n v="83.14"/>
    <d v="2015-05-02T21:00:01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USD"/>
    <n v="1454431080"/>
    <n v="1451839080"/>
    <b v="0"/>
    <n v="66"/>
    <b v="1"/>
    <x v="1"/>
    <x v="6"/>
    <n v="128"/>
    <n v="38.71"/>
    <d v="2015-05-25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33314740"/>
    <n v="1430600401"/>
    <b v="0"/>
    <n v="29"/>
    <b v="1"/>
    <x v="1"/>
    <x v="6"/>
    <n v="121"/>
    <n v="125.38"/>
    <d v="2015-03-24T18:26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35185252"/>
    <n v="1432593252"/>
    <b v="0"/>
    <n v="72"/>
    <b v="1"/>
    <x v="1"/>
    <x v="6"/>
    <n v="113"/>
    <n v="78.260000000000005"/>
    <d v="2014-04-24T15:15:31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29286400"/>
    <n v="1427221560"/>
    <b v="0"/>
    <n v="27"/>
    <b v="1"/>
    <x v="1"/>
    <x v="6"/>
    <n v="128"/>
    <n v="47.22"/>
    <d v="2016-03-14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GBP"/>
    <n v="1400965200"/>
    <n v="1398352531"/>
    <b v="0"/>
    <n v="10"/>
    <b v="1"/>
    <x v="1"/>
    <x v="6"/>
    <n v="158"/>
    <n v="79.099999999999994"/>
    <d v="2015-04-27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60574924"/>
    <n v="1457982924"/>
    <b v="0"/>
    <n v="35"/>
    <b v="1"/>
    <x v="1"/>
    <x v="6"/>
    <n v="105"/>
    <n v="114.29"/>
    <d v="2015-09-21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31928784"/>
    <n v="1430114384"/>
    <b v="0"/>
    <n v="29"/>
    <b v="1"/>
    <x v="1"/>
    <x v="6"/>
    <n v="100"/>
    <n v="51.72"/>
    <d v="2014-07-28T20:47:16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45818397"/>
    <n v="1442794397"/>
    <b v="0"/>
    <n v="13"/>
    <b v="1"/>
    <x v="1"/>
    <x v="6"/>
    <n v="100"/>
    <n v="30.77"/>
    <d v="2016-11-15T05:09:3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0"/>
    <s v="USD"/>
    <n v="1408252260"/>
    <n v="1406580436"/>
    <b v="0"/>
    <n v="72"/>
    <b v="1"/>
    <x v="1"/>
    <x v="6"/>
    <n v="107"/>
    <n v="74.209999999999994"/>
    <d v="2014-10-03T18:18:29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80140000"/>
    <n v="1479186575"/>
    <b v="0"/>
    <n v="78"/>
    <b v="1"/>
    <x v="1"/>
    <x v="6"/>
    <n v="124"/>
    <n v="47.85"/>
    <d v="2016-08-02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6"/>
    <s v="CAD"/>
    <n v="1414862280"/>
    <n v="1412360309"/>
    <b v="0"/>
    <n v="49"/>
    <b v="1"/>
    <x v="1"/>
    <x v="6"/>
    <n v="109"/>
    <n v="34.409999999999997"/>
    <d v="2016-05-21T17:48:24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0"/>
    <s v="USD"/>
    <n v="1473625166"/>
    <n v="1470169166"/>
    <b v="0"/>
    <n v="42"/>
    <b v="1"/>
    <x v="1"/>
    <x v="6"/>
    <n v="102"/>
    <n v="40.24"/>
    <d v="2016-03-30T03:48:24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64904800"/>
    <n v="1463852904"/>
    <b v="0"/>
    <n v="35"/>
    <b v="1"/>
    <x v="1"/>
    <x v="6"/>
    <n v="106"/>
    <n v="60.29"/>
    <d v="2015-05-08T00:52:0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6"/>
    <s v="CAD"/>
    <n v="1464471840"/>
    <n v="1459309704"/>
    <b v="0"/>
    <n v="42"/>
    <b v="1"/>
    <x v="1"/>
    <x v="6"/>
    <n v="106"/>
    <n v="25.31"/>
    <d v="2016-02-19T22:03:58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USD"/>
    <n v="1435733940"/>
    <n v="1431046325"/>
    <b v="0"/>
    <n v="42"/>
    <b v="1"/>
    <x v="1"/>
    <x v="6"/>
    <n v="101"/>
    <n v="35.950000000000003"/>
    <d v="2015-08-17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7326740"/>
    <n v="1455919438"/>
    <b v="0"/>
    <n v="31"/>
    <b v="1"/>
    <x v="1"/>
    <x v="6"/>
    <n v="105"/>
    <n v="136"/>
    <d v="2016-03-01T20:08:44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41995595"/>
    <n v="1439835595"/>
    <b v="0"/>
    <n v="38"/>
    <b v="1"/>
    <x v="1"/>
    <x v="6"/>
    <n v="108"/>
    <n v="70.760000000000005"/>
    <d v="2016-06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58100740"/>
    <n v="1456862924"/>
    <b v="0"/>
    <n v="8"/>
    <b v="1"/>
    <x v="1"/>
    <x v="6"/>
    <n v="100"/>
    <n v="125"/>
    <d v="2015-10-20T17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GBP"/>
    <n v="1469359728"/>
    <n v="1466767728"/>
    <b v="0"/>
    <n v="39"/>
    <b v="1"/>
    <x v="1"/>
    <x v="6"/>
    <n v="104"/>
    <n v="66.510000000000005"/>
    <d v="2014-05-01T22:27:2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47959491"/>
    <n v="1445363891"/>
    <b v="0"/>
    <n v="29"/>
    <b v="1"/>
    <x v="1"/>
    <x v="6"/>
    <n v="102"/>
    <n v="105"/>
    <d v="2014-07-09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399953600"/>
    <n v="1398983245"/>
    <b v="0"/>
    <n v="72"/>
    <b v="1"/>
    <x v="1"/>
    <x v="6"/>
    <n v="104"/>
    <n v="145"/>
    <d v="2016-05-0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USD"/>
    <n v="1408815440"/>
    <n v="1404927440"/>
    <b v="0"/>
    <n v="15"/>
    <b v="1"/>
    <x v="1"/>
    <x v="6"/>
    <n v="180"/>
    <n v="12"/>
    <d v="2016-04-17T17:30:53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64732537"/>
    <n v="1462140537"/>
    <b v="0"/>
    <n v="33"/>
    <b v="1"/>
    <x v="1"/>
    <x v="6"/>
    <n v="106"/>
    <n v="96.67"/>
    <d v="2014-11-07T20:37:46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GBP"/>
    <n v="1462914000"/>
    <n v="1460914253"/>
    <b v="0"/>
    <n v="15"/>
    <b v="1"/>
    <x v="1"/>
    <x v="6"/>
    <n v="101"/>
    <n v="60.33"/>
    <d v="2014-06-12T14:54:06"/>
    <n v="2014"/>
  </r>
  <r>
    <n v="3511"/>
    <s v="Silent Planet"/>
    <s v="The world premiere of the first full-length play by Eve Leigh, at the intimate Finborough Theatre in London."/>
    <n v="1500"/>
    <n v="1518"/>
    <x v="0"/>
    <x v="0"/>
    <s v="USD"/>
    <n v="1416545700"/>
    <n v="1415392666"/>
    <b v="0"/>
    <n v="19"/>
    <b v="1"/>
    <x v="1"/>
    <x v="6"/>
    <n v="101"/>
    <n v="79.89"/>
    <d v="2014-10-15T20:58:15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USD"/>
    <n v="1404312846"/>
    <n v="1402584846"/>
    <b v="0"/>
    <n v="17"/>
    <b v="1"/>
    <x v="1"/>
    <x v="6"/>
    <n v="100"/>
    <n v="58.82"/>
    <d v="2015-02-22T12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GBP"/>
    <n v="1415385000"/>
    <n v="1413406695"/>
    <b v="0"/>
    <n v="44"/>
    <b v="1"/>
    <x v="1"/>
    <x v="6"/>
    <n v="118"/>
    <n v="75.34"/>
    <d v="2014-05-22T02:18:32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GBP"/>
    <n v="1429789992"/>
    <n v="1424609592"/>
    <b v="0"/>
    <n v="10"/>
    <b v="1"/>
    <x v="1"/>
    <x v="6"/>
    <n v="110"/>
    <n v="55"/>
    <d v="2015-01-16T20:19:1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01857940"/>
    <n v="1400725112"/>
    <b v="0"/>
    <n v="46"/>
    <b v="1"/>
    <x v="1"/>
    <x v="6"/>
    <n v="103"/>
    <n v="66.959999999999994"/>
    <d v="2015-05-0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22853140"/>
    <n v="1421439552"/>
    <b v="0"/>
    <n v="11"/>
    <b v="1"/>
    <x v="1"/>
    <x v="6"/>
    <n v="100"/>
    <n v="227.27"/>
    <d v="2014-08-05T00:14:3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USD"/>
    <n v="1433097171"/>
    <n v="1430505171"/>
    <b v="0"/>
    <n v="13"/>
    <b v="1"/>
    <x v="1"/>
    <x v="6"/>
    <n v="100"/>
    <n v="307.69"/>
    <d v="2014-06-04T19:37: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0145200"/>
    <n v="1407197670"/>
    <b v="0"/>
    <n v="33"/>
    <b v="1"/>
    <x v="1"/>
    <x v="6"/>
    <n v="110"/>
    <n v="50.02"/>
    <d v="2014-09-11T18:48:19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04471600"/>
    <n v="1401910634"/>
    <b v="0"/>
    <n v="28"/>
    <b v="1"/>
    <x v="1"/>
    <x v="6"/>
    <n v="101"/>
    <n v="72.39"/>
    <d v="2015-02-02T14:22:30"/>
    <n v="2015"/>
  </r>
  <r>
    <n v="3520"/>
    <s v="Protocols"/>
    <s v="Help us to bring &quot;Protocols&quot; at the 2015 Camden Fringe. The most controversial play of the year."/>
    <n v="2000"/>
    <n v="2015"/>
    <x v="0"/>
    <x v="0"/>
    <s v="USD"/>
    <n v="1412259660"/>
    <n v="1410461299"/>
    <b v="0"/>
    <n v="21"/>
    <b v="1"/>
    <x v="1"/>
    <x v="6"/>
    <n v="101"/>
    <n v="95.95"/>
    <d v="2015-08-11T19:46:52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GBP"/>
    <n v="1425478950"/>
    <n v="1422886950"/>
    <b v="0"/>
    <n v="13"/>
    <b v="1"/>
    <x v="1"/>
    <x v="6"/>
    <n v="169"/>
    <n v="45.62"/>
    <d v="2014-08-30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1547220"/>
    <n v="1439322412"/>
    <b v="0"/>
    <n v="34"/>
    <b v="1"/>
    <x v="1"/>
    <x v="6"/>
    <n v="100"/>
    <n v="41.03"/>
    <d v="2015-08-18T18:57:26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0"/>
    <s v="USD"/>
    <n v="1411980020"/>
    <n v="1409388020"/>
    <b v="0"/>
    <n v="80"/>
    <b v="1"/>
    <x v="1"/>
    <x v="6"/>
    <n v="114"/>
    <n v="56.83"/>
    <d v="2016-07-30T09:32:28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GBP"/>
    <n v="1442311560"/>
    <n v="1439924246"/>
    <b v="0"/>
    <n v="74"/>
    <b v="1"/>
    <x v="1"/>
    <x v="6"/>
    <n v="102"/>
    <n v="137.24"/>
    <d v="2014-08-29T18:19:3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GBP"/>
    <n v="1474844400"/>
    <n v="1469871148"/>
    <b v="0"/>
    <n v="7"/>
    <b v="1"/>
    <x v="1"/>
    <x v="6"/>
    <n v="106"/>
    <n v="75.709999999999994"/>
    <d v="2015-07-29T16:41:46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10580800"/>
    <n v="1409336373"/>
    <b v="0"/>
    <n v="34"/>
    <b v="1"/>
    <x v="1"/>
    <x v="6"/>
    <n v="102"/>
    <n v="99"/>
    <d v="2016-03-31T08:02:51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9136000"/>
    <n v="1438188106"/>
    <b v="0"/>
    <n v="86"/>
    <b v="1"/>
    <x v="1"/>
    <x v="6"/>
    <n v="117"/>
    <n v="81.569999999999993"/>
    <d v="2015-06-12T00:33:2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USD"/>
    <n v="1461823140"/>
    <n v="1459411371"/>
    <b v="0"/>
    <n v="37"/>
    <b v="1"/>
    <x v="1"/>
    <x v="6"/>
    <n v="101"/>
    <n v="45.11"/>
    <d v="2016-12-29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587140"/>
    <n v="1434069205"/>
    <b v="0"/>
    <n v="18"/>
    <b v="1"/>
    <x v="1"/>
    <x v="6"/>
    <n v="132"/>
    <n v="36.67"/>
    <d v="2015-06-22T18:16:58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84740918"/>
    <n v="1483012918"/>
    <b v="0"/>
    <n v="22"/>
    <b v="1"/>
    <x v="1"/>
    <x v="6"/>
    <n v="100"/>
    <n v="125"/>
    <d v="2016-03-13T14:57:37"/>
    <n v="2016"/>
  </r>
  <r>
    <n v="3531"/>
    <s v="The Reinvention of Lily Johnson"/>
    <s v="A political comedy for a crazy election year"/>
    <n v="1000"/>
    <n v="1280"/>
    <x v="0"/>
    <x v="0"/>
    <s v="USD"/>
    <n v="1436749200"/>
    <n v="1434997018"/>
    <b v="0"/>
    <n v="26"/>
    <b v="1"/>
    <x v="1"/>
    <x v="6"/>
    <n v="128"/>
    <n v="49.23"/>
    <d v="2016-05-31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GBP"/>
    <n v="1460318400"/>
    <n v="1457881057"/>
    <b v="0"/>
    <n v="27"/>
    <b v="1"/>
    <x v="1"/>
    <x v="6"/>
    <n v="119"/>
    <n v="42.3"/>
    <d v="2014-09-02T14:23:47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67301334"/>
    <n v="1464709334"/>
    <b v="0"/>
    <n v="8"/>
    <b v="1"/>
    <x v="1"/>
    <x v="6"/>
    <n v="126"/>
    <n v="78.88"/>
    <d v="2015-10-12T18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11012740"/>
    <n v="1409667827"/>
    <b v="0"/>
    <n v="204"/>
    <b v="1"/>
    <x v="1"/>
    <x v="6"/>
    <n v="156"/>
    <n v="38.28"/>
    <d v="2015-08-27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0"/>
    <s v="USD"/>
    <n v="1447269367"/>
    <n v="1444673767"/>
    <b v="0"/>
    <n v="46"/>
    <b v="1"/>
    <x v="1"/>
    <x v="6"/>
    <n v="103"/>
    <n v="44.85"/>
    <d v="2015-09-01T15:21:5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USD"/>
    <n v="1443711623"/>
    <n v="1440687623"/>
    <b v="0"/>
    <n v="17"/>
    <b v="1"/>
    <x v="1"/>
    <x v="6"/>
    <n v="153"/>
    <n v="13.53"/>
    <d v="2015-11-20T17:27:0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"/>
    <s v="GBP"/>
    <n v="1443808800"/>
    <n v="1441120910"/>
    <b v="0"/>
    <n v="28"/>
    <b v="1"/>
    <x v="1"/>
    <x v="6"/>
    <n v="180"/>
    <n v="43.5"/>
    <d v="2014-10-11T08:30:16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50612740"/>
    <n v="1448040425"/>
    <b v="0"/>
    <n v="83"/>
    <b v="1"/>
    <x v="1"/>
    <x v="6"/>
    <n v="128"/>
    <n v="30.95"/>
    <d v="2016-07-20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6"/>
    <s v="CAD"/>
    <n v="1416211140"/>
    <n v="1413016216"/>
    <b v="0"/>
    <n v="13"/>
    <b v="1"/>
    <x v="1"/>
    <x v="6"/>
    <n v="120"/>
    <n v="55.23"/>
    <d v="2016-08-1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71428340"/>
    <n v="1469009140"/>
    <b v="0"/>
    <n v="8"/>
    <b v="1"/>
    <x v="1"/>
    <x v="6"/>
    <n v="123"/>
    <n v="46.13"/>
    <d v="2016-05-27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USD"/>
    <n v="1473358122"/>
    <n v="1471543722"/>
    <b v="0"/>
    <n v="32"/>
    <b v="1"/>
    <x v="1"/>
    <x v="6"/>
    <n v="105"/>
    <n v="39.380000000000003"/>
    <d v="2015-08-06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1"/>
    <s v="GBP"/>
    <n v="1466899491"/>
    <n v="1464307491"/>
    <b v="0"/>
    <n v="85"/>
    <b v="1"/>
    <x v="1"/>
    <x v="6"/>
    <n v="102"/>
    <n v="66.150000000000006"/>
    <d v="2014-07-09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"/>
    <s v="GBP"/>
    <n v="1441042275"/>
    <n v="1438882275"/>
    <b v="0"/>
    <n v="29"/>
    <b v="1"/>
    <x v="1"/>
    <x v="6"/>
    <n v="105"/>
    <n v="54.14"/>
    <d v="2015-05-26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10099822"/>
    <n v="1404915822"/>
    <b v="0"/>
    <n v="24"/>
    <b v="1"/>
    <x v="1"/>
    <x v="6"/>
    <n v="100"/>
    <n v="104.17"/>
    <d v="2015-02-05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3"/>
    <s v="EUR"/>
    <n v="1435255659"/>
    <n v="1432663659"/>
    <b v="0"/>
    <n v="8"/>
    <b v="1"/>
    <x v="1"/>
    <x v="6"/>
    <n v="100"/>
    <n v="31.38"/>
    <d v="2015-03-12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5758257"/>
    <n v="1423166257"/>
    <b v="0"/>
    <n v="19"/>
    <b v="1"/>
    <x v="1"/>
    <x v="6"/>
    <n v="102"/>
    <n v="59.21"/>
    <d v="2015-03-10T15:51:24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28780159"/>
    <n v="1426188159"/>
    <b v="0"/>
    <n v="336"/>
    <b v="1"/>
    <x v="1"/>
    <x v="6"/>
    <n v="114"/>
    <n v="119.18"/>
    <d v="2016-04-20T01:53:21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27860740"/>
    <n v="1426002684"/>
    <b v="0"/>
    <n v="13"/>
    <b v="1"/>
    <x v="1"/>
    <x v="6"/>
    <n v="102"/>
    <n v="164.62"/>
    <d v="2016-02-11T22:36:54"/>
    <n v="2016"/>
  </r>
  <r>
    <n v="3549"/>
    <s v="The Munitionettes"/>
    <s v="Help us bring to life tales of hardship, danger and community of extraordinary women working in WW1 munitions factories."/>
    <n v="1000"/>
    <n v="1020"/>
    <x v="0"/>
    <x v="0"/>
    <s v="USD"/>
    <n v="1463198340"/>
    <n v="1461117201"/>
    <b v="0"/>
    <n v="42"/>
    <b v="1"/>
    <x v="1"/>
    <x v="6"/>
    <n v="102"/>
    <n v="24.29"/>
    <d v="2015-08-07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0"/>
    <s v="USD"/>
    <n v="1457139600"/>
    <n v="1455230214"/>
    <b v="0"/>
    <n v="64"/>
    <b v="1"/>
    <x v="1"/>
    <x v="6"/>
    <n v="105"/>
    <n v="40.94"/>
    <d v="2016-04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GBP"/>
    <n v="1441358873"/>
    <n v="1438939673"/>
    <b v="0"/>
    <n v="25"/>
    <b v="1"/>
    <x v="1"/>
    <x v="6"/>
    <n v="102"/>
    <n v="61.1"/>
    <d v="2014-04-24T12:22:5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62224398"/>
    <n v="1459632398"/>
    <b v="0"/>
    <n v="20"/>
    <b v="1"/>
    <x v="1"/>
    <x v="6"/>
    <n v="100"/>
    <n v="38.65"/>
    <d v="2014-05-29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00796420"/>
    <n v="1398342170"/>
    <b v="0"/>
    <n v="104"/>
    <b v="1"/>
    <x v="1"/>
    <x v="6"/>
    <n v="106"/>
    <n v="56.2"/>
    <d v="2015-07-11T00:41:2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GBP"/>
    <n v="1403964324"/>
    <n v="1401372324"/>
    <b v="0"/>
    <n v="53"/>
    <b v="1"/>
    <x v="1"/>
    <x v="6"/>
    <n v="113"/>
    <n v="107"/>
    <d v="2015-01-12T01:12:39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0"/>
    <s v="USD"/>
    <n v="1439337600"/>
    <n v="1436575280"/>
    <b v="0"/>
    <n v="14"/>
    <b v="1"/>
    <x v="1"/>
    <x v="6"/>
    <n v="100"/>
    <n v="171.43"/>
    <d v="2016-10-18T10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USD"/>
    <n v="1423674000"/>
    <n v="1421025159"/>
    <b v="0"/>
    <n v="20"/>
    <b v="1"/>
    <x v="1"/>
    <x v="6"/>
    <n v="100"/>
    <n v="110.5"/>
    <d v="2014-06-18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4"/>
    <s v="EUR"/>
    <n v="1479382594"/>
    <n v="1476786994"/>
    <b v="0"/>
    <n v="558"/>
    <b v="1"/>
    <x v="1"/>
    <x v="6"/>
    <n v="100"/>
    <n v="179.28"/>
    <d v="2014-04-01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08289724"/>
    <n v="1403105724"/>
    <b v="0"/>
    <n v="22"/>
    <b v="1"/>
    <x v="1"/>
    <x v="6"/>
    <n v="144"/>
    <n v="22.91"/>
    <d v="2015-05-15T19:36: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s v="USD"/>
    <n v="1399271911"/>
    <n v="1396334311"/>
    <b v="0"/>
    <n v="24"/>
    <b v="1"/>
    <x v="1"/>
    <x v="6"/>
    <n v="104"/>
    <n v="43.13"/>
    <d v="2015-07-09T02:18:28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"/>
    <s v="GBP"/>
    <n v="1435352400"/>
    <n v="1431718575"/>
    <b v="0"/>
    <n v="74"/>
    <b v="1"/>
    <x v="1"/>
    <x v="6"/>
    <n v="108"/>
    <n v="46.89"/>
    <d v="2015-04-21T21:21:0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3"/>
    <s v="AUD"/>
    <n v="1438333080"/>
    <n v="1436408308"/>
    <b v="0"/>
    <n v="54"/>
    <b v="1"/>
    <x v="1"/>
    <x v="6"/>
    <n v="102"/>
    <n v="47.41"/>
    <d v="2015-07-18T16:19:3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6"/>
    <s v="CAD"/>
    <n v="1432694700"/>
    <n v="1429651266"/>
    <b v="0"/>
    <n v="31"/>
    <b v="1"/>
    <x v="1"/>
    <x v="6"/>
    <n v="149"/>
    <n v="15.13"/>
    <d v="2016-03-04T18:17:07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USD"/>
    <n v="1438799760"/>
    <n v="1437236378"/>
    <b v="0"/>
    <n v="25"/>
    <b v="1"/>
    <x v="1"/>
    <x v="6"/>
    <n v="105"/>
    <n v="21.1"/>
    <d v="2016-07-04T16:07:36"/>
    <n v="2016"/>
  </r>
  <r>
    <n v="3564"/>
    <s v="The Pillowman Aberdeen"/>
    <s v="Multi Award-Winng play THE PILLOWMAN coming to the Arts Centre Theatre, Aberdeen"/>
    <n v="1000"/>
    <n v="1005"/>
    <x v="0"/>
    <x v="1"/>
    <s v="GBP"/>
    <n v="1457906400"/>
    <n v="1457115427"/>
    <b v="0"/>
    <n v="17"/>
    <b v="1"/>
    <x v="1"/>
    <x v="6"/>
    <n v="101"/>
    <n v="59.12"/>
    <d v="2015-08-20T14:57:29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GBP"/>
    <n v="1470078000"/>
    <n v="1467648456"/>
    <b v="0"/>
    <n v="12"/>
    <b v="1"/>
    <x v="1"/>
    <x v="6"/>
    <n v="131"/>
    <n v="97.92"/>
    <d v="2014-12-0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44060800"/>
    <n v="1440082649"/>
    <b v="0"/>
    <n v="38"/>
    <b v="1"/>
    <x v="1"/>
    <x v="6"/>
    <n v="105"/>
    <n v="55.13"/>
    <d v="2014-12-24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USD"/>
    <n v="1420048208"/>
    <n v="1417456208"/>
    <b v="0"/>
    <n v="41"/>
    <b v="1"/>
    <x v="1"/>
    <x v="6"/>
    <n v="109"/>
    <n v="26.54"/>
    <d v="2015-05-11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GBP"/>
    <n v="1422015083"/>
    <n v="1419423083"/>
    <b v="0"/>
    <n v="19"/>
    <b v="1"/>
    <x v="1"/>
    <x v="6"/>
    <n v="111"/>
    <n v="58.42"/>
    <d v="2014-08-18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GBP"/>
    <n v="1433964444"/>
    <n v="1431372444"/>
    <b v="0"/>
    <n v="41"/>
    <b v="1"/>
    <x v="1"/>
    <x v="6"/>
    <n v="100"/>
    <n v="122.54"/>
    <d v="2014-12-09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10975994"/>
    <n v="1408383994"/>
    <b v="0"/>
    <n v="26"/>
    <b v="1"/>
    <x v="1"/>
    <x v="6"/>
    <n v="114"/>
    <n v="87.96"/>
    <d v="2014-12-03T07:58:0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USD"/>
    <n v="1420734696"/>
    <n v="1418142696"/>
    <b v="0"/>
    <n v="25"/>
    <b v="1"/>
    <x v="1"/>
    <x v="6"/>
    <n v="122"/>
    <n v="73.239999999999995"/>
    <d v="2014-09-30T20:36:53"/>
    <n v="2014"/>
  </r>
  <r>
    <n v="3572"/>
    <s v="Monster"/>
    <s v="A darkly comic one woman show by Abram Rooney as part of The Camden Fringe 2015."/>
    <n v="500"/>
    <n v="500"/>
    <x v="0"/>
    <x v="0"/>
    <s v="USD"/>
    <n v="1420009200"/>
    <n v="1417593483"/>
    <b v="0"/>
    <n v="9"/>
    <b v="1"/>
    <x v="1"/>
    <x v="6"/>
    <n v="100"/>
    <n v="55.56"/>
    <d v="2015-05-22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4701413"/>
    <n v="1412109413"/>
    <b v="0"/>
    <n v="78"/>
    <b v="1"/>
    <x v="1"/>
    <x v="6"/>
    <n v="103"/>
    <n v="39.54"/>
    <d v="2014-10-09T09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GBP"/>
    <n v="1434894082"/>
    <n v="1432302082"/>
    <b v="0"/>
    <n v="45"/>
    <b v="1"/>
    <x v="1"/>
    <x v="6"/>
    <n v="106"/>
    <n v="136.78"/>
    <d v="2014-10-14T22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GBP"/>
    <n v="1415440846"/>
    <n v="1412845246"/>
    <b v="0"/>
    <n v="102"/>
    <b v="1"/>
    <x v="1"/>
    <x v="6"/>
    <n v="101"/>
    <n v="99.34"/>
    <d v="2016-07-10T18:48:47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15921848"/>
    <n v="1413326248"/>
    <b v="0"/>
    <n v="5"/>
    <b v="1"/>
    <x v="1"/>
    <x v="6"/>
    <n v="100"/>
    <n v="20"/>
    <d v="2016-10-06T13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70887940"/>
    <n v="1468176527"/>
    <b v="0"/>
    <n v="27"/>
    <b v="1"/>
    <x v="1"/>
    <x v="6"/>
    <n v="130"/>
    <n v="28.89"/>
    <d v="2015-03-30T18:53:03"/>
    <n v="2015"/>
  </r>
  <r>
    <n v="3578"/>
    <s v="Home"/>
    <s v="An unsparing, slightly surreal look at the effects of the private rented sector on two young women. Based on real events."/>
    <n v="1500"/>
    <n v="1500.2"/>
    <x v="0"/>
    <x v="0"/>
    <s v="USD"/>
    <n v="1480947054"/>
    <n v="1475759454"/>
    <b v="0"/>
    <n v="37"/>
    <b v="1"/>
    <x v="1"/>
    <x v="6"/>
    <n v="100"/>
    <n v="40.549999999999997"/>
    <d v="2016-03-31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USD"/>
    <n v="1430029680"/>
    <n v="1427741583"/>
    <b v="0"/>
    <n v="14"/>
    <b v="1"/>
    <x v="1"/>
    <x v="6"/>
    <n v="100"/>
    <n v="35.71"/>
    <d v="2016-03-01T18:17:36"/>
    <n v="2016"/>
  </r>
  <r>
    <n v="3580"/>
    <s v="Annabel Lost"/>
    <s v="Annabel Lost combines visual art and performance poetry to tell the story of two orphaned refugees, Quetzal and Rhime."/>
    <n v="900"/>
    <n v="1025"/>
    <x v="0"/>
    <x v="1"/>
    <s v="GBP"/>
    <n v="1462037777"/>
    <n v="1459445777"/>
    <b v="0"/>
    <n v="27"/>
    <b v="1"/>
    <x v="1"/>
    <x v="6"/>
    <n v="114"/>
    <n v="37.96"/>
    <d v="2015-01-22T04:13:42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59444656"/>
    <n v="1456856256"/>
    <b v="0"/>
    <n v="45"/>
    <b v="1"/>
    <x v="1"/>
    <x v="6"/>
    <n v="100"/>
    <n v="33.33"/>
    <d v="2014-07-16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25185940"/>
    <n v="1421900022"/>
    <b v="0"/>
    <n v="49"/>
    <b v="1"/>
    <x v="1"/>
    <x v="6"/>
    <n v="287"/>
    <n v="58.57"/>
    <d v="2016-03-22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GBP"/>
    <n v="1406719110"/>
    <n v="1405509510"/>
    <b v="0"/>
    <n v="24"/>
    <b v="1"/>
    <x v="1"/>
    <x v="6"/>
    <n v="109"/>
    <n v="135.63"/>
    <d v="2016-02-18T10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USD"/>
    <n v="1459822682"/>
    <n v="1458613082"/>
    <b v="0"/>
    <n v="112"/>
    <b v="1"/>
    <x v="1"/>
    <x v="6"/>
    <n v="116"/>
    <n v="30.94"/>
    <d v="2015-06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60970805"/>
    <n v="1455790405"/>
    <b v="0"/>
    <n v="23"/>
    <b v="1"/>
    <x v="1"/>
    <x v="6"/>
    <n v="119"/>
    <n v="176.09"/>
    <d v="2014-11-21T17:11:30"/>
    <n v="2014"/>
  </r>
  <r>
    <n v="3586"/>
    <s v="Actors &amp; Musicians who are Blind or Autistic"/>
    <s v="See Theatre In A New Light"/>
    <n v="7500"/>
    <n v="8207"/>
    <x v="0"/>
    <x v="1"/>
    <s v="GBP"/>
    <n v="1436772944"/>
    <n v="1434180944"/>
    <b v="0"/>
    <n v="54"/>
    <b v="1"/>
    <x v="1"/>
    <x v="6"/>
    <n v="109"/>
    <n v="151.97999999999999"/>
    <d v="2016-07-25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USD"/>
    <n v="1419181890"/>
    <n v="1416589890"/>
    <b v="0"/>
    <n v="28"/>
    <b v="1"/>
    <x v="1"/>
    <x v="6"/>
    <n v="127"/>
    <n v="22.61"/>
    <d v="2016-05-13T12:57:34"/>
    <n v="2016"/>
  </r>
  <r>
    <n v="3588"/>
    <s v="MENTAL Play short-tour 2015!"/>
    <s v="Touring the fast-paced, playful and poignant story of three twenty-somethings in a mental-health support group."/>
    <n v="200"/>
    <n v="201"/>
    <x v="0"/>
    <x v="0"/>
    <s v="USD"/>
    <n v="1474649070"/>
    <n v="1469465070"/>
    <b v="0"/>
    <n v="11"/>
    <b v="1"/>
    <x v="1"/>
    <x v="6"/>
    <n v="101"/>
    <n v="18.27"/>
    <d v="2015-04-07T19:53:3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GBP"/>
    <n v="1467054000"/>
    <n v="1463144254"/>
    <b v="0"/>
    <n v="62"/>
    <b v="1"/>
    <x v="1"/>
    <x v="6"/>
    <n v="128"/>
    <n v="82.26"/>
    <d v="2015-05-01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30348400"/>
    <n v="1428436410"/>
    <b v="0"/>
    <n v="73"/>
    <b v="1"/>
    <x v="1"/>
    <x v="6"/>
    <n v="100"/>
    <n v="68.53"/>
    <d v="2014-09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32654347"/>
    <n v="1430494347"/>
    <b v="0"/>
    <n v="18"/>
    <b v="1"/>
    <x v="1"/>
    <x v="6"/>
    <n v="175"/>
    <n v="68.06"/>
    <d v="2014-12-30T22:45:44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GBP"/>
    <n v="1413792034"/>
    <n v="1411200034"/>
    <b v="0"/>
    <n v="35"/>
    <b v="1"/>
    <x v="1"/>
    <x v="6"/>
    <n v="127"/>
    <n v="72.709999999999994"/>
    <d v="2014-12-15T19:55:07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2075540"/>
    <n v="1419979544"/>
    <b v="0"/>
    <n v="43"/>
    <b v="1"/>
    <x v="1"/>
    <x v="6"/>
    <n v="111"/>
    <n v="77.19"/>
    <d v="2014-12-01T21:33:59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23630740"/>
    <n v="1418673307"/>
    <b v="0"/>
    <n v="36"/>
    <b v="1"/>
    <x v="1"/>
    <x v="6"/>
    <n v="126"/>
    <n v="55.97"/>
    <d v="2016-08-10T01:36:22"/>
    <n v="2016"/>
  </r>
  <r>
    <n v="3595"/>
    <s v="The Flu Season"/>
    <s v="A new theatre company staging Will Eno's The Flu Season in Seattle"/>
    <n v="2600"/>
    <n v="3081"/>
    <x v="0"/>
    <x v="0"/>
    <s v="USD"/>
    <n v="1420489560"/>
    <n v="1417469639"/>
    <b v="0"/>
    <n v="62"/>
    <b v="1"/>
    <x v="1"/>
    <x v="6"/>
    <n v="119"/>
    <n v="49.69"/>
    <d v="2015-02-15T00:12:0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0"/>
    <s v="USD"/>
    <n v="1472952982"/>
    <n v="1470792982"/>
    <b v="0"/>
    <n v="15"/>
    <b v="1"/>
    <x v="1"/>
    <x v="6"/>
    <n v="108"/>
    <n v="79"/>
    <d v="2014-08-05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26229940"/>
    <n v="1423959123"/>
    <b v="0"/>
    <n v="33"/>
    <b v="1"/>
    <x v="1"/>
    <x v="6"/>
    <n v="103"/>
    <n v="77.73"/>
    <d v="2016-02-17T14:03:10"/>
    <n v="2016"/>
  </r>
  <r>
    <n v="3598"/>
    <s v="Cinderella"/>
    <s v="River City Theatre Company needs your support as we embark on our thirteenth production, CINDERELLA!"/>
    <n v="1000"/>
    <n v="1101"/>
    <x v="0"/>
    <x v="6"/>
    <s v="CAD"/>
    <n v="1409072982"/>
    <n v="1407258582"/>
    <b v="0"/>
    <n v="27"/>
    <b v="1"/>
    <x v="1"/>
    <x v="6"/>
    <n v="110"/>
    <n v="40.78"/>
    <d v="2014-08-15T19:10:22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56984740"/>
    <n v="1455717790"/>
    <b v="0"/>
    <n v="17"/>
    <b v="1"/>
    <x v="1"/>
    <x v="6"/>
    <n v="202"/>
    <n v="59.41"/>
    <d v="2015-08-04T19:04:37"/>
    <n v="2015"/>
  </r>
  <r>
    <n v="3600"/>
    <s v="Pariah"/>
    <s v="The First Play From The Man Who Brought You The Black James Bond!"/>
    <n v="10"/>
    <n v="13"/>
    <x v="0"/>
    <x v="0"/>
    <s v="USD"/>
    <n v="1409720340"/>
    <n v="1408129822"/>
    <b v="0"/>
    <n v="4"/>
    <b v="1"/>
    <x v="1"/>
    <x v="6"/>
    <n v="130"/>
    <n v="3.25"/>
    <d v="2016-09-15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USD"/>
    <n v="1440892800"/>
    <n v="1438715077"/>
    <b v="0"/>
    <n v="53"/>
    <b v="1"/>
    <x v="1"/>
    <x v="6"/>
    <n v="104"/>
    <n v="39.380000000000003"/>
    <d v="2014-12-17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76390164"/>
    <n v="1473970964"/>
    <b v="0"/>
    <n v="49"/>
    <b v="1"/>
    <x v="1"/>
    <x v="6"/>
    <n v="100"/>
    <n v="81.67"/>
    <d v="2016-03-18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GBP"/>
    <n v="1421452682"/>
    <n v="1418860682"/>
    <b v="0"/>
    <n v="57"/>
    <b v="1"/>
    <x v="1"/>
    <x v="6"/>
    <n v="171"/>
    <n v="44.91"/>
    <d v="2015-10-06T20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3520479"/>
    <n v="1458336479"/>
    <b v="0"/>
    <n v="69"/>
    <b v="1"/>
    <x v="1"/>
    <x v="6"/>
    <n v="113"/>
    <n v="49.06"/>
    <d v="2016-04-23T00:22:3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USD"/>
    <n v="1446759880"/>
    <n v="1444164280"/>
    <b v="0"/>
    <n v="15"/>
    <b v="1"/>
    <x v="1"/>
    <x v="6"/>
    <n v="184"/>
    <n v="30.67"/>
    <d v="2016-01-14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USD"/>
    <n v="1461913140"/>
    <n v="1461370956"/>
    <b v="0"/>
    <n v="64"/>
    <b v="1"/>
    <x v="1"/>
    <x v="6"/>
    <n v="130"/>
    <n v="61.06"/>
    <d v="2016-07-15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5390126"/>
    <n v="1452798126"/>
    <b v="0"/>
    <n v="20"/>
    <b v="1"/>
    <x v="1"/>
    <x v="6"/>
    <n v="105"/>
    <n v="29"/>
    <d v="2015-11-30T23:08:02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71185057"/>
    <n v="1468593057"/>
    <b v="0"/>
    <n v="27"/>
    <b v="1"/>
    <x v="1"/>
    <x v="6"/>
    <n v="100"/>
    <n v="29.63"/>
    <d v="2016-05-16T17:01:3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0137600"/>
    <n v="1448924882"/>
    <b v="0"/>
    <n v="21"/>
    <b v="1"/>
    <x v="1"/>
    <x v="6"/>
    <n v="153"/>
    <n v="143.1"/>
    <d v="2016-02-29T23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66172000"/>
    <n v="1463418090"/>
    <b v="0"/>
    <n v="31"/>
    <b v="1"/>
    <x v="1"/>
    <x v="6"/>
    <n v="162"/>
    <n v="52.35"/>
    <d v="2015-07-18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59378085"/>
    <n v="1456789685"/>
    <b v="0"/>
    <n v="51"/>
    <b v="1"/>
    <x v="1"/>
    <x v="6"/>
    <n v="136"/>
    <n v="66.67"/>
    <d v="2015-03-09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"/>
    <s v="GBP"/>
    <n v="1439806936"/>
    <n v="1437214936"/>
    <b v="0"/>
    <n v="57"/>
    <b v="1"/>
    <x v="1"/>
    <x v="6"/>
    <n v="144"/>
    <n v="126.67"/>
    <d v="2014-05-30T17:26:51"/>
    <n v="2014"/>
  </r>
  <r>
    <n v="3613"/>
    <s v="HIS NAME IS ARTHUR HOLMBERG"/>
    <s v="a woman walks into a bar except she looks like a man and no one's serving drinks. one night only"/>
    <n v="1250"/>
    <n v="1250"/>
    <x v="0"/>
    <x v="1"/>
    <s v="GBP"/>
    <n v="1428483201"/>
    <n v="1425891201"/>
    <b v="0"/>
    <n v="20"/>
    <b v="1"/>
    <x v="1"/>
    <x v="6"/>
    <n v="100"/>
    <n v="62.5"/>
    <d v="2014-05-29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6"/>
    <s v="CAD"/>
    <n v="1402334811"/>
    <n v="1401470811"/>
    <b v="0"/>
    <n v="71"/>
    <b v="1"/>
    <x v="1"/>
    <x v="6"/>
    <n v="101"/>
    <n v="35.49"/>
    <d v="2015-05-20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USD"/>
    <n v="1403964574"/>
    <n v="1401372574"/>
    <b v="0"/>
    <n v="72"/>
    <b v="1"/>
    <x v="1"/>
    <x v="6"/>
    <n v="107"/>
    <n v="37.08"/>
    <d v="2015-11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USD"/>
    <n v="1434675616"/>
    <n v="1432083616"/>
    <b v="0"/>
    <n v="45"/>
    <b v="1"/>
    <x v="1"/>
    <x v="6"/>
    <n v="125"/>
    <n v="69.33"/>
    <d v="2015-02-17T22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49756896"/>
    <n v="1447164896"/>
    <b v="0"/>
    <n v="51"/>
    <b v="1"/>
    <x v="1"/>
    <x v="6"/>
    <n v="119"/>
    <n v="17.25"/>
    <d v="2017-02-13T14:38:49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26801664"/>
    <n v="1424213264"/>
    <b v="0"/>
    <n v="56"/>
    <b v="1"/>
    <x v="1"/>
    <x v="6"/>
    <n v="101"/>
    <n v="36.07"/>
    <d v="2015-05-04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GBP"/>
    <n v="1488240000"/>
    <n v="1486996729"/>
    <b v="0"/>
    <n v="17"/>
    <b v="1"/>
    <x v="1"/>
    <x v="6"/>
    <n v="113"/>
    <n v="66.47"/>
    <d v="2016-10-18T03:10:2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GBP"/>
    <n v="1433343850"/>
    <n v="1430751850"/>
    <b v="0"/>
    <n v="197"/>
    <b v="1"/>
    <x v="1"/>
    <x v="6"/>
    <n v="105"/>
    <n v="56.07"/>
    <d v="2015-02-02T22:31:01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9592800"/>
    <n v="1476760226"/>
    <b v="0"/>
    <n v="70"/>
    <b v="1"/>
    <x v="1"/>
    <x v="6"/>
    <n v="110"/>
    <n v="47.03"/>
    <d v="2016-09-06T22:27:24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25528000"/>
    <n v="1422916261"/>
    <b v="0"/>
    <n v="21"/>
    <b v="1"/>
    <x v="1"/>
    <x v="6"/>
    <n v="100"/>
    <n v="47.67"/>
    <d v="2014-08-26T05:19:31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75269200"/>
    <n v="1473200844"/>
    <b v="0"/>
    <n v="34"/>
    <b v="1"/>
    <x v="1"/>
    <x v="6"/>
    <n v="120"/>
    <n v="88.24"/>
    <d v="2014-07-08T17:41:1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11874580"/>
    <n v="1409030371"/>
    <b v="0"/>
    <n v="39"/>
    <b v="1"/>
    <x v="1"/>
    <x v="6"/>
    <n v="105"/>
    <n v="80.72"/>
    <d v="2016-06-24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USD"/>
    <n v="1406358000"/>
    <n v="1404841270"/>
    <b v="0"/>
    <n v="78"/>
    <b v="1"/>
    <x v="1"/>
    <x v="6"/>
    <n v="103"/>
    <n v="39.49"/>
    <d v="2015-06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USD"/>
    <n v="1471977290"/>
    <n v="1466793290"/>
    <b v="0"/>
    <n v="48"/>
    <b v="1"/>
    <x v="1"/>
    <x v="6"/>
    <n v="102"/>
    <n v="84.85"/>
    <d v="2014-07-2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GBP"/>
    <n v="1435851577"/>
    <n v="1433259577"/>
    <b v="0"/>
    <n v="29"/>
    <b v="1"/>
    <x v="1"/>
    <x v="6"/>
    <n v="100"/>
    <n v="68.97"/>
    <d v="2016-03-31T17:48:0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GBP"/>
    <n v="1408204857"/>
    <n v="1406390457"/>
    <b v="0"/>
    <n v="0"/>
    <b v="0"/>
    <x v="1"/>
    <x v="40"/>
    <n v="0"/>
    <n v="0"/>
    <d v="2015-10-14T19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3803140"/>
    <n v="1459446487"/>
    <b v="0"/>
    <n v="2"/>
    <b v="0"/>
    <x v="1"/>
    <x v="40"/>
    <n v="0"/>
    <n v="1"/>
    <d v="2016-03-08T02:16:04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USD"/>
    <n v="1450040396"/>
    <n v="1444852796"/>
    <b v="0"/>
    <n v="1"/>
    <b v="0"/>
    <x v="1"/>
    <x v="40"/>
    <n v="0"/>
    <n v="1"/>
    <d v="2014-10-30T20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62467600"/>
    <n v="1457403364"/>
    <b v="0"/>
    <n v="59"/>
    <b v="0"/>
    <x v="1"/>
    <x v="40"/>
    <n v="51"/>
    <n v="147.88"/>
    <d v="2014-08-29T18:04:57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7295990"/>
    <n v="1414700390"/>
    <b v="0"/>
    <n v="1"/>
    <b v="0"/>
    <x v="1"/>
    <x v="40"/>
    <n v="20"/>
    <n v="100"/>
    <d v="2014-11-0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11444740"/>
    <n v="1409335497"/>
    <b v="0"/>
    <n v="31"/>
    <b v="0"/>
    <x v="1"/>
    <x v="40"/>
    <n v="35"/>
    <n v="56.84"/>
    <d v="2016-10-06T14:57:47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"/>
    <s v="GBP"/>
    <n v="1416781749"/>
    <n v="1415053749"/>
    <b v="0"/>
    <n v="18"/>
    <b v="0"/>
    <x v="1"/>
    <x v="40"/>
    <n v="4"/>
    <n v="176.94"/>
    <d v="2016-11-27T03:59:34"/>
    <n v="2016"/>
  </r>
  <r>
    <n v="3635"/>
    <s v="Mary's Son"/>
    <s v="Mary's Son is a pop opera about Jesus and the hope he brings to all people."/>
    <n v="3500"/>
    <n v="1276"/>
    <x v="2"/>
    <x v="0"/>
    <s v="USD"/>
    <n v="1479517200"/>
    <n v="1475765867"/>
    <b v="0"/>
    <n v="10"/>
    <b v="0"/>
    <x v="1"/>
    <x v="40"/>
    <n v="36"/>
    <n v="127.6"/>
    <d v="2016-03-21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6"/>
    <s v="CAD"/>
    <n v="1484366340"/>
    <n v="1480219174"/>
    <b v="0"/>
    <n v="0"/>
    <b v="0"/>
    <x v="1"/>
    <x v="40"/>
    <n v="0"/>
    <n v="0"/>
    <d v="2015-08-10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61186676"/>
    <n v="1458594676"/>
    <b v="0"/>
    <n v="14"/>
    <b v="0"/>
    <x v="1"/>
    <x v="40"/>
    <n v="31"/>
    <n v="66.14"/>
    <d v="2014-12-02T16:48:55"/>
    <n v="2014"/>
  </r>
  <r>
    <n v="3638"/>
    <s v="Project Hedwig and the Angry Inch"/>
    <s v="A rock and roll journey that explores love, loss, redemption, duality and ascension."/>
    <n v="3300"/>
    <n v="216"/>
    <x v="2"/>
    <x v="0"/>
    <s v="USD"/>
    <n v="1442248829"/>
    <n v="1439224829"/>
    <b v="0"/>
    <n v="2"/>
    <b v="0"/>
    <x v="1"/>
    <x v="40"/>
    <n v="7"/>
    <n v="108"/>
    <d v="2015-02-18T16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20130935"/>
    <n v="1417538935"/>
    <b v="0"/>
    <n v="1"/>
    <b v="0"/>
    <x v="1"/>
    <x v="40"/>
    <n v="0"/>
    <n v="1"/>
    <d v="2016-08-08T16:15:0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6"/>
    <s v="CAD"/>
    <n v="1429456132"/>
    <n v="1424275732"/>
    <b v="0"/>
    <n v="3"/>
    <b v="0"/>
    <x v="1"/>
    <x v="40"/>
    <n v="6"/>
    <n v="18.329999999999998"/>
    <d v="2015-04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75853060"/>
    <n v="1470672906"/>
    <b v="0"/>
    <n v="0"/>
    <b v="0"/>
    <x v="1"/>
    <x v="40"/>
    <n v="0"/>
    <n v="0"/>
    <d v="2014-09-17T15:02:59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0"/>
    <s v="USD"/>
    <n v="1431283530"/>
    <n v="1428691530"/>
    <b v="0"/>
    <n v="2"/>
    <b v="0"/>
    <x v="1"/>
    <x v="40"/>
    <n v="2"/>
    <n v="7.5"/>
    <d v="2015-10-20T19:35:27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12485200"/>
    <n v="1410966179"/>
    <b v="0"/>
    <n v="0"/>
    <b v="0"/>
    <x v="1"/>
    <x v="40"/>
    <n v="0"/>
    <n v="0"/>
    <d v="2015-10-08T03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13"/>
    <s v="EUR"/>
    <n v="1448902800"/>
    <n v="1445369727"/>
    <b v="0"/>
    <n v="12"/>
    <b v="0"/>
    <x v="1"/>
    <x v="40"/>
    <n v="16"/>
    <n v="68.42"/>
    <d v="2016-02-09T05:48:07"/>
    <n v="2016"/>
  </r>
  <r>
    <n v="3645"/>
    <s v="If the Shoe Fits"/>
    <s v="This new musical comedy empowers women and girls of all ages to be themselves in their shoes, whatever shoes they choose."/>
    <n v="1000"/>
    <n v="1"/>
    <x v="2"/>
    <x v="0"/>
    <s v="USD"/>
    <n v="1447734439"/>
    <n v="1444274839"/>
    <b v="0"/>
    <n v="1"/>
    <b v="0"/>
    <x v="1"/>
    <x v="40"/>
    <n v="0"/>
    <n v="1"/>
    <d v="2016-10-22T23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57413140"/>
    <n v="1454996887"/>
    <b v="0"/>
    <n v="8"/>
    <b v="0"/>
    <x v="1"/>
    <x v="40"/>
    <n v="5"/>
    <n v="60.13"/>
    <d v="2015-05-16T10:06:4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6"/>
    <s v="CAD"/>
    <n v="1479773838"/>
    <n v="1477178238"/>
    <b v="0"/>
    <n v="2"/>
    <b v="0"/>
    <x v="1"/>
    <x v="40"/>
    <n v="6"/>
    <n v="15"/>
    <d v="2016-08-16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34497400"/>
    <n v="1431770802"/>
    <b v="0"/>
    <n v="73"/>
    <b v="1"/>
    <x v="1"/>
    <x v="6"/>
    <n v="100"/>
    <n v="550.04"/>
    <d v="2014-09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"/>
    <s v="GBP"/>
    <n v="1475258327"/>
    <n v="1471370327"/>
    <b v="0"/>
    <n v="8"/>
    <b v="1"/>
    <x v="1"/>
    <x v="6"/>
    <n v="104"/>
    <n v="97.5"/>
    <d v="2014-05-21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USD"/>
    <n v="1412492445"/>
    <n v="1409900445"/>
    <b v="0"/>
    <n v="17"/>
    <b v="1"/>
    <x v="1"/>
    <x v="6"/>
    <n v="100"/>
    <n v="29.41"/>
    <d v="2016-01-1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6"/>
    <s v="CAD"/>
    <n v="1402938394"/>
    <n v="1400691994"/>
    <b v="0"/>
    <n v="9"/>
    <b v="1"/>
    <x v="1"/>
    <x v="6"/>
    <n v="104"/>
    <n v="57.78"/>
    <d v="2014-07-08T15:30:42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"/>
    <s v="GBP"/>
    <n v="1454412584"/>
    <n v="1452598184"/>
    <b v="0"/>
    <n v="17"/>
    <b v="1"/>
    <x v="1"/>
    <x v="6"/>
    <n v="251"/>
    <n v="44.24"/>
    <d v="2016-08-14T15:28:22"/>
    <n v="2016"/>
  </r>
  <r>
    <n v="3653"/>
    <s v="ALLIE"/>
    <s v="ALLIE is a new dark comedy play which will premiere at the Edinburgh Festival Fringe 2015. Written and produced by Ruaraidh Murray."/>
    <n v="2000"/>
    <n v="2010"/>
    <x v="0"/>
    <x v="0"/>
    <s v="USD"/>
    <n v="1407686340"/>
    <n v="1404833442"/>
    <b v="0"/>
    <n v="33"/>
    <b v="1"/>
    <x v="1"/>
    <x v="6"/>
    <n v="101"/>
    <n v="60.91"/>
    <d v="2015-07-06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6"/>
    <s v="CAD"/>
    <n v="1472097540"/>
    <n v="1471188502"/>
    <b v="0"/>
    <n v="38"/>
    <b v="1"/>
    <x v="1"/>
    <x v="6"/>
    <n v="174"/>
    <n v="68.84"/>
    <d v="2016-03-11T09:59:4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GBP"/>
    <n v="1438764207"/>
    <n v="1436172207"/>
    <b v="0"/>
    <n v="79"/>
    <b v="1"/>
    <x v="1"/>
    <x v="6"/>
    <n v="116"/>
    <n v="73.58"/>
    <d v="2015-06-18T19:16:38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"/>
    <s v="GBP"/>
    <n v="1459702800"/>
    <n v="1457690386"/>
    <b v="0"/>
    <n v="46"/>
    <b v="1"/>
    <x v="1"/>
    <x v="6"/>
    <n v="106"/>
    <n v="115.02"/>
    <d v="2017-01-02T21:50:3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0"/>
    <s v="USD"/>
    <n v="1437202740"/>
    <n v="1434654998"/>
    <b v="0"/>
    <n v="20"/>
    <b v="1"/>
    <x v="1"/>
    <x v="6"/>
    <n v="111"/>
    <n v="110.75"/>
    <d v="2016-05-09T15:06:59"/>
    <n v="2016"/>
  </r>
  <r>
    <n v="3658"/>
    <s v="Mr. Marmalade"/>
    <s v="Life is hard when your own imaginary friend can't make time for you."/>
    <n v="1500"/>
    <n v="1510"/>
    <x v="0"/>
    <x v="17"/>
    <s v="CHF"/>
    <n v="1485989940"/>
    <n v="1483393836"/>
    <b v="0"/>
    <n v="20"/>
    <b v="1"/>
    <x v="1"/>
    <x v="6"/>
    <n v="101"/>
    <n v="75.5"/>
    <d v="2014-05-16T20:36:2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9"/>
    <s v="DKK"/>
    <n v="1464817320"/>
    <n v="1462806419"/>
    <b v="0"/>
    <n v="13"/>
    <b v="1"/>
    <x v="1"/>
    <x v="6"/>
    <n v="102"/>
    <n v="235.46"/>
    <d v="2015-02-20T06:39:1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USD"/>
    <n v="1404273540"/>
    <n v="1400272580"/>
    <b v="0"/>
    <n v="22"/>
    <b v="1"/>
    <x v="1"/>
    <x v="6"/>
    <n v="100"/>
    <n v="11.36"/>
    <d v="2014-11-28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26775940"/>
    <n v="1424414350"/>
    <b v="0"/>
    <n v="36"/>
    <b v="1"/>
    <x v="1"/>
    <x v="6"/>
    <n v="111"/>
    <n v="92.5"/>
    <d v="2016-03-18T21:31:1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"/>
    <s v="GBP"/>
    <n v="1419368925"/>
    <n v="1417208925"/>
    <b v="0"/>
    <n v="40"/>
    <b v="1"/>
    <x v="1"/>
    <x v="6"/>
    <n v="101"/>
    <n v="202.85"/>
    <d v="2015-03-01T05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USD"/>
    <n v="1460260800"/>
    <n v="1458336672"/>
    <b v="0"/>
    <n v="9"/>
    <b v="1"/>
    <x v="1"/>
    <x v="6"/>
    <n v="104"/>
    <n v="26"/>
    <d v="2016-10-22T10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6"/>
    <s v="CAD"/>
    <n v="1427775414"/>
    <n v="1425187014"/>
    <b v="0"/>
    <n v="19"/>
    <b v="1"/>
    <x v="1"/>
    <x v="6"/>
    <n v="109"/>
    <n v="46.05"/>
    <d v="2016-06-02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"/>
    <s v="GBP"/>
    <n v="1482321030"/>
    <n v="1477133430"/>
    <b v="0"/>
    <n v="14"/>
    <b v="1"/>
    <x v="1"/>
    <x v="6"/>
    <n v="115"/>
    <n v="51"/>
    <d v="2015-10-17T19:23:42"/>
    <n v="2015"/>
  </r>
  <r>
    <n v="3666"/>
    <s v="Israel LÃ³pez @ Ojai Playwrights Conference"/>
    <s v="Artistic Internship @ Ojai Playwrights Conference"/>
    <n v="1200"/>
    <n v="1200"/>
    <x v="0"/>
    <x v="0"/>
    <s v="USD"/>
    <n v="1466056689"/>
    <n v="1464847089"/>
    <b v="0"/>
    <n v="38"/>
    <b v="1"/>
    <x v="1"/>
    <x v="6"/>
    <n v="100"/>
    <n v="31.58"/>
    <d v="2014-07-02T21:43:02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7"/>
    <s v="EUR"/>
    <n v="1446062040"/>
    <n v="1445109822"/>
    <b v="0"/>
    <n v="58"/>
    <b v="1"/>
    <x v="1"/>
    <x v="6"/>
    <n v="103"/>
    <n v="53.36"/>
    <d v="2015-06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06185200"/>
    <n v="1404337382"/>
    <b v="0"/>
    <n v="28"/>
    <b v="1"/>
    <x v="1"/>
    <x v="6"/>
    <n v="104"/>
    <n v="36.96"/>
    <d v="2015-06-30T13:20:52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7261419"/>
    <n v="1434669419"/>
    <b v="0"/>
    <n v="17"/>
    <b v="1"/>
    <x v="1"/>
    <x v="6"/>
    <n v="138"/>
    <n v="81.290000000000006"/>
    <d v="2015-05-12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USD"/>
    <n v="1437676380"/>
    <n v="1435670452"/>
    <b v="0"/>
    <n v="12"/>
    <b v="1"/>
    <x v="1"/>
    <x v="6"/>
    <n v="110"/>
    <n v="20.079999999999998"/>
    <d v="2015-05-18T12:20:11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GBP"/>
    <n v="1434039137"/>
    <n v="1431447137"/>
    <b v="0"/>
    <n v="40"/>
    <b v="1"/>
    <x v="1"/>
    <x v="6"/>
    <n v="101"/>
    <n v="88.25"/>
    <d v="2014-06-30T15:04:2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33113200"/>
    <n v="1431951611"/>
    <b v="0"/>
    <n v="57"/>
    <b v="1"/>
    <x v="1"/>
    <x v="6"/>
    <n v="102"/>
    <n v="53.44"/>
    <d v="2014-08-27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0"/>
    <s v="USD"/>
    <n v="1405915140"/>
    <n v="1404140667"/>
    <b v="0"/>
    <n v="114"/>
    <b v="1"/>
    <x v="1"/>
    <x v="6"/>
    <n v="114"/>
    <n v="39.869999999999997"/>
    <d v="2014-10-02T07:04:57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"/>
    <s v="GBP"/>
    <n v="1411771384"/>
    <n v="1409179384"/>
    <b v="0"/>
    <n v="31"/>
    <b v="1"/>
    <x v="1"/>
    <x v="6"/>
    <n v="100"/>
    <n v="145.16"/>
    <d v="2016-07-05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15191920"/>
    <n v="1412233497"/>
    <b v="0"/>
    <n v="3"/>
    <b v="1"/>
    <x v="1"/>
    <x v="6"/>
    <n v="140"/>
    <n v="23.33"/>
    <d v="2016-05-03T14:19:4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3"/>
    <s v="EUR"/>
    <n v="1472936229"/>
    <n v="1467752229"/>
    <b v="0"/>
    <n v="16"/>
    <b v="1"/>
    <x v="1"/>
    <x v="6"/>
    <n v="129"/>
    <n v="64.38"/>
    <d v="2014-08-25T19:34:44"/>
    <n v="2014"/>
  </r>
  <r>
    <n v="3677"/>
    <s v="Goldfish Memory Productions"/>
    <s v="Goldfish Memory Productions seeks at least $12,000 to begin their first 3 professional projects."/>
    <n v="12000"/>
    <n v="12348.5"/>
    <x v="0"/>
    <x v="1"/>
    <s v="GBP"/>
    <n v="1463353200"/>
    <n v="1462285182"/>
    <b v="0"/>
    <n v="199"/>
    <b v="1"/>
    <x v="1"/>
    <x v="6"/>
    <n v="103"/>
    <n v="62.05"/>
    <d v="2014-06-12T13:46:58"/>
    <n v="2014"/>
  </r>
  <r>
    <n v="3678"/>
    <s v="Some big Some bang"/>
    <s v="The Ugly Collective takes Some big Some bang to the Underbelly Venues at the Edinburgh Fringe!"/>
    <n v="2000"/>
    <n v="2050"/>
    <x v="0"/>
    <x v="0"/>
    <s v="USD"/>
    <n v="1410550484"/>
    <n v="1408995284"/>
    <b v="0"/>
    <n v="31"/>
    <b v="1"/>
    <x v="1"/>
    <x v="6"/>
    <n v="103"/>
    <n v="66.13"/>
    <d v="2015-04-26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359940"/>
    <n v="1402580818"/>
    <b v="0"/>
    <n v="30"/>
    <b v="1"/>
    <x v="1"/>
    <x v="6"/>
    <n v="110"/>
    <n v="73.400000000000006"/>
    <d v="2014-05-27T18:16:21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GBP"/>
    <n v="1433076298"/>
    <n v="1430052298"/>
    <b v="0"/>
    <n v="34"/>
    <b v="1"/>
    <x v="1"/>
    <x v="6"/>
    <n v="113"/>
    <n v="99.5"/>
    <d v="2016-09-14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04190740"/>
    <n v="1401214581"/>
    <b v="0"/>
    <n v="18"/>
    <b v="1"/>
    <x v="1"/>
    <x v="6"/>
    <n v="112"/>
    <n v="62.17"/>
    <d v="2016-01-0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75664834"/>
    <n v="1473850434"/>
    <b v="0"/>
    <n v="67"/>
    <b v="1"/>
    <x v="1"/>
    <x v="6"/>
    <n v="139"/>
    <n v="62.33"/>
    <d v="2014-05-13T16:26:58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52872290"/>
    <n v="1452008290"/>
    <b v="0"/>
    <n v="66"/>
    <b v="1"/>
    <x v="1"/>
    <x v="6"/>
    <n v="111"/>
    <n v="58.79"/>
    <d v="2016-09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02901940"/>
    <n v="1399998418"/>
    <b v="0"/>
    <n v="23"/>
    <b v="1"/>
    <x v="1"/>
    <x v="6"/>
    <n v="139"/>
    <n v="45.35"/>
    <d v="2015-08-03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76931696"/>
    <n v="1474339696"/>
    <b v="0"/>
    <n v="126"/>
    <b v="1"/>
    <x v="1"/>
    <x v="6"/>
    <n v="106"/>
    <n v="41.94"/>
    <d v="2014-04-24T14:14:19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1167586"/>
    <n v="1438575586"/>
    <b v="0"/>
    <n v="6"/>
    <b v="1"/>
    <x v="1"/>
    <x v="6"/>
    <n v="101"/>
    <n v="59.17"/>
    <d v="2015-08-14T15:54:2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0533200"/>
    <n v="1398348859"/>
    <b v="0"/>
    <n v="25"/>
    <b v="1"/>
    <x v="1"/>
    <x v="6"/>
    <n v="100"/>
    <n v="200.49"/>
    <d v="2014-05-28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USD"/>
    <n v="1440820740"/>
    <n v="1439567660"/>
    <b v="0"/>
    <n v="39"/>
    <b v="1"/>
    <x v="1"/>
    <x v="6"/>
    <n v="109"/>
    <n v="83.97"/>
    <d v="2014-07-09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03846055"/>
    <n v="1401254055"/>
    <b v="0"/>
    <n v="62"/>
    <b v="1"/>
    <x v="1"/>
    <x v="6"/>
    <n v="118"/>
    <n v="57.26"/>
    <d v="2015-05-23T19:50:39"/>
    <n v="2015"/>
  </r>
  <r>
    <n v="3690"/>
    <s v="We Rise"/>
    <s v="A play honoring the lives and legacies of the activists and those remembered at the 1992 ACT UP Ashes Action at The White House"/>
    <n v="1500"/>
    <n v="1800"/>
    <x v="0"/>
    <x v="1"/>
    <s v="GBP"/>
    <n v="1407524004"/>
    <n v="1404932004"/>
    <b v="0"/>
    <n v="31"/>
    <b v="1"/>
    <x v="1"/>
    <x v="6"/>
    <n v="120"/>
    <n v="58.06"/>
    <d v="2014-10-28T14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34925500"/>
    <n v="1432410639"/>
    <b v="0"/>
    <n v="274"/>
    <b v="1"/>
    <x v="1"/>
    <x v="6"/>
    <n v="128"/>
    <n v="186.8"/>
    <d v="2015-01-16T16:48:49"/>
    <n v="2015"/>
  </r>
  <r>
    <n v="3692"/>
    <s v="An Evening With Durang"/>
    <s v="Help us independently produce two great comedies by Christopher Durang."/>
    <n v="1000"/>
    <n v="1260"/>
    <x v="0"/>
    <x v="0"/>
    <s v="USD"/>
    <n v="1417101683"/>
    <n v="1414506083"/>
    <b v="0"/>
    <n v="17"/>
    <b v="1"/>
    <x v="1"/>
    <x v="6"/>
    <n v="126"/>
    <n v="74.12"/>
    <d v="2014-09-09T23:09:3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USD"/>
    <n v="1425272340"/>
    <n v="1421426929"/>
    <b v="0"/>
    <n v="14"/>
    <b v="1"/>
    <x v="1"/>
    <x v="6"/>
    <n v="129"/>
    <n v="30.71"/>
    <d v="2015-11-01T04:35:2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11084800"/>
    <n v="1410304179"/>
    <b v="0"/>
    <n v="60"/>
    <b v="1"/>
    <x v="1"/>
    <x v="6"/>
    <n v="107"/>
    <n v="62.67"/>
    <d v="2016-04-30T03:12:47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GBP"/>
    <n v="1448922600"/>
    <n v="1446352529"/>
    <b v="0"/>
    <n v="33"/>
    <b v="1"/>
    <x v="1"/>
    <x v="6"/>
    <n v="100"/>
    <n v="121.36"/>
    <d v="2014-12-22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USD"/>
    <n v="1465178400"/>
    <n v="1461985967"/>
    <b v="0"/>
    <n v="78"/>
    <b v="1"/>
    <x v="1"/>
    <x v="6"/>
    <n v="155"/>
    <n v="39.74"/>
    <d v="2014-12-15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USD"/>
    <n v="1421009610"/>
    <n v="1419281610"/>
    <b v="0"/>
    <n v="30"/>
    <b v="1"/>
    <x v="1"/>
    <x v="6"/>
    <n v="108"/>
    <n v="72"/>
    <d v="2016-04-19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GBP"/>
    <n v="1423838916"/>
    <n v="1418654916"/>
    <b v="0"/>
    <n v="136"/>
    <b v="1"/>
    <x v="1"/>
    <x v="6"/>
    <n v="111"/>
    <n v="40.630000000000003"/>
    <d v="2016-02-01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GBP"/>
    <n v="1462878648"/>
    <n v="1461064248"/>
    <b v="0"/>
    <n v="40"/>
    <b v="1"/>
    <x v="1"/>
    <x v="6"/>
    <n v="101"/>
    <n v="63"/>
    <d v="2014-09-15T14:26:56"/>
    <n v="2014"/>
  </r>
  <r>
    <n v="3700"/>
    <s v="Generations (Senior Project)"/>
    <s v="Help me produce the play I have written for my senior project!"/>
    <n v="500"/>
    <n v="606"/>
    <x v="0"/>
    <x v="0"/>
    <s v="USD"/>
    <n v="1456946487"/>
    <n v="1454354487"/>
    <b v="0"/>
    <n v="18"/>
    <b v="1"/>
    <x v="1"/>
    <x v="6"/>
    <n v="121"/>
    <n v="33.67"/>
    <d v="2014-08-31T14:03:2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0"/>
    <s v="USD"/>
    <n v="1413383216"/>
    <n v="1410791216"/>
    <b v="0"/>
    <n v="39"/>
    <b v="1"/>
    <x v="1"/>
    <x v="6"/>
    <n v="100"/>
    <n v="38.590000000000003"/>
    <d v="2015-05-05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USD"/>
    <n v="1412092800"/>
    <n v="1409493800"/>
    <b v="0"/>
    <n v="21"/>
    <b v="1"/>
    <x v="1"/>
    <x v="6"/>
    <n v="109"/>
    <n v="155.94999999999999"/>
    <d v="2016-06-03T12:54:44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GBP"/>
    <n v="1433422793"/>
    <n v="1430830793"/>
    <b v="0"/>
    <n v="30"/>
    <b v="1"/>
    <x v="1"/>
    <x v="6"/>
    <n v="123"/>
    <n v="43.2"/>
    <d v="2016-07-05T12:06:28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8191540"/>
    <n v="1464958484"/>
    <b v="0"/>
    <n v="27"/>
    <b v="1"/>
    <x v="1"/>
    <x v="6"/>
    <n v="136"/>
    <n v="15.15"/>
    <d v="2016-04-0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71071540"/>
    <n v="1467720388"/>
    <b v="0"/>
    <n v="35"/>
    <b v="1"/>
    <x v="1"/>
    <x v="6"/>
    <n v="103"/>
    <n v="83.57"/>
    <d v="2014-06-02T13:01:5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GBP"/>
    <n v="1464712394"/>
    <n v="1459528394"/>
    <b v="0"/>
    <n v="13"/>
    <b v="1"/>
    <x v="1"/>
    <x v="6"/>
    <n v="121"/>
    <n v="140"/>
    <d v="2014-08-28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03546400"/>
    <n v="1401714114"/>
    <b v="0"/>
    <n v="23"/>
    <b v="1"/>
    <x v="1"/>
    <x v="6"/>
    <n v="186"/>
    <n v="80.87"/>
    <d v="2016-07-01T01:09:38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10558949"/>
    <n v="1409262949"/>
    <b v="0"/>
    <n v="39"/>
    <b v="1"/>
    <x v="1"/>
    <x v="6"/>
    <n v="300"/>
    <n v="53.85"/>
    <d v="2014-06-20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0"/>
    <s v="USD"/>
    <n v="1469165160"/>
    <n v="1467335378"/>
    <b v="0"/>
    <n v="35"/>
    <b v="1"/>
    <x v="1"/>
    <x v="6"/>
    <n v="108"/>
    <n v="30.93"/>
    <d v="2014-05-26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04444286"/>
    <n v="1403234686"/>
    <b v="0"/>
    <n v="27"/>
    <b v="1"/>
    <x v="1"/>
    <x v="6"/>
    <n v="141"/>
    <n v="67.959999999999994"/>
    <d v="2015-03-09T13:49:48"/>
    <n v="2015"/>
  </r>
  <r>
    <n v="3711"/>
    <s v="The Youth Shakespeare Project 2014"/>
    <s v="Two teachers and twenty kids bring one of Shakespeare's plays to life!"/>
    <n v="500"/>
    <n v="570"/>
    <x v="0"/>
    <x v="1"/>
    <s v="GBP"/>
    <n v="1403715546"/>
    <n v="1401123546"/>
    <b v="0"/>
    <n v="21"/>
    <b v="1"/>
    <x v="1"/>
    <x v="6"/>
    <n v="114"/>
    <n v="27.14"/>
    <d v="2014-05-20T17:22:5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28068988"/>
    <n v="1425908988"/>
    <b v="0"/>
    <n v="104"/>
    <b v="1"/>
    <x v="1"/>
    <x v="6"/>
    <n v="154"/>
    <n v="110.87"/>
    <d v="2015-05-10T04:07:47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02848000"/>
    <n v="1400606573"/>
    <b v="0"/>
    <n v="19"/>
    <b v="1"/>
    <x v="1"/>
    <x v="6"/>
    <n v="102"/>
    <n v="106.84"/>
    <d v="2016-05-15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3055540"/>
    <n v="1431230867"/>
    <b v="0"/>
    <n v="97"/>
    <b v="1"/>
    <x v="1"/>
    <x v="6"/>
    <n v="102"/>
    <n v="105.52"/>
    <d v="2015-04-24T13:21:07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USD"/>
    <n v="1465062166"/>
    <n v="1463334166"/>
    <b v="0"/>
    <n v="27"/>
    <b v="1"/>
    <x v="1"/>
    <x v="6"/>
    <n v="103"/>
    <n v="132.96"/>
    <d v="2015-02-01T23:53:39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32612740"/>
    <n v="1429881667"/>
    <b v="0"/>
    <n v="24"/>
    <b v="1"/>
    <x v="1"/>
    <x v="6"/>
    <n v="156"/>
    <n v="51.92"/>
    <d v="2015-12-22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27806320"/>
    <n v="1422834819"/>
    <b v="0"/>
    <n v="13"/>
    <b v="1"/>
    <x v="1"/>
    <x v="6"/>
    <n v="101"/>
    <n v="310"/>
    <d v="2015-04-08T20:47:29"/>
    <n v="2015"/>
  </r>
  <r>
    <n v="3718"/>
    <s v="PUNK ROCK"/>
    <s v="William Carlisle has the world at his feet but its weight on his shoulders. He is intelligent, articulate and fucked."/>
    <n v="500"/>
    <n v="1197"/>
    <x v="0"/>
    <x v="0"/>
    <s v="USD"/>
    <n v="1453411109"/>
    <n v="1450819109"/>
    <b v="0"/>
    <n v="46"/>
    <b v="1"/>
    <x v="1"/>
    <x v="6"/>
    <n v="239"/>
    <n v="26.02"/>
    <d v="2015-01-28T17:11:15"/>
    <n v="2015"/>
  </r>
  <r>
    <n v="3719"/>
    <s v="Corium"/>
    <s v="A new piece of physical theatre about love, regret and longing."/>
    <n v="200"/>
    <n v="420"/>
    <x v="0"/>
    <x v="1"/>
    <s v="GBP"/>
    <n v="1431204449"/>
    <n v="1428526049"/>
    <b v="0"/>
    <n v="4"/>
    <b v="1"/>
    <x v="1"/>
    <x v="6"/>
    <n v="210"/>
    <n v="105"/>
    <d v="2015-05-23T17:31:06"/>
    <n v="2015"/>
  </r>
  <r>
    <n v="3720"/>
    <s v="Lakotas and the American Theatre"/>
    <s v="Breaking the American Indian stereotype in the American Theatre."/>
    <n v="3300"/>
    <n v="3449"/>
    <x v="0"/>
    <x v="1"/>
    <s v="GBP"/>
    <n v="1425057075"/>
    <n v="1422465075"/>
    <b v="0"/>
    <n v="40"/>
    <b v="1"/>
    <x v="1"/>
    <x v="6"/>
    <n v="105"/>
    <n v="86.23"/>
    <d v="2015-06-10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GBP"/>
    <n v="1434994266"/>
    <n v="1432402266"/>
    <b v="0"/>
    <n v="44"/>
    <b v="1"/>
    <x v="1"/>
    <x v="6"/>
    <n v="101"/>
    <n v="114.55"/>
    <d v="2014-10-15T22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0"/>
    <s v="USD"/>
    <n v="1435881006"/>
    <n v="1433980206"/>
    <b v="0"/>
    <n v="35"/>
    <b v="1"/>
    <x v="1"/>
    <x v="6"/>
    <n v="111"/>
    <n v="47.66"/>
    <d v="2016-01-12T16:07:27"/>
    <n v="2016"/>
  </r>
  <r>
    <n v="3723"/>
    <s v="Beauty and the Beast"/>
    <s v="Saltmine Theatre Company present Beauty and the Beast:"/>
    <n v="4500"/>
    <n v="4592"/>
    <x v="0"/>
    <x v="0"/>
    <s v="USD"/>
    <n v="1415230084"/>
    <n v="1413412084"/>
    <b v="0"/>
    <n v="63"/>
    <b v="1"/>
    <x v="1"/>
    <x v="6"/>
    <n v="102"/>
    <n v="72.89"/>
    <d v="2014-10-31T18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6"/>
    <s v="CAD"/>
    <n v="1455231540"/>
    <n v="1452614847"/>
    <b v="0"/>
    <n v="89"/>
    <b v="1"/>
    <x v="1"/>
    <x v="6"/>
    <n v="103"/>
    <n v="49.55"/>
    <d v="2016-04-05T11:47:4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17374262"/>
    <n v="1414778662"/>
    <b v="0"/>
    <n v="15"/>
    <b v="1"/>
    <x v="1"/>
    <x v="6"/>
    <n v="127"/>
    <n v="25.4"/>
    <d v="2016-02-01T22:41:07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GBP"/>
    <n v="1462402800"/>
    <n v="1459856860"/>
    <b v="0"/>
    <n v="46"/>
    <b v="1"/>
    <x v="1"/>
    <x v="6"/>
    <n v="339"/>
    <n v="62.59"/>
    <d v="2016-04-02T03:22:5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GBP"/>
    <n v="1455831000"/>
    <n v="1454366467"/>
    <b v="0"/>
    <n v="33"/>
    <b v="1"/>
    <x v="1"/>
    <x v="6"/>
    <n v="101"/>
    <n v="61.06"/>
    <d v="2016-09-19T08:21:34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61963600"/>
    <n v="1459567371"/>
    <b v="0"/>
    <n v="31"/>
    <b v="0"/>
    <x v="1"/>
    <x v="6"/>
    <n v="9"/>
    <n v="60.06"/>
    <d v="2015-07-20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76939300"/>
    <n v="1474273294"/>
    <b v="0"/>
    <n v="5"/>
    <b v="0"/>
    <x v="1"/>
    <x v="6"/>
    <n v="7"/>
    <n v="72.400000000000006"/>
    <d v="2015-02-06T04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957176"/>
    <n v="1437365176"/>
    <b v="0"/>
    <n v="1"/>
    <b v="0"/>
    <x v="1"/>
    <x v="6"/>
    <n v="10"/>
    <n v="100"/>
    <d v="2015-07-18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7082912"/>
    <n v="1423198512"/>
    <b v="0"/>
    <n v="12"/>
    <b v="0"/>
    <x v="1"/>
    <x v="6"/>
    <n v="11"/>
    <n v="51.67"/>
    <d v="2014-12-10T18:04:06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0"/>
    <s v="USD"/>
    <n v="1439828159"/>
    <n v="1437236159"/>
    <b v="0"/>
    <n v="4"/>
    <b v="0"/>
    <x v="1"/>
    <x v="6"/>
    <n v="15"/>
    <n v="32.75"/>
    <d v="2014-11-25T16:15:33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0860180"/>
    <n v="1418234646"/>
    <b v="0"/>
    <n v="0"/>
    <b v="0"/>
    <x v="1"/>
    <x v="6"/>
    <n v="0"/>
    <n v="0"/>
    <d v="2015-04-09T00:35:08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10"/>
    <s v="EUR"/>
    <n v="1422100800"/>
    <n v="1416932133"/>
    <b v="0"/>
    <n v="7"/>
    <b v="0"/>
    <x v="1"/>
    <x v="6"/>
    <n v="28"/>
    <n v="61"/>
    <d v="2015-03-26T21:38:16"/>
    <n v="2015"/>
  </r>
  <r>
    <n v="3735"/>
    <s v="Women Beware Women"/>
    <s v="Young Actor's taking on a Jacobean tragedy. Family, betrayal, love, lust, sex and death."/>
    <n v="150"/>
    <n v="20"/>
    <x v="2"/>
    <x v="0"/>
    <s v="USD"/>
    <n v="1429396200"/>
    <n v="1428539708"/>
    <b v="0"/>
    <n v="2"/>
    <b v="0"/>
    <x v="1"/>
    <x v="6"/>
    <n v="13"/>
    <n v="10"/>
    <d v="2015-04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USD"/>
    <n v="1432589896"/>
    <n v="1427405896"/>
    <b v="0"/>
    <n v="1"/>
    <b v="0"/>
    <x v="1"/>
    <x v="6"/>
    <n v="1"/>
    <n v="10"/>
    <d v="2015-02-13T17:04:53"/>
    <n v="2015"/>
  </r>
  <r>
    <n v="3737"/>
    <s v="Measure For Measure"/>
    <s v="The ASU Theatre and Shakespeare Club presents Measure For Measure directed by Jordyn Ochser."/>
    <n v="700"/>
    <n v="150"/>
    <x v="2"/>
    <x v="1"/>
    <s v="GBP"/>
    <n v="1432831089"/>
    <n v="1430239089"/>
    <b v="0"/>
    <n v="4"/>
    <b v="0"/>
    <x v="1"/>
    <x v="6"/>
    <n v="21"/>
    <n v="37.5"/>
    <d v="2015-10-20T16:35:03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27133600"/>
    <n v="1423847093"/>
    <b v="0"/>
    <n v="6"/>
    <b v="0"/>
    <x v="1"/>
    <x v="6"/>
    <n v="18"/>
    <n v="45"/>
    <d v="2014-06-23T22:31:45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USD"/>
    <n v="1447311540"/>
    <n v="1445358903"/>
    <b v="0"/>
    <n v="8"/>
    <b v="0"/>
    <x v="1"/>
    <x v="6"/>
    <n v="20"/>
    <n v="100.63"/>
    <d v="2016-06-2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GBP"/>
    <n v="1405461600"/>
    <n v="1403562705"/>
    <b v="0"/>
    <n v="14"/>
    <b v="0"/>
    <x v="1"/>
    <x v="6"/>
    <n v="18"/>
    <n v="25.57"/>
    <d v="2014-07-13T02:09:15"/>
    <n v="2014"/>
  </r>
  <r>
    <n v="3741"/>
    <s v="Open House Theater"/>
    <s v="A small community with a love for theater would like to continue. Help the children of this community continue."/>
    <n v="20000"/>
    <n v="0"/>
    <x v="2"/>
    <x v="1"/>
    <s v="GBP"/>
    <n v="1468752468"/>
    <n v="1467024468"/>
    <b v="0"/>
    <n v="0"/>
    <b v="0"/>
    <x v="1"/>
    <x v="6"/>
    <n v="0"/>
    <n v="0"/>
    <d v="2015-11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7808438"/>
    <n v="1405217355"/>
    <b v="0"/>
    <n v="4"/>
    <b v="0"/>
    <x v="1"/>
    <x v="6"/>
    <n v="2"/>
    <n v="25"/>
    <d v="2014-08-07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50389950"/>
    <n v="1447797950"/>
    <b v="0"/>
    <n v="0"/>
    <b v="0"/>
    <x v="1"/>
    <x v="6"/>
    <n v="0"/>
    <n v="0"/>
    <d v="2014-06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9980144"/>
    <n v="1407388144"/>
    <b v="0"/>
    <n v="0"/>
    <b v="0"/>
    <x v="1"/>
    <x v="6"/>
    <n v="0"/>
    <n v="0"/>
    <d v="2014-06-03T19:32:32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4406964"/>
    <n v="1401814964"/>
    <b v="0"/>
    <n v="1"/>
    <b v="0"/>
    <x v="1"/>
    <x v="6"/>
    <n v="10"/>
    <n v="10"/>
    <d v="2014-07-11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04532740"/>
    <n v="1401823952"/>
    <b v="0"/>
    <n v="1"/>
    <b v="0"/>
    <x v="1"/>
    <x v="6"/>
    <n v="2"/>
    <n v="202"/>
    <d v="2016-09-08T09:20:39"/>
    <n v="2016"/>
  </r>
  <r>
    <n v="3747"/>
    <s v="Counting Stars"/>
    <s v="The world premiere of an astonishing new play by acclaimed writer Atiha Sen Gupta."/>
    <n v="2500"/>
    <n v="25"/>
    <x v="2"/>
    <x v="0"/>
    <s v="USD"/>
    <n v="1407689102"/>
    <n v="1405097102"/>
    <b v="0"/>
    <n v="1"/>
    <b v="0"/>
    <x v="1"/>
    <x v="6"/>
    <n v="1"/>
    <n v="25"/>
    <d v="2015-06-09T07:11:36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75918439"/>
    <n v="1473326439"/>
    <b v="0"/>
    <n v="52"/>
    <b v="1"/>
    <x v="1"/>
    <x v="40"/>
    <n v="104"/>
    <n v="99.54"/>
    <d v="2016-01-26T16:57: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GBP"/>
    <n v="1436137140"/>
    <n v="1433833896"/>
    <b v="0"/>
    <n v="7"/>
    <b v="1"/>
    <x v="1"/>
    <x v="40"/>
    <n v="105"/>
    <n v="75"/>
    <d v="2016-03-29T03:03:08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55602340"/>
    <n v="1453827436"/>
    <b v="0"/>
    <n v="28"/>
    <b v="1"/>
    <x v="1"/>
    <x v="40"/>
    <n v="100"/>
    <n v="215.25"/>
    <d v="2015-01-12T23:33:28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61902340"/>
    <n v="1459220588"/>
    <b v="0"/>
    <n v="11"/>
    <b v="1"/>
    <x v="1"/>
    <x v="40"/>
    <n v="133"/>
    <n v="120.55"/>
    <d v="2016-02-03T00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USD"/>
    <n v="1423555140"/>
    <n v="1421105608"/>
    <b v="0"/>
    <n v="15"/>
    <b v="1"/>
    <x v="1"/>
    <x v="40"/>
    <n v="113"/>
    <n v="37.67"/>
    <d v="2016-09-06T19:15:35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59641073"/>
    <n v="1454460673"/>
    <b v="0"/>
    <n v="30"/>
    <b v="1"/>
    <x v="1"/>
    <x v="40"/>
    <n v="103"/>
    <n v="172.23"/>
    <d v="2015-05-04T19:46:4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GBP"/>
    <n v="1476651600"/>
    <n v="1473189335"/>
    <b v="0"/>
    <n v="27"/>
    <b v="1"/>
    <x v="1"/>
    <x v="40"/>
    <n v="120"/>
    <n v="111.11"/>
    <d v="2014-06-18T21:08:57"/>
    <n v="2014"/>
  </r>
  <r>
    <n v="3755"/>
    <s v="Retro Rhapsody"/>
    <s v="We have formed an innovative company that aims to create musical comedic performances suitable for a range of venues."/>
    <n v="550"/>
    <n v="713"/>
    <x v="0"/>
    <x v="0"/>
    <s v="USD"/>
    <n v="1433289600"/>
    <n v="1430768800"/>
    <b v="0"/>
    <n v="28"/>
    <b v="1"/>
    <x v="1"/>
    <x v="40"/>
    <n v="130"/>
    <n v="25.46"/>
    <d v="2016-03-16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6350740"/>
    <n v="1403125737"/>
    <b v="0"/>
    <n v="17"/>
    <b v="1"/>
    <x v="1"/>
    <x v="40"/>
    <n v="101"/>
    <n v="267.64999999999998"/>
    <d v="2014-05-12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GBP"/>
    <n v="1460753307"/>
    <n v="1458161307"/>
    <b v="0"/>
    <n v="50"/>
    <b v="1"/>
    <x v="1"/>
    <x v="40"/>
    <n v="109"/>
    <n v="75.959999999999994"/>
    <d v="2014-11-11T20:25:15"/>
    <n v="2014"/>
  </r>
  <r>
    <n v="3758"/>
    <s v="Luigi's Ladies"/>
    <s v="LUIGI'S LADIES: an original one-woman musical comedy"/>
    <n v="1500"/>
    <n v="1535"/>
    <x v="0"/>
    <x v="0"/>
    <s v="USD"/>
    <n v="1402515198"/>
    <n v="1399923198"/>
    <b v="0"/>
    <n v="26"/>
    <b v="1"/>
    <x v="1"/>
    <x v="40"/>
    <n v="102"/>
    <n v="59.04"/>
    <d v="2014-04-18T11:18:58"/>
    <n v="2014"/>
  </r>
  <r>
    <n v="3759"/>
    <s v="Pared Down Productions"/>
    <s v="A production company specializing in small-scale musicals"/>
    <n v="4000"/>
    <n v="4409.7700000000004"/>
    <x v="0"/>
    <x v="0"/>
    <s v="USD"/>
    <n v="1417465515"/>
    <n v="1415737515"/>
    <b v="0"/>
    <n v="88"/>
    <b v="1"/>
    <x v="1"/>
    <x v="40"/>
    <n v="110"/>
    <n v="50.11"/>
    <d v="2015-06-27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400475600"/>
    <n v="1397819938"/>
    <b v="0"/>
    <n v="91"/>
    <b v="1"/>
    <x v="1"/>
    <x v="40"/>
    <n v="101"/>
    <n v="55.5"/>
    <d v="2014-04-10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USD"/>
    <n v="1440556553"/>
    <n v="1435372553"/>
    <b v="0"/>
    <n v="3"/>
    <b v="1"/>
    <x v="1"/>
    <x v="40"/>
    <n v="100"/>
    <n v="166.67"/>
    <d v="2015-06-18T11:12:17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USD"/>
    <n v="1399293386"/>
    <n v="1397133386"/>
    <b v="0"/>
    <n v="28"/>
    <b v="1"/>
    <x v="1"/>
    <x v="40"/>
    <n v="106"/>
    <n v="47.43"/>
    <d v="2015-07-08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1"/>
    <s v="GBP"/>
    <n v="1439247600"/>
    <n v="1434625937"/>
    <b v="0"/>
    <n v="77"/>
    <b v="1"/>
    <x v="1"/>
    <x v="40"/>
    <n v="100"/>
    <n v="64.94"/>
    <d v="2015-03-02T18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GBP"/>
    <n v="1438543889"/>
    <n v="1436383889"/>
    <b v="0"/>
    <n v="27"/>
    <b v="1"/>
    <x v="1"/>
    <x v="40"/>
    <n v="100"/>
    <n v="55.56"/>
    <d v="2016-05-09T20:13:5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27907626"/>
    <n v="1425319226"/>
    <b v="0"/>
    <n v="107"/>
    <b v="1"/>
    <x v="1"/>
    <x v="40"/>
    <n v="113"/>
    <n v="74.22"/>
    <d v="2014-06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64482160"/>
    <n v="1462824832"/>
    <b v="0"/>
    <n v="96"/>
    <b v="1"/>
    <x v="1"/>
    <x v="40"/>
    <n v="103"/>
    <n v="106.93"/>
    <d v="2014-05-29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06745482"/>
    <n v="1404153482"/>
    <b v="0"/>
    <n v="56"/>
    <b v="1"/>
    <x v="1"/>
    <x v="40"/>
    <n v="117"/>
    <n v="41.7"/>
    <d v="2015-02-15T00:28:1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4360045"/>
    <n v="1401336045"/>
    <b v="0"/>
    <n v="58"/>
    <b v="1"/>
    <x v="1"/>
    <x v="40"/>
    <n v="108"/>
    <n v="74.239999999999995"/>
    <d v="2014-05-13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25185940"/>
    <n v="1423960097"/>
    <b v="0"/>
    <n v="15"/>
    <b v="1"/>
    <x v="1"/>
    <x v="40"/>
    <n v="100"/>
    <n v="73.33"/>
    <d v="2016-03-16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USD"/>
    <n v="1402594090"/>
    <n v="1400002090"/>
    <b v="0"/>
    <n v="20"/>
    <b v="1"/>
    <x v="1"/>
    <x v="40"/>
    <n v="100"/>
    <n v="100"/>
    <d v="2015-05-14T22:20:10"/>
    <n v="2015"/>
  </r>
  <r>
    <n v="3771"/>
    <s v="COME OUT SWINGIN'!"/>
    <s v="I would like to make a demo recording of six songs from COME OUT SWINGIN'!"/>
    <n v="1000"/>
    <n v="1460"/>
    <x v="0"/>
    <x v="0"/>
    <s v="USD"/>
    <n v="1460730079"/>
    <n v="1458138079"/>
    <b v="0"/>
    <n v="38"/>
    <b v="1"/>
    <x v="1"/>
    <x v="40"/>
    <n v="146"/>
    <n v="38.42"/>
    <d v="2016-05-03T20:34:1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GBP"/>
    <n v="1434234010"/>
    <n v="1431642010"/>
    <b v="0"/>
    <n v="33"/>
    <b v="1"/>
    <x v="1"/>
    <x v="40"/>
    <n v="110"/>
    <n v="166.97"/>
    <d v="2016-11-08T14:48:26"/>
    <n v="2016"/>
  </r>
  <r>
    <n v="3773"/>
    <s v="Dundee: A Hip-Hopera"/>
    <s v="A dramatic hip-hopera, inspired from monologues written by the performers."/>
    <n v="5000"/>
    <n v="5410"/>
    <x v="0"/>
    <x v="0"/>
    <s v="USD"/>
    <n v="1463529600"/>
    <n v="1462307652"/>
    <b v="0"/>
    <n v="57"/>
    <b v="1"/>
    <x v="1"/>
    <x v="40"/>
    <n v="108"/>
    <n v="94.91"/>
    <d v="2016-10-13T00:07:27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s v="USD"/>
    <n v="1480399200"/>
    <n v="1478616506"/>
    <b v="0"/>
    <n v="25"/>
    <b v="1"/>
    <x v="1"/>
    <x v="40"/>
    <n v="100"/>
    <n v="100"/>
    <d v="2015-03-24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79175680"/>
    <n v="1476317247"/>
    <b v="0"/>
    <n v="14"/>
    <b v="1"/>
    <x v="1"/>
    <x v="40"/>
    <n v="100"/>
    <n v="143.21"/>
    <d v="2015-03-12T22:37:2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6"/>
    <s v="CAD"/>
    <n v="1428606055"/>
    <n v="1427223655"/>
    <b v="0"/>
    <n v="94"/>
    <b v="1"/>
    <x v="1"/>
    <x v="40"/>
    <n v="107"/>
    <n v="90.82"/>
    <d v="2014-06-24T08:49:38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28552000"/>
    <n v="1426199843"/>
    <b v="0"/>
    <n v="59"/>
    <b v="1"/>
    <x v="1"/>
    <x v="40"/>
    <n v="143"/>
    <n v="48.54"/>
    <d v="2014-09-05T02:40:21"/>
    <n v="2014"/>
  </r>
  <r>
    <n v="3778"/>
    <s v="Give a Puppet a Hand"/>
    <s v="Sponsor an AVENUE Q puppet for The Barn Players April 2015 production."/>
    <n v="2400"/>
    <n v="2521"/>
    <x v="0"/>
    <x v="0"/>
    <s v="USD"/>
    <n v="1406854800"/>
    <n v="1403599778"/>
    <b v="0"/>
    <n v="36"/>
    <b v="1"/>
    <x v="1"/>
    <x v="40"/>
    <n v="105"/>
    <n v="70.03"/>
    <d v="2014-12-16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11790400"/>
    <n v="1409884821"/>
    <b v="0"/>
    <n v="115"/>
    <b v="1"/>
    <x v="1"/>
    <x v="40"/>
    <n v="104"/>
    <n v="135.63"/>
    <d v="2016-02-25T17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23942780"/>
    <n v="1418758780"/>
    <b v="0"/>
    <n v="30"/>
    <b v="1"/>
    <x v="1"/>
    <x v="40"/>
    <n v="120"/>
    <n v="100"/>
    <d v="2015-06-11T05:16:2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59010340"/>
    <n v="1456421940"/>
    <b v="0"/>
    <n v="52"/>
    <b v="1"/>
    <x v="1"/>
    <x v="40"/>
    <n v="110"/>
    <n v="94.9"/>
    <d v="2014-08-14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USD"/>
    <n v="1436817960"/>
    <n v="1433999785"/>
    <b v="0"/>
    <n v="27"/>
    <b v="1"/>
    <x v="1"/>
    <x v="40"/>
    <n v="102"/>
    <n v="75.37"/>
    <d v="2016-06-25T20:41:37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10210685"/>
    <n v="1408050685"/>
    <b v="0"/>
    <n v="24"/>
    <b v="1"/>
    <x v="1"/>
    <x v="40"/>
    <n v="129"/>
    <n v="64.459999999999994"/>
    <d v="2016-02-20T03:22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"/>
    <s v="GBP"/>
    <n v="1469401200"/>
    <n v="1466887297"/>
    <b v="0"/>
    <n v="10"/>
    <b v="1"/>
    <x v="1"/>
    <x v="40"/>
    <n v="115"/>
    <n v="115"/>
    <d v="2016-06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USD"/>
    <n v="1458057600"/>
    <n v="1455938520"/>
    <b v="0"/>
    <n v="30"/>
    <b v="1"/>
    <x v="1"/>
    <x v="40"/>
    <n v="151"/>
    <n v="100.5"/>
    <d v="2016-06-27T15:19:29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6"/>
    <s v="CAD"/>
    <n v="1468193532"/>
    <n v="1465601532"/>
    <b v="0"/>
    <n v="71"/>
    <b v="1"/>
    <x v="1"/>
    <x v="40"/>
    <n v="111"/>
    <n v="93.77"/>
    <d v="2016-04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GBP"/>
    <n v="1470132180"/>
    <n v="1467040769"/>
    <b v="0"/>
    <n v="10"/>
    <b v="1"/>
    <x v="1"/>
    <x v="40"/>
    <n v="100"/>
    <n v="35.1"/>
    <d v="2015-06-12T12:50:06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64310475"/>
    <n v="1461718475"/>
    <b v="0"/>
    <n v="1"/>
    <b v="0"/>
    <x v="1"/>
    <x v="40"/>
    <n v="1"/>
    <n v="500"/>
    <d v="2015-11-25T16:41:59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0"/>
    <s v="USD"/>
    <n v="1436587140"/>
    <n v="1434113406"/>
    <b v="0"/>
    <n v="4"/>
    <b v="0"/>
    <x v="1"/>
    <x v="40"/>
    <n v="3"/>
    <n v="29"/>
    <d v="2015-05-14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50887480"/>
    <n v="1448469719"/>
    <b v="0"/>
    <n v="0"/>
    <b v="0"/>
    <x v="1"/>
    <x v="40"/>
    <n v="0"/>
    <n v="0"/>
    <d v="2016-10-23T16:00:23"/>
    <n v="2016"/>
  </r>
  <r>
    <n v="3791"/>
    <s v="Spin! at The Cumming Playhouse"/>
    <s v="Spin! is an original musical comedy-drama presented by Blue Palm Productions."/>
    <n v="1500"/>
    <n v="0"/>
    <x v="2"/>
    <x v="1"/>
    <s v="GBP"/>
    <n v="1434395418"/>
    <n v="1431630618"/>
    <b v="0"/>
    <n v="0"/>
    <b v="0"/>
    <x v="1"/>
    <x v="40"/>
    <n v="0"/>
    <n v="0"/>
    <d v="2014-05-07T16:36:32"/>
    <n v="2014"/>
  </r>
  <r>
    <n v="3792"/>
    <s v="BorikÃ©n: The Show"/>
    <s v="A cultural and historic journey through Puerto Rico's music and dance!"/>
    <n v="12500"/>
    <n v="35"/>
    <x v="2"/>
    <x v="0"/>
    <s v="USD"/>
    <n v="1479834023"/>
    <n v="1477238423"/>
    <b v="0"/>
    <n v="2"/>
    <b v="0"/>
    <x v="1"/>
    <x v="40"/>
    <n v="0"/>
    <n v="17.5"/>
    <d v="2015-06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04664592"/>
    <n v="1399480592"/>
    <b v="0"/>
    <n v="24"/>
    <b v="0"/>
    <x v="1"/>
    <x v="40"/>
    <n v="60"/>
    <n v="174"/>
    <d v="2014-11-25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USD"/>
    <n v="1436957022"/>
    <n v="1434365022"/>
    <b v="0"/>
    <n v="1"/>
    <b v="0"/>
    <x v="1"/>
    <x v="40"/>
    <n v="1"/>
    <n v="50"/>
    <d v="2015-05-08T13:55:54"/>
    <n v="2015"/>
  </r>
  <r>
    <n v="3795"/>
    <s v="Duodeca"/>
    <s v="Poppin Productions are currently entering the development stage of their very first production -  &quot;Duodeca&quot;."/>
    <n v="600"/>
    <n v="10"/>
    <x v="2"/>
    <x v="0"/>
    <s v="USD"/>
    <n v="1418769129"/>
    <n v="1416954729"/>
    <b v="0"/>
    <n v="2"/>
    <b v="0"/>
    <x v="1"/>
    <x v="40"/>
    <n v="2"/>
    <n v="5"/>
    <d v="2015-07-16T10:28:1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GBP"/>
    <n v="1433685354"/>
    <n v="1431093354"/>
    <b v="0"/>
    <n v="1"/>
    <b v="0"/>
    <x v="1"/>
    <x v="40"/>
    <n v="0"/>
    <n v="1"/>
    <d v="2016-11-15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GBP"/>
    <n v="1440801000"/>
    <n v="1437042490"/>
    <b v="0"/>
    <n v="37"/>
    <b v="0"/>
    <x v="1"/>
    <x v="40"/>
    <n v="90"/>
    <n v="145.41"/>
    <d v="2015-03-21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84354556"/>
    <n v="1479170556"/>
    <b v="0"/>
    <n v="5"/>
    <b v="0"/>
    <x v="1"/>
    <x v="40"/>
    <n v="1"/>
    <n v="205"/>
    <d v="2014-07-11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29564165"/>
    <n v="1426972165"/>
    <b v="0"/>
    <n v="4"/>
    <b v="0"/>
    <x v="1"/>
    <x v="40"/>
    <n v="4"/>
    <n v="100.5"/>
    <d v="2016-02-10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07691248"/>
    <n v="1405099248"/>
    <b v="0"/>
    <n v="16"/>
    <b v="0"/>
    <x v="1"/>
    <x v="40"/>
    <n v="4"/>
    <n v="55.06"/>
    <d v="2014-12-09T17:41:23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57734843"/>
    <n v="1455142843"/>
    <b v="0"/>
    <n v="9"/>
    <b v="0"/>
    <x v="1"/>
    <x v="40"/>
    <n v="9"/>
    <n v="47.33"/>
    <d v="2014-12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20952340"/>
    <n v="1418146883"/>
    <b v="0"/>
    <n v="0"/>
    <b v="0"/>
    <x v="1"/>
    <x v="40"/>
    <n v="0"/>
    <n v="0"/>
    <d v="2015-09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20215216"/>
    <n v="1417536816"/>
    <b v="0"/>
    <n v="40"/>
    <b v="0"/>
    <x v="1"/>
    <x v="40"/>
    <n v="20"/>
    <n v="58.95"/>
    <d v="2016-02-03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45482906"/>
    <n v="1442890906"/>
    <b v="0"/>
    <n v="0"/>
    <b v="0"/>
    <x v="1"/>
    <x v="40"/>
    <n v="0"/>
    <n v="0"/>
    <d v="2016-06-06T00:13:4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57133568"/>
    <n v="1454541568"/>
    <b v="0"/>
    <n v="2"/>
    <b v="0"/>
    <x v="1"/>
    <x v="40"/>
    <n v="0"/>
    <n v="1.5"/>
    <d v="2014-07-29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0"/>
    <s v="USD"/>
    <n v="1469948400"/>
    <n v="1465172024"/>
    <b v="0"/>
    <n v="1"/>
    <b v="0"/>
    <x v="1"/>
    <x v="40"/>
    <n v="0"/>
    <n v="5"/>
    <d v="2014-06-0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11852640"/>
    <n v="1406668640"/>
    <b v="0"/>
    <n v="9"/>
    <b v="0"/>
    <x v="1"/>
    <x v="40"/>
    <n v="30"/>
    <n v="50.56"/>
    <d v="2015-03-27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3"/>
    <s v="AUD"/>
    <n v="1404022381"/>
    <n v="1402294381"/>
    <b v="0"/>
    <n v="24"/>
    <b v="1"/>
    <x v="1"/>
    <x v="6"/>
    <n v="100"/>
    <n v="41.67"/>
    <d v="2015-02-24T10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USD"/>
    <n v="1428097739"/>
    <n v="1427492939"/>
    <b v="0"/>
    <n v="38"/>
    <b v="1"/>
    <x v="1"/>
    <x v="6"/>
    <n v="101"/>
    <n v="53.29"/>
    <d v="2014-06-10T12:38:27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1"/>
    <s v="GBP"/>
    <n v="1429955619"/>
    <n v="1424775219"/>
    <b v="0"/>
    <n v="26"/>
    <b v="1"/>
    <x v="1"/>
    <x v="6"/>
    <n v="122"/>
    <n v="70.23"/>
    <d v="2015-02-19T20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06761200"/>
    <n v="1402403907"/>
    <b v="0"/>
    <n v="19"/>
    <b v="1"/>
    <x v="1"/>
    <x v="6"/>
    <n v="330"/>
    <n v="43.42"/>
    <d v="2016-04-27T15:02:53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s v="USD"/>
    <n v="1426965758"/>
    <n v="1424377358"/>
    <b v="0"/>
    <n v="11"/>
    <b v="1"/>
    <x v="1"/>
    <x v="6"/>
    <n v="110"/>
    <n v="199.18"/>
    <d v="2015-04-15T18:01:48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GBP"/>
    <n v="1464692400"/>
    <n v="1461769373"/>
    <b v="0"/>
    <n v="27"/>
    <b v="1"/>
    <x v="1"/>
    <x v="6"/>
    <n v="101"/>
    <n v="78.52"/>
    <d v="2016-05-07T06:37:01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6"/>
    <s v="CAD"/>
    <n v="1433131140"/>
    <n v="1429120908"/>
    <b v="0"/>
    <n v="34"/>
    <b v="1"/>
    <x v="1"/>
    <x v="6"/>
    <n v="140"/>
    <n v="61.82"/>
    <d v="2015-02-23T21:41:52"/>
    <n v="2015"/>
  </r>
  <r>
    <n v="3815"/>
    <s v="The Canterbury Shakespeare Festival - first season"/>
    <s v="Come and help us make the Canterbury Shakespeare Festival a reality"/>
    <n v="1000"/>
    <n v="1000.01"/>
    <x v="0"/>
    <x v="0"/>
    <s v="USD"/>
    <n v="1465940580"/>
    <n v="1462603021"/>
    <b v="0"/>
    <n v="20"/>
    <b v="1"/>
    <x v="1"/>
    <x v="6"/>
    <n v="100"/>
    <n v="50"/>
    <d v="2015-07-22T06:14:17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27860740"/>
    <n v="1424727712"/>
    <b v="0"/>
    <n v="37"/>
    <b v="1"/>
    <x v="1"/>
    <x v="6"/>
    <n v="119"/>
    <n v="48.34"/>
    <d v="2014-06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GBP"/>
    <n v="1440111600"/>
    <n v="1437545657"/>
    <b v="0"/>
    <n v="20"/>
    <b v="1"/>
    <x v="1"/>
    <x v="6"/>
    <n v="107"/>
    <n v="107.25"/>
    <d v="2015-10-07T16:43:36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05614823"/>
    <n v="1403022823"/>
    <b v="0"/>
    <n v="10"/>
    <b v="1"/>
    <x v="1"/>
    <x v="6"/>
    <n v="228"/>
    <n v="57"/>
    <d v="2015-02-10T20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45659140"/>
    <n v="1444236216"/>
    <b v="0"/>
    <n v="26"/>
    <b v="1"/>
    <x v="1"/>
    <x v="6"/>
    <n v="106"/>
    <n v="40.92"/>
    <d v="2015-06-29T05:01:44"/>
    <n v="2015"/>
  </r>
  <r>
    <n v="3820"/>
    <s v="TUSENTACK THEATRE"/>
    <s v="Tusentack Theatre is a professional theatre company providing opportunities to adults who access Mental Health Services."/>
    <n v="300"/>
    <n v="430"/>
    <x v="0"/>
    <x v="0"/>
    <s v="USD"/>
    <n v="1426187582"/>
    <n v="1423599182"/>
    <b v="0"/>
    <n v="20"/>
    <b v="1"/>
    <x v="1"/>
    <x v="6"/>
    <n v="143"/>
    <n v="21.5"/>
    <d v="2015-06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37166920"/>
    <n v="1435554104"/>
    <b v="0"/>
    <n v="46"/>
    <b v="1"/>
    <x v="1"/>
    <x v="6"/>
    <n v="105"/>
    <n v="79.540000000000006"/>
    <d v="2015-12-03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"/>
    <s v="GBP"/>
    <n v="1436110717"/>
    <n v="1433518717"/>
    <b v="0"/>
    <n v="76"/>
    <b v="1"/>
    <x v="1"/>
    <x v="6"/>
    <n v="110"/>
    <n v="72.38"/>
    <d v="2015-11-21T20:06:57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51881207"/>
    <n v="1449116407"/>
    <b v="0"/>
    <n v="41"/>
    <b v="1"/>
    <x v="1"/>
    <x v="6"/>
    <n v="106"/>
    <n v="64.63"/>
    <d v="2015-06-15T21:50:44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3"/>
    <s v="EUR"/>
    <n v="1453244340"/>
    <n v="1448136417"/>
    <b v="0"/>
    <n v="7"/>
    <b v="1"/>
    <x v="1"/>
    <x v="6"/>
    <n v="108"/>
    <n v="38.57"/>
    <d v="2016-07-20T15:01:43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7364740"/>
    <n v="1434405044"/>
    <b v="0"/>
    <n v="49"/>
    <b v="1"/>
    <x v="1"/>
    <x v="6"/>
    <n v="105"/>
    <n v="107.57"/>
    <d v="2015-05-2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70058860"/>
    <n v="1469026903"/>
    <b v="0"/>
    <n v="26"/>
    <b v="1"/>
    <x v="1"/>
    <x v="6"/>
    <n v="119"/>
    <n v="27.5"/>
    <d v="2015-04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USD"/>
    <n v="1434505214"/>
    <n v="1432690814"/>
    <b v="0"/>
    <n v="65"/>
    <b v="1"/>
    <x v="1"/>
    <x v="6"/>
    <n v="153"/>
    <n v="70.459999999999994"/>
    <d v="2015-01-30T22:16:41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GBP"/>
    <n v="1430993394"/>
    <n v="1428401394"/>
    <b v="0"/>
    <n v="28"/>
    <b v="1"/>
    <x v="1"/>
    <x v="6"/>
    <n v="100"/>
    <n v="178.57"/>
    <d v="2014-11-01T12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GBP"/>
    <n v="1427414400"/>
    <n v="1422656201"/>
    <b v="0"/>
    <n v="8"/>
    <b v="1"/>
    <x v="1"/>
    <x v="6"/>
    <n v="100"/>
    <n v="62.63"/>
    <d v="2016-08-1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20033187"/>
    <n v="1414845587"/>
    <b v="0"/>
    <n v="3"/>
    <b v="1"/>
    <x v="1"/>
    <x v="6"/>
    <n v="225"/>
    <n v="75"/>
    <d v="2016-05-13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72676371"/>
    <n v="1470948371"/>
    <b v="0"/>
    <n v="9"/>
    <b v="1"/>
    <x v="1"/>
    <x v="6"/>
    <n v="106"/>
    <n v="58.9"/>
    <d v="2014-10-15T20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64371211"/>
    <n v="1463161611"/>
    <b v="0"/>
    <n v="9"/>
    <b v="1"/>
    <x v="1"/>
    <x v="6"/>
    <n v="105"/>
    <n v="139.56"/>
    <d v="2016-01-06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0"/>
    <s v="USD"/>
    <n v="1415222545"/>
    <n v="1413404545"/>
    <b v="0"/>
    <n v="20"/>
    <b v="1"/>
    <x v="1"/>
    <x v="6"/>
    <n v="117"/>
    <n v="70"/>
    <d v="2014-11-20T20:56:12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USD"/>
    <n v="1455936335"/>
    <n v="1452048335"/>
    <b v="0"/>
    <n v="57"/>
    <b v="1"/>
    <x v="1"/>
    <x v="6"/>
    <n v="109"/>
    <n v="57.39"/>
    <d v="2015-05-19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6"/>
    <s v="CAD"/>
    <n v="1417460940"/>
    <n v="1416516972"/>
    <b v="0"/>
    <n v="8"/>
    <b v="1"/>
    <x v="1"/>
    <x v="6"/>
    <n v="160"/>
    <n v="40"/>
    <d v="2016-03-3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GBP"/>
    <n v="1434624067"/>
    <n v="1432032067"/>
    <b v="0"/>
    <n v="14"/>
    <b v="1"/>
    <x v="1"/>
    <x v="6"/>
    <n v="113"/>
    <n v="64.290000000000006"/>
    <d v="2016-07-02T22:14:12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61278208"/>
    <n v="1459463808"/>
    <b v="0"/>
    <n v="17"/>
    <b v="1"/>
    <x v="1"/>
    <x v="6"/>
    <n v="102"/>
    <n v="120.12"/>
    <d v="2015-05-28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USD"/>
    <n v="1470197340"/>
    <n v="1467497652"/>
    <b v="0"/>
    <n v="100"/>
    <b v="1"/>
    <x v="1"/>
    <x v="6"/>
    <n v="101"/>
    <n v="1008.24"/>
    <d v="2015-04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GBP"/>
    <n v="1435947758"/>
    <n v="1432837358"/>
    <b v="0"/>
    <n v="32"/>
    <b v="1"/>
    <x v="1"/>
    <x v="6"/>
    <n v="101"/>
    <n v="63.28"/>
    <d v="2015-05-31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2"/>
    <s v="SEK"/>
    <n v="1432314209"/>
    <n v="1429722209"/>
    <b v="0"/>
    <n v="3"/>
    <b v="1"/>
    <x v="1"/>
    <x v="6"/>
    <n v="6500"/>
    <n v="21.67"/>
    <d v="2016-03-03T16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38226724"/>
    <n v="1433042724"/>
    <b v="0"/>
    <n v="34"/>
    <b v="0"/>
    <x v="1"/>
    <x v="6"/>
    <n v="9"/>
    <n v="25.65"/>
    <d v="2014-05-21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459180229"/>
    <n v="1457023829"/>
    <b v="0"/>
    <n v="23"/>
    <b v="0"/>
    <x v="1"/>
    <x v="6"/>
    <n v="22"/>
    <n v="47.7"/>
    <d v="2014-04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5882287"/>
    <n v="1400698287"/>
    <b v="1"/>
    <n v="19"/>
    <b v="0"/>
    <x v="1"/>
    <x v="6"/>
    <n v="21"/>
    <n v="56.05"/>
    <d v="2014-05-07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GBP"/>
    <n v="1399809052"/>
    <n v="1397217052"/>
    <b v="1"/>
    <n v="50"/>
    <b v="0"/>
    <x v="1"/>
    <x v="6"/>
    <n v="41"/>
    <n v="81.319999999999993"/>
    <d v="2014-05-07T14:48:5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01587064"/>
    <n v="1399427064"/>
    <b v="1"/>
    <n v="12"/>
    <b v="0"/>
    <x v="1"/>
    <x v="6"/>
    <n v="2"/>
    <n v="70.17"/>
    <d v="2015-09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01778740"/>
    <n v="1399474134"/>
    <b v="1"/>
    <n v="8"/>
    <b v="0"/>
    <x v="1"/>
    <x v="6"/>
    <n v="3"/>
    <n v="23.63"/>
    <d v="2014-09-03T05:19:02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43711774"/>
    <n v="1441119774"/>
    <b v="1"/>
    <n v="9"/>
    <b v="0"/>
    <x v="1"/>
    <x v="6"/>
    <n v="16"/>
    <n v="188.56"/>
    <d v="2015-06-04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12405940"/>
    <n v="1409721542"/>
    <b v="1"/>
    <n v="43"/>
    <b v="0"/>
    <x v="1"/>
    <x v="6"/>
    <n v="16"/>
    <n v="49.51"/>
    <d v="2015-09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0"/>
    <s v="USD"/>
    <n v="1437283391"/>
    <n v="1433395391"/>
    <b v="1"/>
    <n v="28"/>
    <b v="0"/>
    <x v="1"/>
    <x v="6"/>
    <n v="7"/>
    <n v="75.459999999999994"/>
    <d v="2015-05-12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45196989"/>
    <n v="1442604989"/>
    <b v="1"/>
    <n v="4"/>
    <b v="0"/>
    <x v="1"/>
    <x v="6"/>
    <n v="4"/>
    <n v="9.5"/>
    <d v="2014-12-02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3"/>
    <s v="EUR"/>
    <n v="1434047084"/>
    <n v="1431455084"/>
    <b v="1"/>
    <n v="24"/>
    <b v="0"/>
    <x v="1"/>
    <x v="6"/>
    <n v="34"/>
    <n v="35.5"/>
    <d v="2015-06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0081143"/>
    <n v="1417489143"/>
    <b v="1"/>
    <n v="2"/>
    <b v="0"/>
    <x v="1"/>
    <x v="6"/>
    <n v="0"/>
    <n v="10"/>
    <d v="2015-03-02T04:34:36"/>
    <n v="2015"/>
  </r>
  <r>
    <n v="3853"/>
    <s v="The Original Laughter Therapist"/>
    <s v="A dose of One-woman &quot;Dramedy&quot; to cure those daily blues is just what the doctor ordered!"/>
    <n v="100000"/>
    <n v="26"/>
    <x v="2"/>
    <x v="1"/>
    <s v="GBP"/>
    <n v="1437129179"/>
    <n v="1434537179"/>
    <b v="1"/>
    <n v="2"/>
    <b v="0"/>
    <x v="1"/>
    <x v="6"/>
    <n v="0"/>
    <n v="13"/>
    <d v="2014-07-28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27427276"/>
    <n v="1425270876"/>
    <b v="0"/>
    <n v="20"/>
    <b v="0"/>
    <x v="1"/>
    <x v="6"/>
    <n v="16"/>
    <n v="89.4"/>
    <d v="2015-04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09602178"/>
    <n v="1406578178"/>
    <b v="0"/>
    <n v="1"/>
    <b v="0"/>
    <x v="1"/>
    <x v="6"/>
    <n v="3"/>
    <n v="25"/>
    <d v="2015-02-24T23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31206058"/>
    <n v="1428614058"/>
    <b v="0"/>
    <n v="1"/>
    <b v="0"/>
    <x v="1"/>
    <x v="6"/>
    <n v="0"/>
    <n v="1"/>
    <d v="2015-02-06T17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27408271"/>
    <n v="1424819871"/>
    <b v="0"/>
    <n v="4"/>
    <b v="0"/>
    <x v="1"/>
    <x v="6"/>
    <n v="5"/>
    <n v="65"/>
    <d v="2014-07-09T17:41:3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USD"/>
    <n v="1425833403"/>
    <n v="1423245003"/>
    <b v="0"/>
    <n v="1"/>
    <b v="0"/>
    <x v="1"/>
    <x v="6"/>
    <n v="2"/>
    <n v="10"/>
    <d v="2015-05-04T10:20:44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6913120"/>
    <n v="1404927690"/>
    <b v="0"/>
    <n v="1"/>
    <b v="0"/>
    <x v="1"/>
    <x v="6"/>
    <n v="0"/>
    <n v="1"/>
    <d v="2014-05-30T21:26:47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GBP"/>
    <n v="1432328400"/>
    <n v="1430734844"/>
    <b v="0"/>
    <n v="13"/>
    <b v="0"/>
    <x v="1"/>
    <x v="6"/>
    <n v="18"/>
    <n v="81.540000000000006"/>
    <d v="2014-07-13T15:51:50"/>
    <n v="2014"/>
  </r>
  <r>
    <n v="3861"/>
    <s v="READY OR NOT HERE I COME"/>
    <s v="THE COMING OF THE LORD!"/>
    <n v="2000"/>
    <n v="100"/>
    <x v="2"/>
    <x v="0"/>
    <s v="USD"/>
    <n v="1403730000"/>
    <n v="1401485207"/>
    <b v="0"/>
    <n v="1"/>
    <b v="0"/>
    <x v="1"/>
    <x v="6"/>
    <n v="5"/>
    <n v="100"/>
    <d v="2014-10-02T14:09:37"/>
    <n v="2014"/>
  </r>
  <r>
    <n v="3862"/>
    <s v="The Container Play"/>
    <s v="The hit immersive theatre experience of England comes to Corpus Christi!"/>
    <n v="7500"/>
    <n v="1"/>
    <x v="2"/>
    <x v="0"/>
    <s v="USD"/>
    <n v="1407858710"/>
    <n v="1405266710"/>
    <b v="0"/>
    <n v="1"/>
    <b v="0"/>
    <x v="1"/>
    <x v="6"/>
    <n v="0"/>
    <n v="1"/>
    <d v="2016-08-29T06:15:56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15828820"/>
    <n v="1412258977"/>
    <b v="0"/>
    <n v="0"/>
    <b v="0"/>
    <x v="1"/>
    <x v="6"/>
    <n v="0"/>
    <n v="0"/>
    <d v="2015-09-06T15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73699540"/>
    <n v="1472451356"/>
    <b v="0"/>
    <n v="3"/>
    <b v="0"/>
    <x v="1"/>
    <x v="6"/>
    <n v="1"/>
    <n v="20"/>
    <d v="2015-10-18T21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0"/>
    <s v="USD"/>
    <n v="1446739905"/>
    <n v="1441552305"/>
    <b v="0"/>
    <n v="14"/>
    <b v="0"/>
    <x v="1"/>
    <x v="6"/>
    <n v="27"/>
    <n v="46.43"/>
    <d v="2014-07-21T15:38:18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47799054"/>
    <n v="1445203454"/>
    <b v="0"/>
    <n v="2"/>
    <b v="0"/>
    <x v="1"/>
    <x v="6"/>
    <n v="1"/>
    <n v="5.5"/>
    <d v="2016-02-02T22:43:41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6"/>
    <s v="CAD"/>
    <n v="1409376600"/>
    <n v="1405957098"/>
    <b v="0"/>
    <n v="5"/>
    <b v="0"/>
    <x v="1"/>
    <x v="6"/>
    <n v="13"/>
    <n v="50.2"/>
    <d v="2016-05-19T19:32:19"/>
    <n v="2016"/>
  </r>
  <r>
    <n v="3868"/>
    <s v="1000 words (Canceled)"/>
    <s v="New collection of music by Scott Evan Davis!"/>
    <n v="5000"/>
    <n v="10"/>
    <x v="1"/>
    <x v="0"/>
    <s v="USD"/>
    <n v="1458703740"/>
    <n v="1454453021"/>
    <b v="0"/>
    <n v="1"/>
    <b v="0"/>
    <x v="1"/>
    <x v="40"/>
    <n v="0"/>
    <n v="10"/>
    <d v="2014-08-14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66278339"/>
    <n v="1463686339"/>
    <b v="0"/>
    <n v="15"/>
    <b v="0"/>
    <x v="1"/>
    <x v="40"/>
    <n v="3"/>
    <n v="30.13"/>
    <d v="2015-02-12T17:23:12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s v="GBP"/>
    <n v="1410191405"/>
    <n v="1408031405"/>
    <b v="0"/>
    <n v="10"/>
    <b v="0"/>
    <x v="1"/>
    <x v="40"/>
    <n v="15"/>
    <n v="150"/>
    <d v="2014-06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26302660"/>
    <n v="1423761792"/>
    <b v="0"/>
    <n v="3"/>
    <b v="0"/>
    <x v="1"/>
    <x v="40"/>
    <n v="3"/>
    <n v="13.33"/>
    <d v="2017-01-28T18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04360478"/>
    <n v="1401768478"/>
    <b v="0"/>
    <n v="0"/>
    <b v="0"/>
    <x v="1"/>
    <x v="40"/>
    <n v="0"/>
    <n v="0"/>
    <d v="2015-06-25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90809450"/>
    <n v="1485629050"/>
    <b v="0"/>
    <n v="0"/>
    <b v="0"/>
    <x v="1"/>
    <x v="40"/>
    <n v="0"/>
    <n v="0"/>
    <d v="2015-09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0"/>
    <s v="USD"/>
    <n v="1439522996"/>
    <n v="1435202996"/>
    <b v="0"/>
    <n v="0"/>
    <b v="0"/>
    <x v="1"/>
    <x v="40"/>
    <n v="0"/>
    <n v="0"/>
    <d v="2015-01-03T00:23:42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0"/>
    <s v="USD"/>
    <n v="1444322535"/>
    <n v="1441730535"/>
    <b v="0"/>
    <n v="0"/>
    <b v="0"/>
    <x v="1"/>
    <x v="40"/>
    <n v="0"/>
    <n v="0"/>
    <d v="2016-09-02T08:19:2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5"/>
    <s v="NZD"/>
    <n v="1422061200"/>
    <n v="1420244622"/>
    <b v="0"/>
    <n v="46"/>
    <b v="0"/>
    <x v="1"/>
    <x v="40"/>
    <n v="53"/>
    <n v="44.76"/>
    <d v="2016-01-03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9"/>
    <s v="DKK"/>
    <n v="1472896800"/>
    <n v="1472804365"/>
    <b v="0"/>
    <n v="14"/>
    <b v="0"/>
    <x v="1"/>
    <x v="40"/>
    <n v="5"/>
    <n v="88.64"/>
    <d v="2016-11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s v="GBP"/>
    <n v="1454425128"/>
    <n v="1451833128"/>
    <b v="0"/>
    <n v="1"/>
    <b v="0"/>
    <x v="1"/>
    <x v="40"/>
    <n v="0"/>
    <n v="10"/>
    <d v="2015-05-30T19:39:0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0"/>
    <s v="USD"/>
    <n v="1481213752"/>
    <n v="1478621752"/>
    <b v="0"/>
    <n v="0"/>
    <b v="0"/>
    <x v="1"/>
    <x v="40"/>
    <n v="0"/>
    <n v="0"/>
    <d v="2014-12-26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0"/>
    <s v="USD"/>
    <n v="1435636740"/>
    <n v="1433014746"/>
    <b v="0"/>
    <n v="17"/>
    <b v="0"/>
    <x v="1"/>
    <x v="40"/>
    <n v="13"/>
    <n v="57.65"/>
    <d v="2014-06-25T19:33:40"/>
    <n v="2014"/>
  </r>
  <r>
    <n v="3881"/>
    <s v="My Real Mother's Name is... (Canceled)"/>
    <s v="A musical journey coming to the Blue Venue at the 2017 Orlando Fringe Festival!"/>
    <n v="500"/>
    <n v="25"/>
    <x v="1"/>
    <x v="1"/>
    <s v="GBP"/>
    <n v="1422218396"/>
    <n v="1419626396"/>
    <b v="0"/>
    <n v="1"/>
    <b v="0"/>
    <x v="1"/>
    <x v="40"/>
    <n v="5"/>
    <n v="25"/>
    <d v="2017-01-21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"/>
    <s v="GBP"/>
    <n v="1406761200"/>
    <n v="1403724820"/>
    <b v="0"/>
    <n v="0"/>
    <b v="0"/>
    <x v="1"/>
    <x v="40"/>
    <n v="0"/>
    <n v="0"/>
    <d v="2016-01-04T23:36:1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0"/>
    <s v="USD"/>
    <n v="1487550399"/>
    <n v="1484958399"/>
    <b v="0"/>
    <n v="0"/>
    <b v="0"/>
    <x v="1"/>
    <x v="40"/>
    <n v="0"/>
    <n v="0"/>
    <d v="2014-08-03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3"/>
    <s v="AUD"/>
    <n v="1454281380"/>
    <n v="1451950570"/>
    <b v="0"/>
    <n v="0"/>
    <b v="0"/>
    <x v="1"/>
    <x v="40"/>
    <n v="0"/>
    <n v="0"/>
    <d v="2015-03-02T18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1"/>
    <s v="GBP"/>
    <n v="1409668069"/>
    <n v="1407076069"/>
    <b v="0"/>
    <n v="0"/>
    <b v="0"/>
    <x v="1"/>
    <x v="40"/>
    <n v="0"/>
    <n v="0"/>
    <d v="2016-04-09T22:49:51"/>
    <n v="2016"/>
  </r>
  <r>
    <n v="3886"/>
    <s v="a (Canceled)"/>
    <n v="1"/>
    <n v="10000"/>
    <n v="0"/>
    <x v="1"/>
    <x v="0"/>
    <s v="USD"/>
    <n v="1427479192"/>
    <n v="1425322792"/>
    <b v="0"/>
    <n v="0"/>
    <b v="0"/>
    <x v="1"/>
    <x v="40"/>
    <n v="0"/>
    <n v="0"/>
    <d v="2014-11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62834191"/>
    <n v="1460242191"/>
    <b v="0"/>
    <n v="2"/>
    <b v="0"/>
    <x v="1"/>
    <x v="40"/>
    <n v="2"/>
    <n v="17.5"/>
    <d v="2015-03-16T20:35:29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AUD"/>
    <n v="1418275702"/>
    <n v="1415683702"/>
    <b v="0"/>
    <n v="14"/>
    <b v="0"/>
    <x v="1"/>
    <x v="6"/>
    <n v="27"/>
    <n v="38.71"/>
    <d v="2017-01-27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30517600"/>
    <n v="1426538129"/>
    <b v="0"/>
    <n v="9"/>
    <b v="0"/>
    <x v="1"/>
    <x v="6"/>
    <n v="1"/>
    <n v="13.11"/>
    <d v="2014-12-04T00:07:1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GBP"/>
    <n v="1488114358"/>
    <n v="1485522358"/>
    <b v="0"/>
    <n v="8"/>
    <b v="0"/>
    <x v="1"/>
    <x v="6"/>
    <n v="17"/>
    <n v="315.5"/>
    <d v="2015-06-16T18:12:24"/>
    <n v="2015"/>
  </r>
  <r>
    <n v="3891"/>
    <s v="Out of the Box: A Mime Story"/>
    <s v="A comedy about a mime who dreams of becoming a stand up comedian."/>
    <n v="800"/>
    <n v="260"/>
    <x v="2"/>
    <x v="0"/>
    <s v="USD"/>
    <n v="1420413960"/>
    <n v="1417651630"/>
    <b v="0"/>
    <n v="7"/>
    <b v="0"/>
    <x v="1"/>
    <x v="6"/>
    <n v="33"/>
    <n v="37.14"/>
    <d v="2015-02-21T03:10:44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39662344"/>
    <n v="1434478344"/>
    <b v="0"/>
    <n v="0"/>
    <b v="0"/>
    <x v="1"/>
    <x v="6"/>
    <n v="0"/>
    <n v="0"/>
    <d v="2014-08-16T15:39:17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27086740"/>
    <n v="1424488244"/>
    <b v="0"/>
    <n v="84"/>
    <b v="0"/>
    <x v="1"/>
    <x v="6"/>
    <n v="22"/>
    <n v="128.27000000000001"/>
    <d v="2014-05-20T15:47:2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08863600"/>
    <n v="1408203557"/>
    <b v="0"/>
    <n v="11"/>
    <b v="0"/>
    <x v="1"/>
    <x v="6"/>
    <n v="3"/>
    <n v="47.27"/>
    <d v="2016-11-05T23:00:12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04194400"/>
    <n v="1400600840"/>
    <b v="0"/>
    <n v="1"/>
    <b v="0"/>
    <x v="1"/>
    <x v="6"/>
    <n v="5"/>
    <n v="50"/>
    <d v="2015-01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81000340"/>
    <n v="1478386812"/>
    <b v="0"/>
    <n v="4"/>
    <b v="0"/>
    <x v="1"/>
    <x v="6"/>
    <n v="11"/>
    <n v="42.5"/>
    <d v="2014-06-03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0"/>
    <s v="USD"/>
    <n v="1425103218"/>
    <n v="1422424818"/>
    <b v="0"/>
    <n v="10"/>
    <b v="0"/>
    <x v="1"/>
    <x v="6"/>
    <n v="18"/>
    <n v="44"/>
    <d v="2014-12-09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USD"/>
    <n v="1402979778"/>
    <n v="1401770178"/>
    <b v="0"/>
    <n v="16"/>
    <b v="0"/>
    <x v="1"/>
    <x v="6"/>
    <n v="33"/>
    <n v="50.88"/>
    <d v="2015-07-08T11:34:3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5"/>
    <s v="NZD"/>
    <n v="1420750683"/>
    <n v="1418158683"/>
    <b v="0"/>
    <n v="2"/>
    <b v="0"/>
    <x v="1"/>
    <x v="6"/>
    <n v="1"/>
    <n v="62.5"/>
    <d v="2014-07-23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1"/>
    <s v="GBP"/>
    <n v="1439827200"/>
    <n v="1436355270"/>
    <b v="0"/>
    <n v="5"/>
    <b v="0"/>
    <x v="1"/>
    <x v="6"/>
    <n v="5"/>
    <n v="27"/>
    <d v="2015-05-12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07868561"/>
    <n v="1406140561"/>
    <b v="0"/>
    <n v="1"/>
    <b v="0"/>
    <x v="1"/>
    <x v="6"/>
    <n v="1"/>
    <n v="25"/>
    <d v="2015-11-0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USD"/>
    <n v="1433988791"/>
    <n v="1431396791"/>
    <b v="0"/>
    <n v="31"/>
    <b v="0"/>
    <x v="1"/>
    <x v="6"/>
    <n v="49"/>
    <n v="47.26"/>
    <d v="2016-10-20T11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50554599"/>
    <n v="1447098599"/>
    <b v="0"/>
    <n v="0"/>
    <b v="0"/>
    <x v="1"/>
    <x v="6"/>
    <n v="0"/>
    <n v="0"/>
    <d v="2015-07-01T00:16:05"/>
    <n v="2015"/>
  </r>
  <r>
    <n v="3904"/>
    <s v="Black America from Prophets to Pimps"/>
    <s v="A play that will cover 4000 years of black history."/>
    <n v="10000"/>
    <n v="3"/>
    <x v="2"/>
    <x v="1"/>
    <s v="GBP"/>
    <n v="1479125642"/>
    <n v="1476962042"/>
    <b v="0"/>
    <n v="2"/>
    <b v="0"/>
    <x v="1"/>
    <x v="6"/>
    <n v="0"/>
    <n v="1.5"/>
    <d v="2015-04-01T05:30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USD"/>
    <n v="1439581080"/>
    <n v="1435709765"/>
    <b v="0"/>
    <n v="7"/>
    <b v="0"/>
    <x v="1"/>
    <x v="6"/>
    <n v="12"/>
    <n v="24.71"/>
    <d v="2015-04-30T14:58:23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USD"/>
    <n v="1429074240"/>
    <n v="1427866200"/>
    <b v="0"/>
    <n v="16"/>
    <b v="0"/>
    <x v="1"/>
    <x v="6"/>
    <n v="67"/>
    <n v="63.13"/>
    <d v="2015-05-19T22:01:33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GBP"/>
    <n v="1434063600"/>
    <n v="1430405903"/>
    <b v="0"/>
    <n v="4"/>
    <b v="0"/>
    <x v="1"/>
    <x v="6"/>
    <n v="15"/>
    <n v="38.25"/>
    <d v="2014-09-24T19:40:06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GBP"/>
    <n v="1435325100"/>
    <n v="1432072893"/>
    <b v="0"/>
    <n v="4"/>
    <b v="0"/>
    <x v="1"/>
    <x v="6"/>
    <n v="9"/>
    <n v="16.25"/>
    <d v="2014-07-14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4354080"/>
    <n v="1411587606"/>
    <b v="0"/>
    <n v="4"/>
    <b v="0"/>
    <x v="1"/>
    <x v="6"/>
    <n v="0"/>
    <n v="33.75"/>
    <d v="2014-08-12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06603696"/>
    <n v="1405307696"/>
    <b v="0"/>
    <n v="3"/>
    <b v="0"/>
    <x v="1"/>
    <x v="6"/>
    <n v="3"/>
    <n v="61.67"/>
    <d v="2015-08-08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0424642"/>
    <n v="1407832642"/>
    <b v="0"/>
    <n v="36"/>
    <b v="0"/>
    <x v="1"/>
    <x v="6"/>
    <n v="37"/>
    <n v="83.14"/>
    <d v="2014-10-27T19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41649397"/>
    <n v="1439057397"/>
    <b v="0"/>
    <n v="1"/>
    <b v="0"/>
    <x v="1"/>
    <x v="6"/>
    <n v="0"/>
    <n v="1"/>
    <d v="2015-02-24T06:28:5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17033777"/>
    <n v="1414438177"/>
    <b v="0"/>
    <n v="7"/>
    <b v="0"/>
    <x v="1"/>
    <x v="6"/>
    <n v="10"/>
    <n v="142.86000000000001"/>
    <d v="2015-10-31T05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USD"/>
    <n v="1429936500"/>
    <n v="1424759330"/>
    <b v="0"/>
    <n v="27"/>
    <b v="0"/>
    <x v="1"/>
    <x v="6"/>
    <n v="36"/>
    <n v="33.67"/>
    <d v="2015-04-20T19:39:16"/>
    <n v="2015"/>
  </r>
  <r>
    <n v="3915"/>
    <s v="Hardcross"/>
    <s v="Following the enormous success of Hardcross, we are looking for new ways to bring this wonderful play to a wider audience."/>
    <n v="1500"/>
    <n v="5"/>
    <x v="2"/>
    <x v="0"/>
    <s v="USD"/>
    <n v="1448863449"/>
    <n v="1446267849"/>
    <b v="0"/>
    <n v="1"/>
    <b v="0"/>
    <x v="1"/>
    <x v="6"/>
    <n v="0"/>
    <n v="5"/>
    <d v="2016-05-02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1"/>
    <s v="GBP"/>
    <n v="1431298740"/>
    <n v="1429558756"/>
    <b v="0"/>
    <n v="0"/>
    <b v="0"/>
    <x v="1"/>
    <x v="6"/>
    <n v="0"/>
    <n v="0"/>
    <d v="2016-05-04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64824309"/>
    <n v="1462232309"/>
    <b v="0"/>
    <n v="1"/>
    <b v="0"/>
    <x v="1"/>
    <x v="6"/>
    <n v="0"/>
    <n v="10"/>
    <d v="2014-08-12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9"/>
    <s v="DKK"/>
    <n v="1464952752"/>
    <n v="1462360752"/>
    <b v="0"/>
    <n v="3"/>
    <b v="0"/>
    <x v="1"/>
    <x v="6"/>
    <n v="0"/>
    <n v="40"/>
    <d v="2014-07-23T15:57:03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10439161"/>
    <n v="1407847161"/>
    <b v="0"/>
    <n v="3"/>
    <b v="0"/>
    <x v="1"/>
    <x v="6"/>
    <n v="2"/>
    <n v="30"/>
    <d v="2015-12-20T16:26:13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07168000"/>
    <n v="1406131023"/>
    <b v="0"/>
    <n v="3"/>
    <b v="0"/>
    <x v="1"/>
    <x v="6"/>
    <n v="5"/>
    <n v="45"/>
    <d v="2016-10-14T09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53075200"/>
    <n v="1450628773"/>
    <b v="0"/>
    <n v="0"/>
    <b v="0"/>
    <x v="1"/>
    <x v="6"/>
    <n v="0"/>
    <n v="0"/>
    <d v="2014-10-14T13:00:5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GBP"/>
    <n v="1479032260"/>
    <n v="1476436660"/>
    <b v="0"/>
    <n v="6"/>
    <b v="0"/>
    <x v="1"/>
    <x v="6"/>
    <n v="8"/>
    <n v="10.17"/>
    <d v="2015-01-16T18:26:5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14346400"/>
    <n v="1413291655"/>
    <b v="0"/>
    <n v="17"/>
    <b v="0"/>
    <x v="1"/>
    <x v="6"/>
    <n v="12"/>
    <n v="81.41"/>
    <d v="2015-03-12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25337200"/>
    <n v="1421432810"/>
    <b v="0"/>
    <n v="40"/>
    <b v="0"/>
    <x v="1"/>
    <x v="6"/>
    <n v="15"/>
    <n v="57.25"/>
    <d v="2014-05-27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GBP"/>
    <n v="1428622271"/>
    <n v="1426203071"/>
    <b v="0"/>
    <n v="3"/>
    <b v="0"/>
    <x v="1"/>
    <x v="6"/>
    <n v="10"/>
    <n v="5"/>
    <d v="2014-06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0"/>
    <s v="USD"/>
    <n v="1403823722"/>
    <n v="1401231722"/>
    <b v="0"/>
    <n v="1"/>
    <b v="0"/>
    <x v="1"/>
    <x v="6"/>
    <n v="0"/>
    <n v="15"/>
    <d v="2014-11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USD"/>
    <n v="1406753639"/>
    <n v="1404161639"/>
    <b v="0"/>
    <n v="2"/>
    <b v="0"/>
    <x v="1"/>
    <x v="6"/>
    <n v="1"/>
    <n v="12.5"/>
    <d v="2014-07-10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3"/>
    <s v="AUD"/>
    <n v="1419645748"/>
    <n v="1417053748"/>
    <b v="0"/>
    <n v="7"/>
    <b v="0"/>
    <x v="1"/>
    <x v="6"/>
    <n v="13"/>
    <n v="93"/>
    <d v="2015-09-18T16:23:47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GBP"/>
    <n v="1407565504"/>
    <n v="1404973504"/>
    <b v="0"/>
    <n v="14"/>
    <b v="0"/>
    <x v="1"/>
    <x v="6"/>
    <n v="2"/>
    <n v="32.36"/>
    <d v="2016-08-19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0"/>
    <s v="USD"/>
    <n v="1444971540"/>
    <n v="1442593427"/>
    <b v="0"/>
    <n v="0"/>
    <b v="0"/>
    <x v="1"/>
    <x v="6"/>
    <n v="0"/>
    <n v="0"/>
    <d v="2016-03-04T08:07:48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74228265"/>
    <n v="1471636265"/>
    <b v="0"/>
    <n v="0"/>
    <b v="0"/>
    <x v="1"/>
    <x v="6"/>
    <n v="0"/>
    <n v="0"/>
    <d v="2015-08-12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3"/>
    <s v="AUD"/>
    <n v="1459490400"/>
    <n v="1457078868"/>
    <b v="0"/>
    <n v="1"/>
    <b v="0"/>
    <x v="1"/>
    <x v="6"/>
    <n v="0"/>
    <n v="1"/>
    <d v="2016-02-15T04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41510707"/>
    <n v="1439350707"/>
    <b v="0"/>
    <n v="12"/>
    <b v="0"/>
    <x v="1"/>
    <x v="6"/>
    <n v="16"/>
    <n v="91.83"/>
    <d v="2016-06-17T23:14:2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58097364"/>
    <n v="1455508964"/>
    <b v="0"/>
    <n v="12"/>
    <b v="0"/>
    <x v="1"/>
    <x v="6"/>
    <n v="11"/>
    <n v="45.83"/>
    <d v="2015-08-17T16:07:19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USD"/>
    <n v="1468716180"/>
    <n v="1466205262"/>
    <b v="0"/>
    <n v="23"/>
    <b v="0"/>
    <x v="1"/>
    <x v="6"/>
    <n v="44"/>
    <n v="57.17"/>
    <d v="2015-08-05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43704400"/>
    <n v="1439827639"/>
    <b v="0"/>
    <n v="0"/>
    <b v="0"/>
    <x v="1"/>
    <x v="6"/>
    <n v="0"/>
    <n v="0"/>
    <d v="2016-11-01T06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GBP"/>
    <n v="1443973546"/>
    <n v="1438789546"/>
    <b v="0"/>
    <n v="10"/>
    <b v="0"/>
    <x v="1"/>
    <x v="6"/>
    <n v="86"/>
    <n v="248.5"/>
    <d v="2016-06-13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80576720"/>
    <n v="1477981120"/>
    <b v="0"/>
    <n v="5"/>
    <b v="0"/>
    <x v="1"/>
    <x v="6"/>
    <n v="12"/>
    <n v="79.400000000000006"/>
    <d v="2015-05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0"/>
    <s v="USD"/>
    <n v="1468249760"/>
    <n v="1465830560"/>
    <b v="0"/>
    <n v="1"/>
    <b v="0"/>
    <x v="1"/>
    <x v="6"/>
    <n v="0"/>
    <n v="5"/>
    <d v="2014-10-03T09:36:1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35441454"/>
    <n v="1432763054"/>
    <b v="0"/>
    <n v="2"/>
    <b v="0"/>
    <x v="1"/>
    <x v="6"/>
    <n v="0"/>
    <n v="5.5"/>
    <d v="2014-11-18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3"/>
    <s v="AUD"/>
    <n v="1412656200"/>
    <n v="1412328979"/>
    <b v="0"/>
    <n v="2"/>
    <b v="0"/>
    <x v="1"/>
    <x v="6"/>
    <n v="1"/>
    <n v="25"/>
    <d v="2014-10-28T14:05:37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20199351"/>
    <n v="1416311351"/>
    <b v="0"/>
    <n v="0"/>
    <b v="0"/>
    <x v="1"/>
    <x v="6"/>
    <n v="0"/>
    <n v="0"/>
    <d v="2015-04-17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16877200"/>
    <n v="1414505137"/>
    <b v="0"/>
    <n v="13"/>
    <b v="0"/>
    <x v="1"/>
    <x v="6"/>
    <n v="36"/>
    <n v="137.08000000000001"/>
    <d v="2015-10-02T18:41:08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34490914"/>
    <n v="1429306914"/>
    <b v="0"/>
    <n v="0"/>
    <b v="0"/>
    <x v="1"/>
    <x v="6"/>
    <n v="0"/>
    <n v="0"/>
    <d v="2015-07-28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46483000"/>
    <n v="1443811268"/>
    <b v="0"/>
    <n v="1"/>
    <b v="0"/>
    <x v="1"/>
    <x v="6"/>
    <n v="0"/>
    <n v="5"/>
    <d v="2015-04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40690875"/>
    <n v="1438098875"/>
    <b v="0"/>
    <n v="5"/>
    <b v="0"/>
    <x v="1"/>
    <x v="6"/>
    <n v="3"/>
    <n v="39"/>
    <d v="2015-01-27T20:00:22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31717268"/>
    <n v="1429125268"/>
    <b v="0"/>
    <n v="2"/>
    <b v="0"/>
    <x v="1"/>
    <x v="6"/>
    <n v="3"/>
    <n v="50.5"/>
    <d v="2016-09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0"/>
    <s v="USD"/>
    <n v="1425110400"/>
    <n v="1422388822"/>
    <b v="0"/>
    <n v="0"/>
    <b v="0"/>
    <x v="1"/>
    <x v="6"/>
    <n v="0"/>
    <n v="0"/>
    <d v="2014-07-09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0"/>
    <s v="USD"/>
    <n v="1475378744"/>
    <n v="1472786744"/>
    <b v="0"/>
    <n v="32"/>
    <b v="0"/>
    <x v="1"/>
    <x v="6"/>
    <n v="16"/>
    <n v="49.28"/>
    <d v="2015-01-12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3"/>
    <s v="AUD"/>
    <n v="1410076123"/>
    <n v="1404892123"/>
    <b v="0"/>
    <n v="1"/>
    <b v="0"/>
    <x v="1"/>
    <x v="6"/>
    <n v="1"/>
    <n v="25"/>
    <d v="2016-03-10T16:51:2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3"/>
    <s v="AUD"/>
    <n v="1423623221"/>
    <n v="1421031221"/>
    <b v="0"/>
    <n v="1"/>
    <b v="0"/>
    <x v="1"/>
    <x v="6"/>
    <n v="0"/>
    <n v="1"/>
    <d v="2016-03-04T19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60140500"/>
    <n v="1457628680"/>
    <b v="0"/>
    <n v="1"/>
    <b v="0"/>
    <x v="1"/>
    <x v="6"/>
    <n v="0"/>
    <n v="25"/>
    <d v="2015-08-27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18"/>
    <s v="EUR"/>
    <n v="1462301342"/>
    <n v="1457120942"/>
    <b v="0"/>
    <n v="0"/>
    <b v="0"/>
    <x v="1"/>
    <x v="6"/>
    <n v="0"/>
    <n v="0"/>
    <d v="2016-06-29T01:09:4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0"/>
    <s v="USD"/>
    <n v="1445885890"/>
    <n v="1440701890"/>
    <b v="0"/>
    <n v="0"/>
    <b v="0"/>
    <x v="1"/>
    <x v="6"/>
    <n v="0"/>
    <n v="0"/>
    <d v="2014-05-15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69834940"/>
    <n v="1467162586"/>
    <b v="0"/>
    <n v="8"/>
    <b v="0"/>
    <x v="1"/>
    <x v="6"/>
    <n v="24"/>
    <n v="53.13"/>
    <d v="2015-10-29T20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6"/>
    <s v="CAD"/>
    <n v="1405352264"/>
    <n v="1400168264"/>
    <b v="0"/>
    <n v="0"/>
    <b v="0"/>
    <x v="1"/>
    <x v="6"/>
    <n v="0"/>
    <n v="0"/>
    <d v="2016-03-28T22:22:07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48745741"/>
    <n v="1446150141"/>
    <b v="0"/>
    <n v="1"/>
    <b v="0"/>
    <x v="1"/>
    <x v="6"/>
    <n v="0"/>
    <n v="7"/>
    <d v="2016-05-23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61543600"/>
    <n v="1459203727"/>
    <b v="0"/>
    <n v="16"/>
    <b v="0"/>
    <x v="1"/>
    <x v="6"/>
    <n v="32"/>
    <n v="40.06"/>
    <d v="2014-06-26T22:48:3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68020354"/>
    <n v="1464045954"/>
    <b v="0"/>
    <n v="12"/>
    <b v="0"/>
    <x v="1"/>
    <x v="6"/>
    <n v="24"/>
    <n v="24.33"/>
    <d v="2014-08-29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06988000"/>
    <n v="1403822912"/>
    <b v="0"/>
    <n v="4"/>
    <b v="0"/>
    <x v="1"/>
    <x v="6"/>
    <n v="2"/>
    <n v="11.25"/>
    <d v="2015-12-04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USD"/>
    <n v="1411930556"/>
    <n v="1409338556"/>
    <b v="0"/>
    <n v="2"/>
    <b v="0"/>
    <x v="1"/>
    <x v="6"/>
    <n v="0"/>
    <n v="10.5"/>
    <d v="2014-04-16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USD"/>
    <n v="1451852256"/>
    <n v="1449260256"/>
    <b v="0"/>
    <n v="3"/>
    <b v="0"/>
    <x v="1"/>
    <x v="6"/>
    <n v="3"/>
    <n v="15"/>
    <d v="2015-11-03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"/>
    <s v="GBP"/>
    <n v="1399584210"/>
    <n v="1397683410"/>
    <b v="0"/>
    <n v="0"/>
    <b v="0"/>
    <x v="1"/>
    <x v="6"/>
    <n v="0"/>
    <n v="0"/>
    <d v="2015-10-19T03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GBP"/>
    <n v="1448722494"/>
    <n v="1446562494"/>
    <b v="0"/>
    <n v="3"/>
    <b v="0"/>
    <x v="1"/>
    <x v="6"/>
    <n v="6"/>
    <n v="42"/>
    <d v="2015-02-18T17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6"/>
    <s v="CAD"/>
    <n v="1447821717"/>
    <n v="1445226117"/>
    <b v="0"/>
    <n v="4"/>
    <b v="0"/>
    <x v="1"/>
    <x v="6"/>
    <n v="14"/>
    <n v="71.25"/>
    <d v="2016-02-14T05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29460386"/>
    <n v="1424279986"/>
    <b v="0"/>
    <n v="2"/>
    <b v="0"/>
    <x v="1"/>
    <x v="6"/>
    <n v="1"/>
    <n v="22.5"/>
    <d v="2014-06-11T17:04:38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60608780"/>
    <n v="1455428380"/>
    <b v="0"/>
    <n v="10"/>
    <b v="0"/>
    <x v="1"/>
    <x v="6"/>
    <n v="24"/>
    <n v="41"/>
    <d v="2017-02-04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06170740"/>
    <n v="1402506278"/>
    <b v="0"/>
    <n v="11"/>
    <b v="0"/>
    <x v="1"/>
    <x v="6"/>
    <n v="11"/>
    <n v="47.91"/>
    <d v="2016-03-23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88783507"/>
    <n v="1486191507"/>
    <b v="0"/>
    <n v="6"/>
    <b v="0"/>
    <x v="1"/>
    <x v="6"/>
    <n v="7"/>
    <n v="35.17"/>
    <d v="2016-08-19T20:30:4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3945673"/>
    <n v="1458761673"/>
    <b v="0"/>
    <n v="2"/>
    <b v="0"/>
    <x v="1"/>
    <x v="6"/>
    <n v="0"/>
    <n v="5.5"/>
    <d v="2016-03-18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72442900"/>
    <n v="1471638646"/>
    <b v="0"/>
    <n v="6"/>
    <b v="0"/>
    <x v="1"/>
    <x v="6"/>
    <n v="1"/>
    <n v="22.67"/>
    <d v="2014-06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60925811"/>
    <n v="1458333811"/>
    <b v="0"/>
    <n v="8"/>
    <b v="0"/>
    <x v="1"/>
    <x v="6"/>
    <n v="21"/>
    <n v="26.38"/>
    <d v="2014-12-08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05947126"/>
    <n v="1403355126"/>
    <b v="0"/>
    <n v="37"/>
    <b v="0"/>
    <x v="1"/>
    <x v="6"/>
    <n v="78"/>
    <n v="105.54"/>
    <d v="2016-04-09T16:25:1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USD"/>
    <n v="1423186634"/>
    <n v="1418002634"/>
    <b v="0"/>
    <n v="11"/>
    <b v="0"/>
    <x v="1"/>
    <x v="6"/>
    <n v="32"/>
    <n v="29.09"/>
    <d v="2016-05-03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2766400"/>
    <n v="1460219110"/>
    <b v="0"/>
    <n v="0"/>
    <b v="0"/>
    <x v="1"/>
    <x v="6"/>
    <n v="0"/>
    <n v="0"/>
    <d v="2016-06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GBP"/>
    <n v="1464872848"/>
    <n v="1462280848"/>
    <b v="0"/>
    <n v="10"/>
    <b v="0"/>
    <x v="1"/>
    <x v="6"/>
    <n v="48"/>
    <n v="62"/>
    <d v="2014-07-10T20:36:01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8442898"/>
    <n v="1465850898"/>
    <b v="0"/>
    <n v="6"/>
    <b v="0"/>
    <x v="1"/>
    <x v="6"/>
    <n v="1"/>
    <n v="217.5"/>
    <d v="2016-06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06876400"/>
    <n v="1405024561"/>
    <b v="0"/>
    <n v="8"/>
    <b v="0"/>
    <x v="1"/>
    <x v="6"/>
    <n v="11"/>
    <n v="26.75"/>
    <d v="2014-12-02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USD"/>
    <n v="1469213732"/>
    <n v="1466621732"/>
    <b v="0"/>
    <n v="6"/>
    <b v="0"/>
    <x v="1"/>
    <x v="6"/>
    <n v="2"/>
    <n v="18.329999999999998"/>
    <d v="2015-03-06T21:40:57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22717953"/>
    <n v="1417533953"/>
    <b v="0"/>
    <n v="7"/>
    <b v="0"/>
    <x v="1"/>
    <x v="6"/>
    <n v="18"/>
    <n v="64.290000000000006"/>
    <d v="2014-06-05T14:22:27"/>
    <n v="2014"/>
  </r>
  <r>
    <n v="3981"/>
    <s v="BEIRUT, LADY OF LEBANON"/>
    <s v="A Theatrical Production Celebrating the Lebanese Culture and the Human Spirit in Time of War."/>
    <n v="30000"/>
    <n v="1225"/>
    <x v="2"/>
    <x v="1"/>
    <s v="GBP"/>
    <n v="1427659200"/>
    <n v="1425678057"/>
    <b v="0"/>
    <n v="7"/>
    <b v="0"/>
    <x v="1"/>
    <x v="6"/>
    <n v="4"/>
    <n v="175"/>
    <d v="2016-05-18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USD"/>
    <n v="1404570147"/>
    <n v="1401978147"/>
    <b v="0"/>
    <n v="5"/>
    <b v="0"/>
    <x v="1"/>
    <x v="6"/>
    <n v="20"/>
    <n v="34"/>
    <d v="2015-05-08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68729149"/>
    <n v="1463545149"/>
    <b v="0"/>
    <n v="46"/>
    <b v="0"/>
    <x v="1"/>
    <x v="6"/>
    <n v="35"/>
    <n v="84.28"/>
    <d v="2014-04-18T20:52:36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36297180"/>
    <n v="1431113180"/>
    <b v="0"/>
    <n v="10"/>
    <b v="0"/>
    <x v="1"/>
    <x v="6"/>
    <n v="6"/>
    <n v="9.5"/>
    <d v="2014-10-08T23:07:2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00569140"/>
    <n v="1397854356"/>
    <b v="0"/>
    <n v="19"/>
    <b v="0"/>
    <x v="1"/>
    <x v="6"/>
    <n v="32"/>
    <n v="33.74"/>
    <d v="2016-01-30T16:58:4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15404800"/>
    <n v="1412809644"/>
    <b v="0"/>
    <n v="13"/>
    <b v="0"/>
    <x v="1"/>
    <x v="6"/>
    <n v="10"/>
    <n v="37.54"/>
    <d v="2016-04-07T13:09:54"/>
    <n v="2016"/>
  </r>
  <r>
    <n v="3987"/>
    <s v="Write Now 5"/>
    <s v="Write Now 5 is a new writing festival in south east London promoting new work from emerging playwrights."/>
    <n v="400"/>
    <n v="151"/>
    <x v="2"/>
    <x v="0"/>
    <s v="USD"/>
    <n v="1456002300"/>
    <n v="1454173120"/>
    <b v="0"/>
    <n v="13"/>
    <b v="0"/>
    <x v="1"/>
    <x v="6"/>
    <n v="38"/>
    <n v="11.62"/>
    <d v="2014-05-06T22:11:30"/>
    <n v="2014"/>
  </r>
  <r>
    <n v="3988"/>
    <s v="Folk-Tales: What Stories Do Your Folks Tell?"/>
    <s v="An evening of of stories based both in myth and truth."/>
    <n v="1500"/>
    <n v="32"/>
    <x v="2"/>
    <x v="1"/>
    <s v="GBP"/>
    <n v="1462539840"/>
    <n v="1460034594"/>
    <b v="0"/>
    <n v="4"/>
    <b v="0"/>
    <x v="1"/>
    <x v="6"/>
    <n v="2"/>
    <n v="8"/>
    <d v="2015-08-14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GBP"/>
    <n v="1400278290"/>
    <n v="1399414290"/>
    <b v="0"/>
    <n v="0"/>
    <b v="0"/>
    <x v="1"/>
    <x v="6"/>
    <n v="0"/>
    <n v="0"/>
    <d v="2015-10-09T17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USD"/>
    <n v="1440813413"/>
    <n v="1439517413"/>
    <b v="0"/>
    <n v="3"/>
    <b v="0"/>
    <x v="1"/>
    <x v="6"/>
    <n v="4"/>
    <n v="23"/>
    <d v="2016-02-01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47009181"/>
    <n v="1444413581"/>
    <b v="0"/>
    <n v="1"/>
    <b v="0"/>
    <x v="1"/>
    <x v="6"/>
    <n v="20"/>
    <n v="100"/>
    <d v="2015-05-0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GBP"/>
    <n v="1456934893"/>
    <n v="1454342893"/>
    <b v="0"/>
    <n v="9"/>
    <b v="0"/>
    <x v="1"/>
    <x v="6"/>
    <n v="5"/>
    <n v="60.11"/>
    <d v="2015-10-12T22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3086082"/>
    <n v="1430494082"/>
    <b v="0"/>
    <n v="1"/>
    <b v="0"/>
    <x v="1"/>
    <x v="6"/>
    <n v="0"/>
    <n v="3"/>
    <d v="2015-04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49876859"/>
    <n v="1444689259"/>
    <b v="0"/>
    <n v="1"/>
    <b v="0"/>
    <x v="1"/>
    <x v="6"/>
    <n v="0"/>
    <n v="5"/>
    <d v="2014-06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USD"/>
    <n v="1431549912"/>
    <n v="1428957912"/>
    <b v="0"/>
    <n v="4"/>
    <b v="0"/>
    <x v="1"/>
    <x v="6"/>
    <n v="35"/>
    <n v="17.5"/>
    <d v="2015-01-15T16:24:37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05761690"/>
    <n v="1403169690"/>
    <b v="0"/>
    <n v="17"/>
    <b v="0"/>
    <x v="1"/>
    <x v="6"/>
    <n v="17"/>
    <n v="29.24"/>
    <d v="2014-11-07T06:24:2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3913220"/>
    <n v="1421339077"/>
    <b v="0"/>
    <n v="0"/>
    <b v="0"/>
    <x v="1"/>
    <x v="6"/>
    <n v="0"/>
    <n v="0"/>
    <d v="2015-03-06T09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16499440"/>
    <n v="1415341464"/>
    <b v="0"/>
    <n v="12"/>
    <b v="0"/>
    <x v="1"/>
    <x v="6"/>
    <n v="57"/>
    <n v="59.58"/>
    <d v="2015-02-26T23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GBP"/>
    <n v="1428222221"/>
    <n v="1425633821"/>
    <b v="0"/>
    <n v="14"/>
    <b v="0"/>
    <x v="1"/>
    <x v="6"/>
    <n v="17"/>
    <n v="82.57"/>
    <d v="2014-07-22T19:53:18"/>
    <n v="2014"/>
  </r>
  <r>
    <n v="4000"/>
    <s v="The Escorts"/>
    <s v="An Enticing Trip into the World of Assisted Dying"/>
    <n v="8000"/>
    <n v="10"/>
    <x v="2"/>
    <x v="0"/>
    <s v="USD"/>
    <n v="1427580426"/>
    <n v="1424992026"/>
    <b v="0"/>
    <n v="1"/>
    <b v="0"/>
    <x v="1"/>
    <x v="6"/>
    <n v="0"/>
    <n v="10"/>
    <d v="2016-03-08T15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USD"/>
    <n v="1409514709"/>
    <n v="1406058798"/>
    <b v="0"/>
    <n v="14"/>
    <b v="0"/>
    <x v="1"/>
    <x v="6"/>
    <n v="38"/>
    <n v="32.36"/>
    <d v="2017-02-09T23:08:28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62631358"/>
    <n v="1457450958"/>
    <b v="0"/>
    <n v="4"/>
    <b v="0"/>
    <x v="1"/>
    <x v="6"/>
    <n v="2"/>
    <n v="5.75"/>
    <d v="2014-08-28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GBP"/>
    <n v="1488394800"/>
    <n v="1486681708"/>
    <b v="0"/>
    <n v="2"/>
    <b v="0"/>
    <x v="1"/>
    <x v="6"/>
    <n v="10"/>
    <n v="100.5"/>
    <d v="2015-01-16T14:05:47"/>
    <n v="2015"/>
  </r>
  <r>
    <n v="4004"/>
    <s v="South Florida Tours"/>
    <s v="Help Launch The Queen Into South Florida!"/>
    <n v="500"/>
    <n v="1"/>
    <x v="2"/>
    <x v="0"/>
    <s v="USD"/>
    <n v="1411779761"/>
    <n v="1409187761"/>
    <b v="0"/>
    <n v="1"/>
    <b v="0"/>
    <x v="1"/>
    <x v="6"/>
    <n v="0"/>
    <n v="1"/>
    <d v="2014-09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24009147"/>
    <n v="1421417147"/>
    <b v="0"/>
    <n v="2"/>
    <b v="0"/>
    <x v="1"/>
    <x v="6"/>
    <n v="1"/>
    <n v="20"/>
    <d v="2014-08-21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12740457"/>
    <n v="1410148457"/>
    <b v="0"/>
    <n v="1"/>
    <b v="0"/>
    <x v="1"/>
    <x v="6"/>
    <n v="0"/>
    <n v="2"/>
    <d v="2016-01-22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13832985"/>
    <n v="1408648985"/>
    <b v="0"/>
    <n v="1"/>
    <b v="0"/>
    <x v="1"/>
    <x v="6"/>
    <n v="0"/>
    <n v="5"/>
    <d v="2014-07-28T18:33:01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USD"/>
    <n v="1455647587"/>
    <n v="1453487587"/>
    <b v="0"/>
    <n v="4"/>
    <b v="0"/>
    <x v="1"/>
    <x v="6"/>
    <n v="6"/>
    <n v="15"/>
    <d v="2015-06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USD"/>
    <n v="1409070480"/>
    <n v="1406572381"/>
    <b v="0"/>
    <n v="3"/>
    <b v="0"/>
    <x v="1"/>
    <x v="6"/>
    <n v="4"/>
    <n v="25"/>
    <d v="2014-07-31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1"/>
    <s v="GBP"/>
    <n v="1437606507"/>
    <n v="1435014507"/>
    <b v="0"/>
    <n v="38"/>
    <b v="0"/>
    <x v="1"/>
    <x v="6"/>
    <n v="24"/>
    <n v="45.84"/>
    <d v="2014-10-09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10281360"/>
    <n v="1406825360"/>
    <b v="0"/>
    <n v="4"/>
    <b v="0"/>
    <x v="1"/>
    <x v="6"/>
    <n v="8"/>
    <n v="4.75"/>
    <d v="2014-12-29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USD"/>
    <n v="1414348166"/>
    <n v="1412879366"/>
    <b v="0"/>
    <n v="0"/>
    <b v="0"/>
    <x v="1"/>
    <x v="6"/>
    <n v="0"/>
    <n v="0"/>
    <d v="2015-04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GBP"/>
    <n v="1422450278"/>
    <n v="1419858278"/>
    <b v="0"/>
    <n v="2"/>
    <b v="0"/>
    <x v="1"/>
    <x v="6"/>
    <n v="1"/>
    <n v="13"/>
    <d v="2015-01-17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GBP"/>
    <n v="1430571849"/>
    <n v="1427979849"/>
    <b v="0"/>
    <n v="0"/>
    <b v="0"/>
    <x v="1"/>
    <x v="6"/>
    <n v="0"/>
    <n v="0"/>
    <d v="2016-02-19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24070823"/>
    <n v="1421478823"/>
    <b v="0"/>
    <n v="1"/>
    <b v="0"/>
    <x v="1"/>
    <x v="6"/>
    <n v="0"/>
    <n v="1"/>
    <d v="2015-06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0"/>
    <s v="USD"/>
    <n v="1457157269"/>
    <n v="1455861269"/>
    <b v="0"/>
    <n v="7"/>
    <b v="0"/>
    <x v="1"/>
    <x v="6"/>
    <n v="14"/>
    <n v="10"/>
    <d v="2014-08-18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37331463"/>
    <n v="1434739463"/>
    <b v="0"/>
    <n v="2"/>
    <b v="0"/>
    <x v="1"/>
    <x v="6"/>
    <n v="1"/>
    <n v="52.5"/>
    <d v="2014-08-05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10987400"/>
    <n v="1408395400"/>
    <b v="0"/>
    <n v="4"/>
    <b v="0"/>
    <x v="1"/>
    <x v="6"/>
    <n v="9"/>
    <n v="32.5"/>
    <d v="2016-09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09846874"/>
    <n v="1407254874"/>
    <b v="0"/>
    <n v="4"/>
    <b v="0"/>
    <x v="1"/>
    <x v="6"/>
    <n v="1"/>
    <n v="7.25"/>
    <d v="2016-02-17T16:13: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GBP"/>
    <n v="1475877108"/>
    <n v="1473285108"/>
    <b v="0"/>
    <n v="3"/>
    <b v="0"/>
    <x v="1"/>
    <x v="6"/>
    <n v="17"/>
    <n v="33.33"/>
    <d v="2015-02-22T04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60737680"/>
    <n v="1455725596"/>
    <b v="0"/>
    <n v="2"/>
    <b v="0"/>
    <x v="1"/>
    <x v="6"/>
    <n v="1"/>
    <n v="62.5"/>
    <d v="2014-08-27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7168099"/>
    <n v="1424579699"/>
    <b v="0"/>
    <n v="197"/>
    <b v="0"/>
    <x v="1"/>
    <x v="6"/>
    <n v="70"/>
    <n v="63.56"/>
    <d v="2014-12-17T14:01:07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14360358"/>
    <n v="1409176358"/>
    <b v="0"/>
    <n v="0"/>
    <b v="0"/>
    <x v="1"/>
    <x v="6"/>
    <n v="0"/>
    <n v="0"/>
    <d v="2016-02-08T23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22759240"/>
    <n v="1418824867"/>
    <b v="0"/>
    <n v="1"/>
    <b v="0"/>
    <x v="1"/>
    <x v="6"/>
    <n v="1"/>
    <n v="10"/>
    <d v="2015-08-0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USD"/>
    <n v="1458860363"/>
    <n v="1454975963"/>
    <b v="0"/>
    <n v="4"/>
    <b v="0"/>
    <x v="1"/>
    <x v="6"/>
    <n v="5"/>
    <n v="62.5"/>
    <d v="2015-05-27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1037097"/>
    <n v="1438445097"/>
    <b v="0"/>
    <n v="0"/>
    <b v="0"/>
    <x v="1"/>
    <x v="6"/>
    <n v="0"/>
    <n v="0"/>
    <d v="2015-10-05T15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7"/>
    <s v="EUR"/>
    <n v="1437889336"/>
    <n v="1432705336"/>
    <b v="0"/>
    <n v="7"/>
    <b v="0"/>
    <x v="1"/>
    <x v="6"/>
    <n v="7"/>
    <n v="30.71"/>
    <d v="2017-02-02T23:18:0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49247439"/>
    <n v="1444059839"/>
    <b v="0"/>
    <n v="11"/>
    <b v="0"/>
    <x v="1"/>
    <x v="6"/>
    <n v="28"/>
    <n v="51"/>
    <d v="2014-05-06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87811600"/>
    <n v="1486077481"/>
    <b v="0"/>
    <n v="0"/>
    <b v="0"/>
    <x v="1"/>
    <x v="6"/>
    <n v="0"/>
    <n v="0"/>
    <d v="2015-11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02007500"/>
    <n v="1399415500"/>
    <b v="0"/>
    <n v="6"/>
    <b v="0"/>
    <x v="1"/>
    <x v="6"/>
    <n v="16"/>
    <n v="66.67"/>
    <d v="2016-01-05T15:43:1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50053370"/>
    <n v="1447461370"/>
    <b v="0"/>
    <n v="0"/>
    <b v="0"/>
    <x v="1"/>
    <x v="6"/>
    <n v="0"/>
    <n v="0"/>
    <d v="2014-10-29T14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4525340"/>
    <n v="1452008599"/>
    <b v="0"/>
    <n v="7"/>
    <b v="0"/>
    <x v="1"/>
    <x v="6"/>
    <n v="7"/>
    <n v="59"/>
    <d v="2015-10-16T19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USD"/>
    <n v="1418914964"/>
    <n v="1414591364"/>
    <b v="0"/>
    <n v="94"/>
    <b v="0"/>
    <x v="1"/>
    <x v="6"/>
    <n v="26"/>
    <n v="65.34"/>
    <d v="2016-09-01T06:27:04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50211116"/>
    <n v="1445023516"/>
    <b v="0"/>
    <n v="2"/>
    <b v="0"/>
    <x v="1"/>
    <x v="6"/>
    <n v="1"/>
    <n v="100"/>
    <d v="2015-03-04T22:44:10"/>
    <n v="2015"/>
  </r>
  <r>
    <n v="4035"/>
    <s v="The Lost Boy"/>
    <s v="&quot;Stories are where you go to look for the truth of your own life.&quot; (Frank Delaney)"/>
    <n v="10000"/>
    <n v="3685"/>
    <x v="2"/>
    <x v="1"/>
    <s v="GBP"/>
    <n v="1475398800"/>
    <n v="1472711224"/>
    <b v="0"/>
    <n v="25"/>
    <b v="0"/>
    <x v="1"/>
    <x v="6"/>
    <n v="37"/>
    <n v="147.4"/>
    <d v="2014-09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28097450"/>
    <n v="1425509050"/>
    <b v="0"/>
    <n v="17"/>
    <b v="0"/>
    <x v="1"/>
    <x v="6"/>
    <n v="47"/>
    <n v="166.06"/>
    <d v="2014-06-14T22:29:2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13925887"/>
    <n v="1411333887"/>
    <b v="0"/>
    <n v="2"/>
    <b v="0"/>
    <x v="1"/>
    <x v="6"/>
    <n v="11"/>
    <n v="40"/>
    <d v="2016-05-07T01:41:5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04253800"/>
    <n v="1402784964"/>
    <b v="0"/>
    <n v="4"/>
    <b v="0"/>
    <x v="1"/>
    <x v="6"/>
    <n v="12"/>
    <n v="75.25"/>
    <d v="2014-08-18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64099900"/>
    <n v="1462585315"/>
    <b v="0"/>
    <n v="5"/>
    <b v="0"/>
    <x v="1"/>
    <x v="6"/>
    <n v="60"/>
    <n v="60"/>
    <d v="2015-10-28T16:06:07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13573010"/>
    <n v="1408389010"/>
    <b v="0"/>
    <n v="2"/>
    <b v="0"/>
    <x v="1"/>
    <x v="6"/>
    <n v="31"/>
    <n v="1250"/>
    <d v="2015-05-20T05:33:24"/>
    <n v="2015"/>
  </r>
  <r>
    <n v="4041"/>
    <s v="In the Land of Gold"/>
    <s v="A bold, colouful, vibrant play centred around the last remaining monarchy of Africa."/>
    <n v="5000"/>
    <n v="21"/>
    <x v="2"/>
    <x v="0"/>
    <s v="USD"/>
    <n v="1448949540"/>
    <n v="1446048367"/>
    <b v="0"/>
    <n v="2"/>
    <b v="0"/>
    <x v="1"/>
    <x v="6"/>
    <n v="0"/>
    <n v="10.5"/>
    <d v="2016-07-08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37188400"/>
    <n v="1432100004"/>
    <b v="0"/>
    <n v="3"/>
    <b v="0"/>
    <x v="1"/>
    <x v="6"/>
    <n v="0"/>
    <n v="7"/>
    <d v="2014-12-22T02:01:04"/>
    <n v="2014"/>
  </r>
  <r>
    <n v="4043"/>
    <s v="Not making potato salad here!"/>
    <s v="This could be my last play, need to bring my son out to see it before it's over.  Need to fly him here from BC"/>
    <n v="300"/>
    <n v="0"/>
    <x v="2"/>
    <x v="1"/>
    <s v="GBP"/>
    <n v="1473160954"/>
    <n v="1467976954"/>
    <b v="0"/>
    <n v="0"/>
    <b v="0"/>
    <x v="1"/>
    <x v="6"/>
    <n v="0"/>
    <n v="0"/>
    <d v="2014-11-05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1781360"/>
    <n v="1419213664"/>
    <b v="0"/>
    <n v="4"/>
    <b v="0"/>
    <x v="1"/>
    <x v="6"/>
    <n v="38"/>
    <n v="56.25"/>
    <d v="2015-03-11T05:16:22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CAD"/>
    <n v="1416524325"/>
    <n v="1415228325"/>
    <b v="0"/>
    <n v="1"/>
    <b v="0"/>
    <x v="1"/>
    <x v="6"/>
    <n v="0"/>
    <n v="1"/>
    <d v="2014-07-22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28642000"/>
    <n v="1426050982"/>
    <b v="0"/>
    <n v="12"/>
    <b v="0"/>
    <x v="1"/>
    <x v="6"/>
    <n v="8"/>
    <n v="38.33"/>
    <d v="2014-09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3"/>
    <s v="AUD"/>
    <n v="1408596589"/>
    <n v="1406004589"/>
    <b v="0"/>
    <n v="4"/>
    <b v="0"/>
    <x v="1"/>
    <x v="6"/>
    <n v="2"/>
    <n v="27.5"/>
    <d v="2014-12-18T00:32:23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0"/>
    <s v="USD"/>
    <n v="1413992210"/>
    <n v="1411400210"/>
    <b v="0"/>
    <n v="91"/>
    <b v="0"/>
    <x v="1"/>
    <x v="6"/>
    <n v="18"/>
    <n v="32.979999999999997"/>
    <d v="2016-03-07T12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20938000"/>
    <n v="1418862743"/>
    <b v="0"/>
    <n v="1"/>
    <b v="0"/>
    <x v="1"/>
    <x v="6"/>
    <n v="0"/>
    <n v="16"/>
    <d v="2015-06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GBP"/>
    <n v="1460373187"/>
    <n v="1457352787"/>
    <b v="0"/>
    <n v="1"/>
    <b v="0"/>
    <x v="1"/>
    <x v="6"/>
    <n v="0"/>
    <n v="1"/>
    <d v="2014-09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436914815"/>
    <n v="1434322815"/>
    <b v="0"/>
    <n v="0"/>
    <b v="0"/>
    <x v="1"/>
    <x v="6"/>
    <n v="0"/>
    <n v="0"/>
    <d v="2014-05-02T19:26:37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4077391"/>
    <n v="1411485391"/>
    <b v="0"/>
    <n v="13"/>
    <b v="0"/>
    <x v="1"/>
    <x v="6"/>
    <n v="38"/>
    <n v="86.62"/>
    <d v="2014-08-14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USD"/>
    <n v="1399618380"/>
    <n v="1399058797"/>
    <b v="0"/>
    <n v="2"/>
    <b v="0"/>
    <x v="1"/>
    <x v="6"/>
    <n v="22"/>
    <n v="55"/>
    <d v="2014-10-16T16:33:48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13234316"/>
    <n v="1408050316"/>
    <b v="0"/>
    <n v="0"/>
    <b v="0"/>
    <x v="1"/>
    <x v="6"/>
    <n v="0"/>
    <n v="0"/>
    <d v="2016-08-31T20:11:25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16081600"/>
    <n v="1413477228"/>
    <b v="0"/>
    <n v="21"/>
    <b v="0"/>
    <x v="1"/>
    <x v="6"/>
    <n v="18"/>
    <n v="41.95"/>
    <d v="2014-05-20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75294400"/>
    <n v="1472674285"/>
    <b v="0"/>
    <n v="9"/>
    <b v="0"/>
    <x v="1"/>
    <x v="6"/>
    <n v="53"/>
    <n v="88.33"/>
    <d v="2016-06-13T22:23:59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03192031"/>
    <n v="1400600031"/>
    <b v="0"/>
    <n v="6"/>
    <b v="0"/>
    <x v="1"/>
    <x v="6"/>
    <n v="22"/>
    <n v="129.16999999999999"/>
    <d v="2015-11-02T23:14:4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67575940"/>
    <n v="1465856639"/>
    <b v="0"/>
    <n v="4"/>
    <b v="0"/>
    <x v="1"/>
    <x v="6"/>
    <n v="3"/>
    <n v="23.75"/>
    <d v="2016-03-17T01:27:24"/>
    <n v="2016"/>
  </r>
  <r>
    <n v="4059"/>
    <s v="The Million Dollar Shot"/>
    <s v="A very Canadian children's play inspired by the tradition of British pantomimes like Aladdin, and the Nutcracker."/>
    <n v="10000"/>
    <n v="250"/>
    <x v="2"/>
    <x v="1"/>
    <s v="GBP"/>
    <n v="1448492400"/>
    <n v="1446506080"/>
    <b v="0"/>
    <n v="7"/>
    <b v="0"/>
    <x v="1"/>
    <x v="6"/>
    <n v="3"/>
    <n v="35.71"/>
    <d v="2014-08-15T15:22:32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0"/>
    <s v="USD"/>
    <n v="1459483140"/>
    <n v="1458178044"/>
    <b v="0"/>
    <n v="5"/>
    <b v="0"/>
    <x v="1"/>
    <x v="6"/>
    <n v="3"/>
    <n v="57"/>
    <d v="2014-05-20T16:40:56"/>
    <n v="2014"/>
  </r>
  <r>
    <n v="4061"/>
    <s v="PRODUCE the Stage Play SKYLAR'S SYNDROME by Gavin Kayner"/>
    <s v="SKYLAR'S SYNDROME is a tremendous psychodrama by master playwright Gavin Kayner!"/>
    <n v="525"/>
    <n v="0"/>
    <x v="2"/>
    <x v="6"/>
    <s v="CAD"/>
    <n v="1410836400"/>
    <n v="1408116152"/>
    <b v="0"/>
    <n v="0"/>
    <b v="0"/>
    <x v="1"/>
    <x v="6"/>
    <n v="0"/>
    <n v="0"/>
    <d v="2016-02-21T03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6"/>
    <s v="CAD"/>
    <n v="1403539200"/>
    <n v="1400604056"/>
    <b v="0"/>
    <n v="3"/>
    <b v="0"/>
    <x v="1"/>
    <x v="6"/>
    <n v="2"/>
    <n v="163.33000000000001"/>
    <d v="2016-06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USD"/>
    <n v="1461205423"/>
    <n v="1456025023"/>
    <b v="0"/>
    <n v="9"/>
    <b v="0"/>
    <x v="1"/>
    <x v="6"/>
    <n v="1"/>
    <n v="15"/>
    <d v="2014-05-28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0"/>
    <s v="USD"/>
    <n v="1467481468"/>
    <n v="1464889468"/>
    <b v="0"/>
    <n v="6"/>
    <b v="0"/>
    <x v="1"/>
    <x v="6"/>
    <n v="19"/>
    <n v="64.17"/>
    <d v="2015-03-30T14:07:06"/>
    <n v="2015"/>
  </r>
  <r>
    <n v="4065"/>
    <s v="A Midsummer's Night's Dream"/>
    <s v="A classical/ fantasy version of midsummers done by professionally trained actors in Tulsa!"/>
    <n v="4000"/>
    <n v="27"/>
    <x v="2"/>
    <x v="1"/>
    <s v="GBP"/>
    <n v="1403886084"/>
    <n v="1401294084"/>
    <b v="0"/>
    <n v="4"/>
    <b v="0"/>
    <x v="1"/>
    <x v="6"/>
    <n v="1"/>
    <n v="6.75"/>
    <d v="2014-07-13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3"/>
    <s v="AUD"/>
    <n v="1430316426"/>
    <n v="1427724426"/>
    <b v="0"/>
    <n v="1"/>
    <b v="0"/>
    <x v="1"/>
    <x v="6"/>
    <n v="0"/>
    <n v="25"/>
    <d v="2016-04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07883811"/>
    <n v="1405291811"/>
    <b v="0"/>
    <n v="17"/>
    <b v="0"/>
    <x v="1"/>
    <x v="6"/>
    <n v="61"/>
    <n v="179.12"/>
    <d v="2015-08-19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63619388"/>
    <n v="1461027388"/>
    <b v="0"/>
    <n v="1"/>
    <b v="0"/>
    <x v="1"/>
    <x v="6"/>
    <n v="1"/>
    <n v="34.950000000000003"/>
    <d v="2016-12-14T23:07:35"/>
    <n v="2016"/>
  </r>
  <r>
    <n v="4069"/>
    <s v="The Pendulum Swings"/>
    <s v="'The Pendulum Swings' is a three-act dark comedy that sees Frank and Michael await their execution on Death Row."/>
    <n v="1250"/>
    <n v="430"/>
    <x v="2"/>
    <x v="0"/>
    <s v="USD"/>
    <n v="1443408550"/>
    <n v="1439952550"/>
    <b v="0"/>
    <n v="13"/>
    <b v="0"/>
    <x v="1"/>
    <x v="6"/>
    <n v="34"/>
    <n v="33.08"/>
    <d v="2015-01-18T15:52:36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84348700"/>
    <n v="1481756855"/>
    <b v="0"/>
    <n v="6"/>
    <b v="0"/>
    <x v="1"/>
    <x v="6"/>
    <n v="17"/>
    <n v="27.5"/>
    <d v="2015-01-27T16:00:2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"/>
    <s v="GBP"/>
    <n v="1425124800"/>
    <n v="1421596356"/>
    <b v="0"/>
    <n v="0"/>
    <b v="0"/>
    <x v="1"/>
    <x v="6"/>
    <n v="0"/>
    <n v="0"/>
    <d v="2016-11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USD"/>
    <n v="1425178800"/>
    <n v="1422374420"/>
    <b v="0"/>
    <n v="2"/>
    <b v="0"/>
    <x v="1"/>
    <x v="6"/>
    <n v="0"/>
    <n v="2"/>
    <d v="2014-06-22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5"/>
    <s v="MXN"/>
    <n v="1482779931"/>
    <n v="1480187931"/>
    <b v="0"/>
    <n v="2"/>
    <b v="0"/>
    <x v="1"/>
    <x v="6"/>
    <n v="1"/>
    <n v="18.5"/>
    <d v="2015-03-15T08:17:06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08646111"/>
    <n v="1403462111"/>
    <b v="0"/>
    <n v="21"/>
    <b v="0"/>
    <x v="1"/>
    <x v="6"/>
    <n v="27"/>
    <n v="35"/>
    <d v="2015-10-06T13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USD"/>
    <n v="1431144000"/>
    <n v="1426407426"/>
    <b v="0"/>
    <n v="13"/>
    <b v="0"/>
    <x v="1"/>
    <x v="6"/>
    <n v="29"/>
    <n v="44.31"/>
    <d v="2014-05-20T01:06:09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GBP"/>
    <n v="1446732975"/>
    <n v="1444137375"/>
    <b v="0"/>
    <n v="0"/>
    <b v="0"/>
    <x v="1"/>
    <x v="6"/>
    <n v="0"/>
    <n v="0"/>
    <d v="2014-09-23T19:05:49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GBP"/>
    <n v="1404149280"/>
    <n v="1400547969"/>
    <b v="0"/>
    <n v="6"/>
    <b v="0"/>
    <x v="1"/>
    <x v="6"/>
    <n v="9"/>
    <n v="222.5"/>
    <d v="2016-11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0"/>
    <s v="USD"/>
    <n v="1413921060"/>
    <n v="1411499149"/>
    <b v="0"/>
    <n v="0"/>
    <b v="0"/>
    <x v="1"/>
    <x v="6"/>
    <n v="0"/>
    <n v="0"/>
    <d v="2016-12-28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82339794"/>
    <n v="1479747794"/>
    <b v="0"/>
    <n v="1"/>
    <b v="0"/>
    <x v="1"/>
    <x v="6"/>
    <n v="0"/>
    <n v="5"/>
    <d v="2016-05-20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GBP"/>
    <n v="1485543242"/>
    <n v="1482951242"/>
    <b v="0"/>
    <n v="0"/>
    <b v="0"/>
    <x v="1"/>
    <x v="6"/>
    <n v="0"/>
    <n v="0"/>
    <d v="2016-05-21T16:45: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66375521"/>
    <n v="1463783521"/>
    <b v="0"/>
    <n v="12"/>
    <b v="0"/>
    <x v="1"/>
    <x v="6"/>
    <n v="16"/>
    <n v="29.17"/>
    <d v="2015-02-06T13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65930440"/>
    <n v="1463849116"/>
    <b v="0"/>
    <n v="2"/>
    <b v="0"/>
    <x v="1"/>
    <x v="6"/>
    <n v="2"/>
    <n v="1.5"/>
    <d v="2015-10-30T04:32:33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25819425"/>
    <n v="1423231025"/>
    <b v="0"/>
    <n v="6"/>
    <b v="0"/>
    <x v="1"/>
    <x v="6"/>
    <n v="22"/>
    <n v="126.5"/>
    <d v="2015-12-15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0"/>
    <s v="USD"/>
    <n v="1447542000"/>
    <n v="1446179553"/>
    <b v="0"/>
    <n v="1"/>
    <b v="0"/>
    <x v="1"/>
    <x v="6"/>
    <n v="0"/>
    <n v="10"/>
    <d v="2016-09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52795416"/>
    <n v="1450203416"/>
    <b v="0"/>
    <n v="1"/>
    <b v="0"/>
    <x v="1"/>
    <x v="6"/>
    <n v="0"/>
    <n v="10"/>
    <d v="2015-02-23T14:29:3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4"/>
    <s v="EUR"/>
    <n v="1476008906"/>
    <n v="1473416906"/>
    <b v="0"/>
    <n v="5"/>
    <b v="0"/>
    <x v="1"/>
    <x v="6"/>
    <n v="5"/>
    <n v="9.4"/>
    <d v="2015-10-27T22:34:59"/>
    <n v="2015"/>
  </r>
  <r>
    <n v="4087"/>
    <s v="Stage Production &quot;The Nail Shop&quot;"/>
    <s v="Comedy Stage Play"/>
    <n v="9600"/>
    <n v="0"/>
    <x v="2"/>
    <x v="0"/>
    <s v="USD"/>
    <n v="1427169540"/>
    <n v="1424701775"/>
    <b v="0"/>
    <n v="0"/>
    <b v="0"/>
    <x v="1"/>
    <x v="6"/>
    <n v="0"/>
    <n v="0"/>
    <d v="2016-06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USD"/>
    <n v="1448078400"/>
    <n v="1445985299"/>
    <b v="0"/>
    <n v="3"/>
    <b v="0"/>
    <x v="1"/>
    <x v="6"/>
    <n v="11"/>
    <n v="72"/>
    <d v="2014-12-17T14:42:04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68777786"/>
    <n v="1466185786"/>
    <b v="0"/>
    <n v="8"/>
    <b v="0"/>
    <x v="1"/>
    <x v="6"/>
    <n v="5"/>
    <n v="30"/>
    <d v="2015-04-28T17:34:48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GBP"/>
    <n v="1421403960"/>
    <n v="1418827324"/>
    <b v="0"/>
    <n v="3"/>
    <b v="0"/>
    <x v="1"/>
    <x v="6"/>
    <n v="3"/>
    <n v="10.67"/>
    <d v="2015-07-24T16:08:57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33093700"/>
    <n v="1430242488"/>
    <b v="0"/>
    <n v="8"/>
    <b v="0"/>
    <x v="1"/>
    <x v="6"/>
    <n v="13"/>
    <n v="25.5"/>
    <d v="2014-12-17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38959600"/>
    <n v="1437754137"/>
    <b v="0"/>
    <n v="1"/>
    <b v="0"/>
    <x v="1"/>
    <x v="6"/>
    <n v="0"/>
    <n v="20"/>
    <d v="2015-02-04T04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USD"/>
    <n v="1421410151"/>
    <n v="1418818151"/>
    <b v="0"/>
    <n v="4"/>
    <b v="0"/>
    <x v="1"/>
    <x v="6"/>
    <n v="2"/>
    <n v="15"/>
    <d v="2015-06-23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28205247"/>
    <n v="1423024847"/>
    <b v="0"/>
    <n v="8"/>
    <b v="0"/>
    <x v="1"/>
    <x v="6"/>
    <n v="37"/>
    <n v="91.25"/>
    <d v="2014-09-08T02:05:00"/>
    <n v="2014"/>
  </r>
  <r>
    <n v="4095"/>
    <s v="LOPE ENAMORADO"/>
    <s v="Proyecto teatral dirigido por MartÃ­n Acosta que habla y reflexiona sobre el amor y su naturaleza."/>
    <n v="30000"/>
    <n v="800"/>
    <x v="2"/>
    <x v="1"/>
    <s v="GBP"/>
    <n v="1440272093"/>
    <n v="1435088093"/>
    <b v="0"/>
    <n v="1"/>
    <b v="0"/>
    <x v="1"/>
    <x v="6"/>
    <n v="3"/>
    <n v="800"/>
    <d v="2016-11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USD"/>
    <n v="1413953940"/>
    <n v="1410141900"/>
    <b v="0"/>
    <n v="5"/>
    <b v="0"/>
    <x v="1"/>
    <x v="6"/>
    <n v="11"/>
    <n v="80"/>
    <d v="2017-01-15T12:43:39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5"/>
    <s v="MXN"/>
    <n v="1482108350"/>
    <n v="1479516350"/>
    <b v="0"/>
    <n v="0"/>
    <b v="0"/>
    <x v="1"/>
    <x v="6"/>
    <n v="0"/>
    <n v="0"/>
    <d v="2015-12-06T19:47:17"/>
    <n v="2015"/>
  </r>
  <r>
    <n v="4098"/>
    <s v="Life is simple"/>
    <s v="Community Youth play, written by and performed by the youth about finding joy in the simple things in life"/>
    <n v="75000"/>
    <n v="0"/>
    <x v="2"/>
    <x v="1"/>
    <s v="GBP"/>
    <n v="1488271860"/>
    <n v="1484484219"/>
    <b v="0"/>
    <n v="0"/>
    <b v="0"/>
    <x v="1"/>
    <x v="6"/>
    <n v="0"/>
    <n v="0"/>
    <d v="2016-05-05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GBP"/>
    <n v="1454284500"/>
    <n v="1449431237"/>
    <b v="0"/>
    <n v="1"/>
    <b v="0"/>
    <x v="1"/>
    <x v="6"/>
    <n v="1"/>
    <n v="50"/>
    <d v="2016-07-19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65060797"/>
    <n v="1462468797"/>
    <b v="0"/>
    <n v="0"/>
    <b v="0"/>
    <x v="1"/>
    <x v="6"/>
    <n v="0"/>
    <n v="0"/>
    <d v="2014-10-1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72847873"/>
    <n v="1468959873"/>
    <b v="0"/>
    <n v="0"/>
    <b v="0"/>
    <x v="1"/>
    <x v="6"/>
    <n v="0"/>
    <n v="0"/>
    <d v="2016-12-26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14205990"/>
    <n v="1413341990"/>
    <b v="0"/>
    <n v="6"/>
    <b v="0"/>
    <x v="1"/>
    <x v="6"/>
    <n v="27"/>
    <n v="22.83"/>
    <d v="2016-04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85380482"/>
    <n v="1482788482"/>
    <b v="0"/>
    <n v="6"/>
    <b v="0"/>
    <x v="1"/>
    <x v="6"/>
    <n v="10"/>
    <n v="16.670000000000002"/>
    <d v="2015-07-03T19:59:2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0"/>
    <s v="USD"/>
    <n v="1463343673"/>
    <n v="1460751673"/>
    <b v="0"/>
    <n v="14"/>
    <b v="0"/>
    <x v="1"/>
    <x v="6"/>
    <n v="21"/>
    <n v="45.79"/>
    <d v="2016-09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0"/>
    <s v="USD"/>
    <n v="1440613920"/>
    <n v="1435953566"/>
    <b v="0"/>
    <n v="6"/>
    <b v="0"/>
    <x v="1"/>
    <x v="6"/>
    <n v="7"/>
    <n v="383.33"/>
    <d v="2016-11-23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3"/>
    <s v="AUD"/>
    <n v="1477550434"/>
    <n v="1474958434"/>
    <b v="0"/>
    <n v="33"/>
    <b v="0"/>
    <x v="1"/>
    <x v="6"/>
    <n v="71"/>
    <n v="106.97"/>
    <d v="2015-02-18T01:11:0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15"/>
    <s v="MXN"/>
    <n v="1482711309"/>
    <n v="1479860109"/>
    <b v="0"/>
    <n v="4"/>
    <b v="0"/>
    <x v="1"/>
    <x v="6"/>
    <n v="2"/>
    <n v="10.25"/>
    <d v="2014-09-01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27936400"/>
    <n v="1424221866"/>
    <b v="0"/>
    <n v="1"/>
    <b v="0"/>
    <x v="1"/>
    <x v="6"/>
    <n v="2"/>
    <n v="59"/>
    <d v="2017-02-01T00:45:37"/>
    <n v="2017"/>
  </r>
  <r>
    <n v="4109"/>
    <s v="Jack the Lad"/>
    <s v="Jack the Lad - a new play that explores how far the boundaries of friendship will stretch when morality and loyalties clash."/>
    <n v="500"/>
    <n v="0"/>
    <x v="2"/>
    <x v="0"/>
    <s v="USD"/>
    <n v="1411596001"/>
    <n v="1409608801"/>
    <b v="0"/>
    <n v="0"/>
    <b v="0"/>
    <x v="1"/>
    <x v="6"/>
    <n v="0"/>
    <n v="0"/>
    <d v="2015-10-30T12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USD"/>
    <n v="1488517200"/>
    <n v="1485909937"/>
    <b v="0"/>
    <n v="6"/>
    <b v="0"/>
    <x v="1"/>
    <x v="6"/>
    <n v="29"/>
    <n v="14.33"/>
    <d v="2016-05-22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1"/>
    <s v="GBP"/>
    <n v="1448805404"/>
    <n v="1446209804"/>
    <b v="0"/>
    <n v="6"/>
    <b v="0"/>
    <x v="1"/>
    <x v="6"/>
    <n v="3"/>
    <n v="15.67"/>
    <d v="2015-01-25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"/>
    <s v="GBP"/>
    <n v="1469113351"/>
    <n v="1463929351"/>
    <b v="0"/>
    <n v="1"/>
    <b v="0"/>
    <x v="1"/>
    <x v="6"/>
    <n v="0"/>
    <n v="1"/>
    <d v="2016-01-31T22:43:0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24747740"/>
    <n v="1422155740"/>
    <b v="0"/>
    <n v="3"/>
    <b v="0"/>
    <x v="1"/>
    <x v="6"/>
    <n v="0"/>
    <n v="1"/>
    <d v="2015-12-20T13:45:23"/>
    <n v="2015"/>
  </r>
  <r>
    <m/>
    <m/>
    <m/>
    <m/>
    <m/>
    <x v="4"/>
    <x v="18"/>
    <s v="EUR"/>
    <n v="1456617600"/>
    <n v="1454280186"/>
    <b v="0"/>
    <m/>
    <m/>
    <x v="9"/>
    <x v="41"/>
    <m/>
    <m/>
    <m/>
    <m/>
  </r>
  <r>
    <m/>
    <m/>
    <m/>
    <m/>
    <m/>
    <x v="4"/>
    <x v="0"/>
    <s v="USD"/>
    <n v="1452234840"/>
    <n v="1450619123"/>
    <b v="0"/>
    <m/>
    <m/>
    <x v="9"/>
    <x v="41"/>
    <m/>
    <m/>
    <m/>
    <m/>
  </r>
  <r>
    <m/>
    <m/>
    <m/>
    <m/>
    <m/>
    <x v="4"/>
    <x v="2"/>
    <m/>
    <m/>
    <m/>
    <m/>
    <m/>
    <m/>
    <x v="9"/>
    <x v="4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CD2A3-91EA-5749-BC16-7B30F8222ACD}" name="PivotTable13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 v="3"/>
    </i>
    <i>
      <x v="1"/>
    </i>
    <i>
      <x/>
    </i>
    <i t="grand">
      <x/>
    </i>
  </colItems>
  <pageFields count="2">
    <pageField fld="12" hier="-1"/>
    <pageField fld="17" hier="-1"/>
  </pageFields>
  <dataFields count="1">
    <dataField name="Count of outcome" fld="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47A28-F887-394D-A91C-69010A3BFEF4}" name="PivotTable15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1"/>
        <item x="8"/>
        <item x="18"/>
        <item x="14"/>
        <item x="20"/>
        <item x="15"/>
        <item x="10"/>
        <item x="11"/>
        <item x="5"/>
        <item x="12"/>
        <item x="2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C6DAF-F9FC-E743-A33A-30824CA37A6E}" name="PivotTable16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4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1"/>
        <item x="8"/>
        <item x="18"/>
        <item x="14"/>
        <item x="20"/>
        <item x="15"/>
        <item x="10"/>
        <item x="11"/>
        <item x="5"/>
        <item x="12"/>
        <item x="2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DF2E0-ABD0-F04C-9B1F-82A93E570255}" name="PivotTable17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26" firstHeaderRow="1" firstDataRow="2" firstDataCol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 defaultSubtotal="0">
      <items count="22">
        <item x="16"/>
        <item x="3"/>
        <item x="19"/>
        <item x="6"/>
        <item x="17"/>
        <item x="13"/>
        <item x="9"/>
        <item x="4"/>
        <item x="7"/>
        <item x="1"/>
        <item x="8"/>
        <item x="18"/>
        <item x="14"/>
        <item x="20"/>
        <item x="15"/>
        <item x="10"/>
        <item x="11"/>
        <item x="5"/>
        <item x="12"/>
        <item x="21"/>
        <item x="0"/>
        <item h="1" x="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D83A1-F728-794D-9A38-EEBF37169321}">
  <dimension ref="A1:E18"/>
  <sheetViews>
    <sheetView workbookViewId="0">
      <selection activeCell="K38" sqref="K3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8317</v>
      </c>
      <c r="B1" t="s">
        <v>8273</v>
      </c>
    </row>
    <row r="2" spans="1:5" x14ac:dyDescent="0.2">
      <c r="A2" s="13" t="s">
        <v>8319</v>
      </c>
      <c r="B2" t="s">
        <v>8336</v>
      </c>
    </row>
    <row r="4" spans="1:5" x14ac:dyDescent="0.2">
      <c r="A4" s="13" t="s">
        <v>8335</v>
      </c>
      <c r="B4" s="13" t="s">
        <v>8334</v>
      </c>
    </row>
    <row r="5" spans="1:5" x14ac:dyDescent="0.2">
      <c r="A5" s="13" t="s">
        <v>8320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2">
      <c r="A6" s="14" t="s">
        <v>8328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4" t="s">
        <v>8329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4" t="s">
        <v>8330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4" t="s">
        <v>8331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4" t="s">
        <v>8322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4" t="s">
        <v>8332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4" t="s">
        <v>8323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4" t="s">
        <v>8324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4" t="s">
        <v>8325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4" t="s">
        <v>8326</v>
      </c>
      <c r="B15">
        <v>65</v>
      </c>
      <c r="C15">
        <v>50</v>
      </c>
      <c r="E15">
        <v>115</v>
      </c>
    </row>
    <row r="16" spans="1:5" x14ac:dyDescent="0.2">
      <c r="A16" s="14" t="s">
        <v>8327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4" t="s">
        <v>8333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4" t="s">
        <v>8321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11E2B-CF21-E346-B624-E94828E86B79}">
  <dimension ref="A1:H13"/>
  <sheetViews>
    <sheetView zoomScale="200" zoomScaleNormal="200" workbookViewId="0">
      <selection activeCell="B4" sqref="B4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7" bestFit="1" customWidth="1"/>
    <col min="7" max="7" width="15" bestFit="1" customWidth="1"/>
    <col min="8" max="8" width="17.6640625" bestFit="1" customWidth="1"/>
  </cols>
  <sheetData>
    <row r="1" spans="1:8" x14ac:dyDescent="0.2">
      <c r="A1" t="s">
        <v>8337</v>
      </c>
      <c r="B1" s="15" t="s">
        <v>8350</v>
      </c>
      <c r="C1" s="15" t="s">
        <v>8352</v>
      </c>
      <c r="D1" s="15" t="s">
        <v>8351</v>
      </c>
      <c r="E1" s="15" t="s">
        <v>8353</v>
      </c>
      <c r="F1" s="16" t="s">
        <v>8354</v>
      </c>
      <c r="G1" s="15" t="s">
        <v>8355</v>
      </c>
      <c r="H1" s="15" t="s">
        <v>8356</v>
      </c>
    </row>
    <row r="2" spans="1:8" x14ac:dyDescent="0.2">
      <c r="A2" t="s">
        <v>8338</v>
      </c>
      <c r="B2">
        <f>COUNTIFS(Kickstarter!$D:$D,"&lt;1000",Kickstarter!$F:$F,"successful",Kickstarter!$G:$G,"US",Kickstarter!$O:$O,"plays")</f>
        <v>70</v>
      </c>
      <c r="C2">
        <f>COUNTIFS(Kickstarter!$D:$D,"&lt;1000",Kickstarter!$F:$F,"failed",Kickstarter!$G:$G,"US",Kickstarter!$O:$O,"plays")</f>
        <v>33</v>
      </c>
      <c r="D2">
        <f>COUNTIFS(Kickstarter!$D:$D,"&lt;1000",Kickstarter!$F:$F,"canceled",Kickstarter!$G:$G,"US",Kickstarter!$O:$O,"plays")</f>
        <v>0</v>
      </c>
      <c r="E2">
        <f>SUM(B2:D2)</f>
        <v>103</v>
      </c>
      <c r="F2" s="17">
        <f>B2/E2</f>
        <v>0.67961165048543692</v>
      </c>
      <c r="G2" s="17">
        <f>C2/E2</f>
        <v>0.32038834951456313</v>
      </c>
      <c r="H2" s="17">
        <f>D2/E2</f>
        <v>0</v>
      </c>
    </row>
    <row r="3" spans="1:8" x14ac:dyDescent="0.2">
      <c r="A3" t="s">
        <v>8339</v>
      </c>
      <c r="B3">
        <f>COUNTIFS(Kickstarter!$D:$D,"&gt;=1000",Kickstarter!$D:$D,"&lt;=4999",Kickstarter!$F:$F,"successful",Kickstarter!$G:$G,"US",Kickstarter!$O:$O,"plays")</f>
        <v>251</v>
      </c>
      <c r="C3">
        <f>COUNTIFS(Kickstarter!$D:$D,"&gt;=1000",Kickstarter!$D:$D,"&lt;=4999",Kickstarter!$F:$F,"failed",Kickstarter!$G:$G,"US",Kickstarter!$O:$O,"plays")</f>
        <v>101</v>
      </c>
      <c r="D3">
        <f>COUNTIFS(Kickstarter!$D:$D,"&gt;=1000",Kickstarter!$D:$D,"&lt;=4999",Kickstarter!$F:$F,"canceled",Kickstarter!$G:$G,"US",Kickstarter!$O:$O,"plays")</f>
        <v>0</v>
      </c>
      <c r="E3">
        <f t="shared" ref="E3:E13" si="0">SUM(B3:D3)</f>
        <v>352</v>
      </c>
      <c r="F3" s="17">
        <f t="shared" ref="F3:F13" si="1">B3/E3</f>
        <v>0.71306818181818177</v>
      </c>
      <c r="G3" s="17">
        <f t="shared" ref="G3:G13" si="2">C3/E3</f>
        <v>0.28693181818181818</v>
      </c>
      <c r="H3" s="17">
        <f t="shared" ref="H3:H13" si="3">D3/E3</f>
        <v>0</v>
      </c>
    </row>
    <row r="4" spans="1:8" x14ac:dyDescent="0.2">
      <c r="A4" t="s">
        <v>8340</v>
      </c>
      <c r="B4">
        <f>COUNTIFS(Kickstarter!$D:$D,"&gt;=5000",Kickstarter!$D:$D,"&lt;=9999",Kickstarter!$F:$F,"successful",Kickstarter!$G:$G,"US",Kickstarter!$O:$O,"plays")</f>
        <v>52</v>
      </c>
      <c r="C4">
        <f>COUNTIFS(Kickstarter!$D:$D,"&gt;=5000",Kickstarter!$D:$D,"&lt;=9999",Kickstarter!$F:$F,"failed",Kickstarter!$G:$G,"US",Kickstarter!$O:$O,"plays")</f>
        <v>56</v>
      </c>
      <c r="D4">
        <f>COUNTIFS(Kickstarter!$D:$D,"&gt;=5000",Kickstarter!$E:$E,"&lt;=9999",Kickstarter!$D:$D,"canceled",Kickstarter!$G:$G,"US",Kickstarter!$O:$O,"plays")</f>
        <v>0</v>
      </c>
      <c r="E4">
        <f t="shared" si="0"/>
        <v>108</v>
      </c>
      <c r="F4" s="17">
        <f t="shared" si="1"/>
        <v>0.48148148148148145</v>
      </c>
      <c r="G4" s="17">
        <f t="shared" si="2"/>
        <v>0.51851851851851849</v>
      </c>
      <c r="H4" s="17">
        <f t="shared" si="3"/>
        <v>0</v>
      </c>
    </row>
    <row r="5" spans="1:8" x14ac:dyDescent="0.2">
      <c r="A5" t="s">
        <v>8341</v>
      </c>
      <c r="B5">
        <f>COUNTIFS(Kickstarter!$D:$D,"&gt;=10000",Kickstarter!$D:$D,"&lt;=14999",Kickstarter!$F:$F,"successful",Kickstarter!$G:$G,"US",Kickstarter!$O:$O,"plays")</f>
        <v>19</v>
      </c>
      <c r="C5">
        <f>COUNTIFS(Kickstarter!$D:$D,"&gt;=10000",Kickstarter!$D:$D,"&lt;=14999",Kickstarter!$F:$F,"failed",Kickstarter!$G:$G,"US",Kickstarter!$O:$O,"plays")</f>
        <v>22</v>
      </c>
      <c r="D5">
        <f>COUNTIFS(Kickstarter!$D:$D,"&gt;=10000",Kickstarter!$D:$D,"&lt;=14999",Kickstarter!$F:$F,"canceled",Kickstarter!$G:$G,"US",Kickstarter!$O:$O,"plays")</f>
        <v>0</v>
      </c>
      <c r="E5">
        <f t="shared" si="0"/>
        <v>41</v>
      </c>
      <c r="F5" s="17">
        <f t="shared" si="1"/>
        <v>0.46341463414634149</v>
      </c>
      <c r="G5" s="17">
        <f t="shared" si="2"/>
        <v>0.53658536585365857</v>
      </c>
      <c r="H5" s="17">
        <f t="shared" si="3"/>
        <v>0</v>
      </c>
    </row>
    <row r="6" spans="1:8" x14ac:dyDescent="0.2">
      <c r="A6" t="s">
        <v>8342</v>
      </c>
      <c r="B6">
        <f>COUNTIFS(Kickstarter!$D:$D,"&gt;=15000",Kickstarter!$D:$D,"&lt;=19999",Kickstarter!$F:$F,"successful",Kickstarter!$G:$G,"US",Kickstarter!$O:$O,"plays")</f>
        <v>6</v>
      </c>
      <c r="C6">
        <f>COUNTIFS(Kickstarter!$D:$D,"&gt;=15000",Kickstarter!$D:$D,"&lt;=19999",Kickstarter!$F:$F,"failed",Kickstarter!$G:$G,"US",Kickstarter!$O:$O,"plays")</f>
        <v>8</v>
      </c>
      <c r="D6">
        <f>COUNTIFS(Kickstarter!$D:$D,"&gt;=15000",Kickstarter!$D:$D,"&lt;=19999",Kickstarter!$F:$F,"canceled",Kickstarter!$G:$G,"US",Kickstarter!$O:$O,"plays")</f>
        <v>0</v>
      </c>
      <c r="E6">
        <f t="shared" si="0"/>
        <v>14</v>
      </c>
      <c r="F6" s="17">
        <f t="shared" si="1"/>
        <v>0.42857142857142855</v>
      </c>
      <c r="G6" s="17">
        <f t="shared" si="2"/>
        <v>0.5714285714285714</v>
      </c>
      <c r="H6" s="17">
        <f t="shared" si="3"/>
        <v>0</v>
      </c>
    </row>
    <row r="7" spans="1:8" x14ac:dyDescent="0.2">
      <c r="A7" t="s">
        <v>8343</v>
      </c>
      <c r="B7">
        <f>COUNTIFS(Kickstarter!$D:$D,"&gt;=20000",Kickstarter!$D:$D,"&lt;=24999",Kickstarter!$F:$F,"successful",Kickstarter!$G:$G,"US",Kickstarter!$O:$O,"plays")</f>
        <v>5</v>
      </c>
      <c r="C7">
        <f>COUNTIFS(Kickstarter!$D:$D,"&gt;=20000",Kickstarter!$D:$D,"&lt;=24999",Kickstarter!$F:$F,"failed",Kickstarter!$G:$G,"US",Kickstarter!$O:$O,"plays")</f>
        <v>7</v>
      </c>
      <c r="D7">
        <f>COUNTIFS(Kickstarter!$D:$D,"&gt;=20000",Kickstarter!$D:$D,"&lt;=24999",Kickstarter!$F:$F,"canceled",Kickstarter!$G:$G,"US",Kickstarter!$O:$O,"plays")</f>
        <v>0</v>
      </c>
      <c r="E7">
        <f t="shared" si="0"/>
        <v>12</v>
      </c>
      <c r="F7" s="17">
        <f t="shared" si="1"/>
        <v>0.41666666666666669</v>
      </c>
      <c r="G7" s="17">
        <f t="shared" si="2"/>
        <v>0.58333333333333337</v>
      </c>
      <c r="H7" s="17">
        <f t="shared" si="3"/>
        <v>0</v>
      </c>
    </row>
    <row r="8" spans="1:8" x14ac:dyDescent="0.2">
      <c r="A8" t="s">
        <v>8345</v>
      </c>
      <c r="B8">
        <f>COUNTIFS(Kickstarter!$D:$D,"&gt;=25000",Kickstarter!$D:$D,"&lt;=29999",Kickstarter!$F:$F,"successful",Kickstarter!$G:$G,"US",Kickstarter!$O:$O,"plays")</f>
        <v>1</v>
      </c>
      <c r="C8">
        <f>COUNTIFS(Kickstarter!$D:$D,"&gt;=25000",Kickstarter!$D:$D,"&lt;=29999",Kickstarter!$F:$F,"failed",Kickstarter!$G:$G,"US",Kickstarter!$O:$O,"plays")</f>
        <v>4</v>
      </c>
      <c r="D8">
        <f>COUNTIFS(Kickstarter!$D:$D,"&gt;=25000",Kickstarter!$D:$D,"&lt;=29999",Kickstarter!$F:$F,"canceled",Kickstarter!$G:$G,"US",Kickstarter!$O:$O,"plays")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8346</v>
      </c>
      <c r="B9">
        <f>COUNTIFS(Kickstarter!$D:$D,"&gt;=30000",Kickstarter!$D:$D,"&lt;=34999",Kickstarter!$F:$F,"successful",Kickstarter!$G:$G,"US",Kickstarter!$O:$O,"plays")</f>
        <v>3</v>
      </c>
      <c r="C9">
        <f>COUNTIFS(Kickstarter!$D:$D,"&gt;=30000",Kickstarter!$D:$D,"&lt;=34999",Kickstarter!$F:$F,"failed",Kickstarter!$G:$G,"US",Kickstarter!$O:$O,"plays")</f>
        <v>6</v>
      </c>
      <c r="D9">
        <f>COUNTIFS(Kickstarter!$D:$D,"&gt;=30000",Kickstarter!$D:$D,"&lt;=34999",Kickstarter!$F:$F,"canceled",Kickstarter!$G:$G,"US",Kickstarter!$O:$O,"plays")</f>
        <v>0</v>
      </c>
      <c r="E9">
        <f t="shared" si="0"/>
        <v>9</v>
      </c>
      <c r="F9" s="17">
        <f t="shared" si="1"/>
        <v>0.33333333333333331</v>
      </c>
      <c r="G9" s="17">
        <f t="shared" si="2"/>
        <v>0.66666666666666663</v>
      </c>
      <c r="H9" s="17">
        <f t="shared" si="3"/>
        <v>0</v>
      </c>
    </row>
    <row r="10" spans="1:8" x14ac:dyDescent="0.2">
      <c r="A10" t="s">
        <v>8344</v>
      </c>
      <c r="B10">
        <f>COUNTIFS(Kickstarter!$D:$D,"&gt;=35000",Kickstarter!$D:$D,"&lt;=39999",Kickstarter!$F:$F,"successful",Kickstarter!$G:$G,"US",Kickstarter!$O:$O,"plays")</f>
        <v>3</v>
      </c>
      <c r="C10">
        <f>COUNTIFS(Kickstarter!$D:$D,"&gt;=35000",Kickstarter!$D:$D,"&lt;=39999",Kickstarter!$F:$F,"failed",Kickstarter!$G:$G,"US",Kickstarter!$O:$O,"plays")</f>
        <v>2</v>
      </c>
      <c r="D10">
        <f>COUNTIFS(Kickstarter!$D:$D,"&gt;=35000",Kickstarter!$D:$D,"&lt;=39999",Kickstarter!$F:$F,"canceled",Kickstarter!$G:$G,"US",Kickstarter!$O:$O,"plays")</f>
        <v>0</v>
      </c>
      <c r="E10">
        <f t="shared" si="0"/>
        <v>5</v>
      </c>
      <c r="F10" s="17">
        <f t="shared" si="1"/>
        <v>0.6</v>
      </c>
      <c r="G10" s="17">
        <f t="shared" si="2"/>
        <v>0.4</v>
      </c>
      <c r="H10" s="17">
        <f t="shared" si="3"/>
        <v>0</v>
      </c>
    </row>
    <row r="11" spans="1:8" x14ac:dyDescent="0.2">
      <c r="A11" t="s">
        <v>8347</v>
      </c>
      <c r="B11">
        <f>COUNTIFS(Kickstarter!$D:$D,"&gt;=40000",Kickstarter!$D:$D,"&lt;=44999",Kickstarter!$F:$F,"successful",Kickstarter!$G:$G,"US",Kickstarter!$O:$O,"plays")</f>
        <v>2</v>
      </c>
      <c r="C11">
        <f>COUNTIFS(Kickstarter!$D:$D,"&gt;=40000",Kickstarter!$D:$D,"&lt;=44999",Kickstarter!$F:$F,"failed",Kickstarter!$G:$G,"US",Kickstarter!$O:$O,"plays")</f>
        <v>1</v>
      </c>
      <c r="D11">
        <f>COUNTIFS(Kickstarter!$D:$D,"&gt;=40000",Kickstarter!$D:$D,"&lt;=44999",Kickstarter!$F:$F,"canceled",Kickstarter!$G:$G,"US",Kickstarter!$O:$O,"plays")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8348</v>
      </c>
      <c r="B12">
        <f>COUNTIFS(Kickstarter!$D:$D,"&gt;=45000",Kickstarter!$D:$D,"&lt;=49999",Kickstarter!$F:$F,"successful",Kickstarter!$G:$G,"US",Kickstarter!$O:$O,"plays")</f>
        <v>0</v>
      </c>
      <c r="C12">
        <f>COUNTIFS(Kickstarter!$D:$D,"&gt;=45000",Kickstarter!$D:$D,"&lt;=49999",Kickstarter!$F:$F,"failed",Kickstarter!$G:$G,"US",Kickstarter!$O:$O,"plays")</f>
        <v>1</v>
      </c>
      <c r="D12">
        <f>COUNTIFS(Kickstarter!$D:$D,"&gt;=45000",Kickstarter!$D:$D,"&lt;=49999",Kickstarter!$F:$F,"canceled",Kickstarter!$G:$G,"US",Kickstarter!$O:$O,"plays")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8349</v>
      </c>
      <c r="B13">
        <f>COUNTIFS(Kickstarter!$D:$D,"&gt;=50000",Kickstarter!$F:$F,"successful",Kickstarter!$G:$G,"US",Kickstarter!$O:$O,"plays")</f>
        <v>1</v>
      </c>
      <c r="C13">
        <f>COUNTIFS(Kickstarter!$D:$D,"&gt;=50000",Kickstarter!$F:$F,"failed",Kickstarter!$G:$G,"US",Kickstarter!$O:$O,"plays")</f>
        <v>9</v>
      </c>
      <c r="D13">
        <f>COUNTIFS(Kickstarter!$D:$D,"&gt;=50000",Kickstarter!$F:$F,"canceled",Kickstarter!$G:$G,"US",Kickstarter!$O:$O,"plays")</f>
        <v>0</v>
      </c>
      <c r="E13">
        <f t="shared" si="0"/>
        <v>10</v>
      </c>
      <c r="F13" s="17">
        <f t="shared" si="1"/>
        <v>0.1</v>
      </c>
      <c r="G13" s="17">
        <f t="shared" si="2"/>
        <v>0.9</v>
      </c>
      <c r="H13" s="17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AEEC7-FEA5-554C-9710-91E97D54CE3E}">
  <dimension ref="A1:F14"/>
  <sheetViews>
    <sheetView zoomScaleNormal="100"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8336</v>
      </c>
    </row>
    <row r="3" spans="1:6" x14ac:dyDescent="0.2">
      <c r="A3" s="13" t="s">
        <v>8335</v>
      </c>
      <c r="B3" s="13" t="s">
        <v>8334</v>
      </c>
    </row>
    <row r="4" spans="1:6" x14ac:dyDescent="0.2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14" t="s">
        <v>8266</v>
      </c>
      <c r="B5">
        <v>40</v>
      </c>
      <c r="C5">
        <v>180</v>
      </c>
      <c r="E5">
        <v>300</v>
      </c>
      <c r="F5">
        <v>520</v>
      </c>
    </row>
    <row r="6" spans="1:6" x14ac:dyDescent="0.2">
      <c r="A6" s="14" t="s">
        <v>8292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">
      <c r="A7" s="14" t="s">
        <v>8289</v>
      </c>
      <c r="C7">
        <v>140</v>
      </c>
      <c r="E7">
        <v>80</v>
      </c>
      <c r="F7">
        <v>220</v>
      </c>
    </row>
    <row r="8" spans="1:6" x14ac:dyDescent="0.2">
      <c r="A8" s="14" t="s">
        <v>8287</v>
      </c>
      <c r="B8">
        <v>24</v>
      </c>
      <c r="F8">
        <v>24</v>
      </c>
    </row>
    <row r="9" spans="1:6" x14ac:dyDescent="0.2">
      <c r="A9" s="14" t="s">
        <v>8281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">
      <c r="A10" s="14" t="s">
        <v>8294</v>
      </c>
      <c r="C10">
        <v>117</v>
      </c>
      <c r="E10">
        <v>103</v>
      </c>
      <c r="F10">
        <v>220</v>
      </c>
    </row>
    <row r="11" spans="1:6" x14ac:dyDescent="0.2">
      <c r="A11" s="14" t="s">
        <v>8278</v>
      </c>
      <c r="B11">
        <v>30</v>
      </c>
      <c r="C11">
        <v>127</v>
      </c>
      <c r="E11">
        <v>80</v>
      </c>
      <c r="F11">
        <v>237</v>
      </c>
    </row>
    <row r="12" spans="1:6" x14ac:dyDescent="0.2">
      <c r="A12" s="14" t="s">
        <v>8275</v>
      </c>
      <c r="B12">
        <v>178</v>
      </c>
      <c r="C12">
        <v>213</v>
      </c>
      <c r="E12">
        <v>209</v>
      </c>
      <c r="F12">
        <v>600</v>
      </c>
    </row>
    <row r="13" spans="1:6" x14ac:dyDescent="0.2">
      <c r="A13" s="14" t="s">
        <v>8273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">
      <c r="A14" s="14" t="s">
        <v>8321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AB0B-4E3F-4F46-92F2-080CF2415DA8}">
  <dimension ref="A1:F46"/>
  <sheetViews>
    <sheetView workbookViewId="0">
      <selection activeCell="R37" sqref="R3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8336</v>
      </c>
    </row>
    <row r="3" spans="1:6" x14ac:dyDescent="0.2">
      <c r="A3" s="13" t="s">
        <v>8335</v>
      </c>
      <c r="B3" s="13" t="s">
        <v>8334</v>
      </c>
    </row>
    <row r="4" spans="1:6" x14ac:dyDescent="0.2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14" t="s">
        <v>8272</v>
      </c>
      <c r="C5">
        <v>100</v>
      </c>
      <c r="F5">
        <v>100</v>
      </c>
    </row>
    <row r="6" spans="1:6" x14ac:dyDescent="0.2">
      <c r="A6" s="14" t="s">
        <v>8300</v>
      </c>
      <c r="B6">
        <v>20</v>
      </c>
      <c r="F6">
        <v>20</v>
      </c>
    </row>
    <row r="7" spans="1:6" x14ac:dyDescent="0.2">
      <c r="A7" s="14" t="s">
        <v>8288</v>
      </c>
      <c r="B7">
        <v>24</v>
      </c>
      <c r="F7">
        <v>24</v>
      </c>
    </row>
    <row r="8" spans="1:6" x14ac:dyDescent="0.2">
      <c r="A8" s="14" t="s">
        <v>8314</v>
      </c>
      <c r="C8">
        <v>40</v>
      </c>
      <c r="F8">
        <v>40</v>
      </c>
    </row>
    <row r="9" spans="1:6" x14ac:dyDescent="0.2">
      <c r="A9" s="14" t="s">
        <v>8310</v>
      </c>
      <c r="E9">
        <v>40</v>
      </c>
      <c r="F9">
        <v>40</v>
      </c>
    </row>
    <row r="10" spans="1:6" x14ac:dyDescent="0.2">
      <c r="A10" s="14" t="s">
        <v>8271</v>
      </c>
      <c r="E10">
        <v>180</v>
      </c>
      <c r="F10">
        <v>180</v>
      </c>
    </row>
    <row r="11" spans="1:6" x14ac:dyDescent="0.2">
      <c r="A11" s="14" t="s">
        <v>8270</v>
      </c>
      <c r="C11">
        <v>80</v>
      </c>
      <c r="F11">
        <v>80</v>
      </c>
    </row>
    <row r="12" spans="1:6" x14ac:dyDescent="0.2">
      <c r="A12" s="14" t="s">
        <v>8286</v>
      </c>
      <c r="E12">
        <v>40</v>
      </c>
      <c r="F12">
        <v>40</v>
      </c>
    </row>
    <row r="13" spans="1:6" x14ac:dyDescent="0.2">
      <c r="A13" s="14" t="s">
        <v>8303</v>
      </c>
      <c r="C13">
        <v>40</v>
      </c>
      <c r="D13">
        <v>20</v>
      </c>
      <c r="F13">
        <v>60</v>
      </c>
    </row>
    <row r="14" spans="1:6" x14ac:dyDescent="0.2">
      <c r="A14" s="14" t="s">
        <v>8280</v>
      </c>
      <c r="C14">
        <v>40</v>
      </c>
      <c r="F14">
        <v>40</v>
      </c>
    </row>
    <row r="15" spans="1:6" x14ac:dyDescent="0.2">
      <c r="A15" s="14" t="s">
        <v>8293</v>
      </c>
      <c r="B15">
        <v>20</v>
      </c>
      <c r="C15">
        <v>120</v>
      </c>
      <c r="F15">
        <v>140</v>
      </c>
    </row>
    <row r="16" spans="1:6" x14ac:dyDescent="0.2">
      <c r="A16" s="14" t="s">
        <v>8304</v>
      </c>
      <c r="C16">
        <v>20</v>
      </c>
      <c r="F16">
        <v>20</v>
      </c>
    </row>
    <row r="17" spans="1:6" x14ac:dyDescent="0.2">
      <c r="A17" s="14" t="s">
        <v>8305</v>
      </c>
      <c r="E17">
        <v>140</v>
      </c>
      <c r="F17">
        <v>140</v>
      </c>
    </row>
    <row r="18" spans="1:6" x14ac:dyDescent="0.2">
      <c r="A18" s="14" t="s">
        <v>8285</v>
      </c>
      <c r="C18">
        <v>20</v>
      </c>
      <c r="E18">
        <v>140</v>
      </c>
      <c r="F18">
        <v>160</v>
      </c>
    </row>
    <row r="19" spans="1:6" x14ac:dyDescent="0.2">
      <c r="A19" s="14" t="s">
        <v>8284</v>
      </c>
      <c r="C19">
        <v>60</v>
      </c>
      <c r="F19">
        <v>60</v>
      </c>
    </row>
    <row r="20" spans="1:6" x14ac:dyDescent="0.2">
      <c r="A20" s="14" t="s">
        <v>8312</v>
      </c>
      <c r="C20">
        <v>11</v>
      </c>
      <c r="E20">
        <v>9</v>
      </c>
      <c r="F20">
        <v>20</v>
      </c>
    </row>
    <row r="21" spans="1:6" x14ac:dyDescent="0.2">
      <c r="A21" s="14" t="s">
        <v>8283</v>
      </c>
      <c r="E21">
        <v>20</v>
      </c>
      <c r="F21">
        <v>20</v>
      </c>
    </row>
    <row r="22" spans="1:6" x14ac:dyDescent="0.2">
      <c r="A22" s="14" t="s">
        <v>8291</v>
      </c>
      <c r="C22">
        <v>40</v>
      </c>
      <c r="F22">
        <v>40</v>
      </c>
    </row>
    <row r="23" spans="1:6" x14ac:dyDescent="0.2">
      <c r="A23" s="14" t="s">
        <v>8315</v>
      </c>
      <c r="B23">
        <v>20</v>
      </c>
      <c r="C23">
        <v>60</v>
      </c>
      <c r="E23">
        <v>60</v>
      </c>
      <c r="F23">
        <v>140</v>
      </c>
    </row>
    <row r="24" spans="1:6" x14ac:dyDescent="0.2">
      <c r="A24" s="14" t="s">
        <v>8299</v>
      </c>
      <c r="C24">
        <v>20</v>
      </c>
      <c r="F24">
        <v>20</v>
      </c>
    </row>
    <row r="25" spans="1:6" x14ac:dyDescent="0.2">
      <c r="A25" s="14" t="s">
        <v>8279</v>
      </c>
      <c r="E25">
        <v>60</v>
      </c>
      <c r="F25">
        <v>60</v>
      </c>
    </row>
    <row r="26" spans="1:6" x14ac:dyDescent="0.2">
      <c r="A26" s="14" t="s">
        <v>8306</v>
      </c>
      <c r="C26">
        <v>20</v>
      </c>
      <c r="F26">
        <v>20</v>
      </c>
    </row>
    <row r="27" spans="1:6" x14ac:dyDescent="0.2">
      <c r="A27" s="14" t="s">
        <v>8295</v>
      </c>
      <c r="C27">
        <v>57</v>
      </c>
      <c r="E27">
        <v>103</v>
      </c>
      <c r="F27">
        <v>160</v>
      </c>
    </row>
    <row r="28" spans="1:6" x14ac:dyDescent="0.2">
      <c r="A28" s="14" t="s">
        <v>8301</v>
      </c>
      <c r="C28">
        <v>20</v>
      </c>
      <c r="F28">
        <v>20</v>
      </c>
    </row>
    <row r="29" spans="1:6" x14ac:dyDescent="0.2">
      <c r="A29" s="14" t="s">
        <v>8274</v>
      </c>
      <c r="C29">
        <v>353</v>
      </c>
      <c r="D29">
        <v>19</v>
      </c>
      <c r="E29">
        <v>694</v>
      </c>
      <c r="F29">
        <v>1066</v>
      </c>
    </row>
    <row r="30" spans="1:6" x14ac:dyDescent="0.2">
      <c r="A30" s="14" t="s">
        <v>8302</v>
      </c>
      <c r="E30">
        <v>40</v>
      </c>
      <c r="F30">
        <v>40</v>
      </c>
    </row>
    <row r="31" spans="1:6" x14ac:dyDescent="0.2">
      <c r="A31" s="14" t="s">
        <v>8298</v>
      </c>
      <c r="E31">
        <v>20</v>
      </c>
      <c r="F31">
        <v>20</v>
      </c>
    </row>
    <row r="32" spans="1:6" x14ac:dyDescent="0.2">
      <c r="A32" s="14" t="s">
        <v>8309</v>
      </c>
      <c r="C32">
        <v>20</v>
      </c>
      <c r="F32">
        <v>20</v>
      </c>
    </row>
    <row r="33" spans="1:6" x14ac:dyDescent="0.2">
      <c r="A33" s="14" t="s">
        <v>8282</v>
      </c>
      <c r="E33">
        <v>260</v>
      </c>
      <c r="F33">
        <v>260</v>
      </c>
    </row>
    <row r="34" spans="1:6" x14ac:dyDescent="0.2">
      <c r="A34" s="14" t="s">
        <v>8269</v>
      </c>
      <c r="B34">
        <v>40</v>
      </c>
      <c r="F34">
        <v>40</v>
      </c>
    </row>
    <row r="35" spans="1:6" x14ac:dyDescent="0.2">
      <c r="A35" s="14" t="s">
        <v>8268</v>
      </c>
      <c r="E35">
        <v>60</v>
      </c>
      <c r="F35">
        <v>60</v>
      </c>
    </row>
    <row r="36" spans="1:6" x14ac:dyDescent="0.2">
      <c r="A36" s="14" t="s">
        <v>8308</v>
      </c>
      <c r="D36">
        <v>6</v>
      </c>
      <c r="E36">
        <v>34</v>
      </c>
      <c r="F36">
        <v>40</v>
      </c>
    </row>
    <row r="37" spans="1:6" x14ac:dyDescent="0.2">
      <c r="A37" s="14" t="s">
        <v>8311</v>
      </c>
      <c r="B37">
        <v>18</v>
      </c>
      <c r="C37">
        <v>2</v>
      </c>
      <c r="E37">
        <v>40</v>
      </c>
      <c r="F37">
        <v>60</v>
      </c>
    </row>
    <row r="38" spans="1:6" x14ac:dyDescent="0.2">
      <c r="A38" s="14" t="s">
        <v>8313</v>
      </c>
      <c r="B38">
        <v>17</v>
      </c>
      <c r="C38">
        <v>80</v>
      </c>
      <c r="D38">
        <v>5</v>
      </c>
      <c r="E38">
        <v>85</v>
      </c>
      <c r="F38">
        <v>187</v>
      </c>
    </row>
    <row r="39" spans="1:6" x14ac:dyDescent="0.2">
      <c r="A39" s="14" t="s">
        <v>8307</v>
      </c>
      <c r="E39">
        <v>80</v>
      </c>
      <c r="F39">
        <v>80</v>
      </c>
    </row>
    <row r="40" spans="1:6" x14ac:dyDescent="0.2">
      <c r="A40" s="14" t="s">
        <v>8267</v>
      </c>
      <c r="E40">
        <v>60</v>
      </c>
      <c r="F40">
        <v>60</v>
      </c>
    </row>
    <row r="41" spans="1:6" x14ac:dyDescent="0.2">
      <c r="A41" s="14" t="s">
        <v>8297</v>
      </c>
      <c r="B41">
        <v>10</v>
      </c>
      <c r="C41">
        <v>47</v>
      </c>
      <c r="F41">
        <v>57</v>
      </c>
    </row>
    <row r="42" spans="1:6" x14ac:dyDescent="0.2">
      <c r="A42" s="14" t="s">
        <v>8290</v>
      </c>
      <c r="C42">
        <v>100</v>
      </c>
      <c r="F42">
        <v>100</v>
      </c>
    </row>
    <row r="43" spans="1:6" x14ac:dyDescent="0.2">
      <c r="A43" s="14" t="s">
        <v>8277</v>
      </c>
      <c r="B43">
        <v>60</v>
      </c>
      <c r="C43">
        <v>120</v>
      </c>
      <c r="E43">
        <v>20</v>
      </c>
      <c r="F43">
        <v>200</v>
      </c>
    </row>
    <row r="44" spans="1:6" x14ac:dyDescent="0.2">
      <c r="A44" s="14" t="s">
        <v>8276</v>
      </c>
      <c r="B44">
        <v>100</v>
      </c>
      <c r="C44">
        <v>60</v>
      </c>
      <c r="F44">
        <v>160</v>
      </c>
    </row>
    <row r="45" spans="1:6" x14ac:dyDescent="0.2">
      <c r="A45" s="14" t="s">
        <v>8296</v>
      </c>
      <c r="B45">
        <v>20</v>
      </c>
      <c r="F45">
        <v>20</v>
      </c>
    </row>
    <row r="46" spans="1:6" x14ac:dyDescent="0.2">
      <c r="A46" s="14" t="s">
        <v>8321</v>
      </c>
      <c r="B46">
        <v>349</v>
      </c>
      <c r="C46">
        <v>1530</v>
      </c>
      <c r="D46">
        <v>50</v>
      </c>
      <c r="E46">
        <v>2185</v>
      </c>
      <c r="F4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8C6BA-DA4F-7A4A-832E-F565432E613E}">
  <dimension ref="A3:F26"/>
  <sheetViews>
    <sheetView tabSelected="1" workbookViewId="0">
      <selection activeCell="J42" sqref="J4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13" t="s">
        <v>8335</v>
      </c>
      <c r="B3" s="13" t="s">
        <v>8334</v>
      </c>
    </row>
    <row r="4" spans="1:6" x14ac:dyDescent="0.2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14" t="s">
        <v>8238</v>
      </c>
      <c r="B5" s="18"/>
      <c r="C5" s="18">
        <v>2</v>
      </c>
      <c r="D5" s="18">
        <v>1</v>
      </c>
      <c r="E5" s="18">
        <v>3</v>
      </c>
      <c r="F5" s="18">
        <v>6</v>
      </c>
    </row>
    <row r="6" spans="1:6" x14ac:dyDescent="0.2">
      <c r="A6" s="14" t="s">
        <v>8225</v>
      </c>
      <c r="B6" s="18">
        <v>12</v>
      </c>
      <c r="C6" s="18">
        <v>41</v>
      </c>
      <c r="D6" s="18"/>
      <c r="E6" s="18">
        <v>21</v>
      </c>
      <c r="F6" s="18">
        <v>74</v>
      </c>
    </row>
    <row r="7" spans="1:6" x14ac:dyDescent="0.2">
      <c r="A7" s="14" t="s">
        <v>8241</v>
      </c>
      <c r="B7" s="18"/>
      <c r="C7" s="18"/>
      <c r="D7" s="18"/>
      <c r="E7" s="18">
        <v>2</v>
      </c>
      <c r="F7" s="18">
        <v>2</v>
      </c>
    </row>
    <row r="8" spans="1:6" x14ac:dyDescent="0.2">
      <c r="A8" s="14" t="s">
        <v>8228</v>
      </c>
      <c r="B8" s="18">
        <v>20</v>
      </c>
      <c r="C8" s="18">
        <v>60</v>
      </c>
      <c r="D8" s="18">
        <v>2</v>
      </c>
      <c r="E8" s="18">
        <v>64</v>
      </c>
      <c r="F8" s="18">
        <v>146</v>
      </c>
    </row>
    <row r="9" spans="1:6" x14ac:dyDescent="0.2">
      <c r="A9" s="14" t="s">
        <v>8239</v>
      </c>
      <c r="B9" s="18">
        <v>3</v>
      </c>
      <c r="C9" s="18">
        <v>2</v>
      </c>
      <c r="D9" s="18"/>
      <c r="E9" s="18">
        <v>1</v>
      </c>
      <c r="F9" s="18">
        <v>6</v>
      </c>
    </row>
    <row r="10" spans="1:6" x14ac:dyDescent="0.2">
      <c r="A10" s="14" t="s">
        <v>8235</v>
      </c>
      <c r="B10" s="18">
        <v>3</v>
      </c>
      <c r="C10" s="18">
        <v>27</v>
      </c>
      <c r="D10" s="18"/>
      <c r="E10" s="18">
        <v>23</v>
      </c>
      <c r="F10" s="18">
        <v>53</v>
      </c>
    </row>
    <row r="11" spans="1:6" x14ac:dyDescent="0.2">
      <c r="A11" s="14" t="s">
        <v>8231</v>
      </c>
      <c r="B11" s="18">
        <v>3</v>
      </c>
      <c r="C11" s="18">
        <v>6</v>
      </c>
      <c r="D11" s="18"/>
      <c r="E11" s="18">
        <v>5</v>
      </c>
      <c r="F11" s="18">
        <v>14</v>
      </c>
    </row>
    <row r="12" spans="1:6" x14ac:dyDescent="0.2">
      <c r="A12" s="14" t="s">
        <v>8226</v>
      </c>
      <c r="B12" s="18">
        <v>1</v>
      </c>
      <c r="C12" s="18">
        <v>8</v>
      </c>
      <c r="D12" s="18"/>
      <c r="E12" s="18">
        <v>12</v>
      </c>
      <c r="F12" s="18">
        <v>21</v>
      </c>
    </row>
    <row r="13" spans="1:6" x14ac:dyDescent="0.2">
      <c r="A13" s="14" t="s">
        <v>8229</v>
      </c>
      <c r="B13" s="18">
        <v>5</v>
      </c>
      <c r="C13" s="18">
        <v>10</v>
      </c>
      <c r="D13" s="18">
        <v>2</v>
      </c>
      <c r="E13" s="18">
        <v>10</v>
      </c>
      <c r="F13" s="18">
        <v>27</v>
      </c>
    </row>
    <row r="14" spans="1:6" x14ac:dyDescent="0.2">
      <c r="A14" s="14" t="s">
        <v>8224</v>
      </c>
      <c r="B14" s="18">
        <v>26</v>
      </c>
      <c r="C14" s="18">
        <v>209</v>
      </c>
      <c r="D14" s="18">
        <v>8</v>
      </c>
      <c r="E14" s="18">
        <v>361</v>
      </c>
      <c r="F14" s="18">
        <v>604</v>
      </c>
    </row>
    <row r="15" spans="1:6" x14ac:dyDescent="0.2">
      <c r="A15" s="14" t="s">
        <v>8230</v>
      </c>
      <c r="B15" s="18">
        <v>1</v>
      </c>
      <c r="C15" s="18">
        <v>2</v>
      </c>
      <c r="D15" s="18"/>
      <c r="E15" s="18"/>
      <c r="F15" s="18">
        <v>3</v>
      </c>
    </row>
    <row r="16" spans="1:6" x14ac:dyDescent="0.2">
      <c r="A16" s="14" t="s">
        <v>8240</v>
      </c>
      <c r="B16" s="18">
        <v>2</v>
      </c>
      <c r="C16" s="18">
        <v>3</v>
      </c>
      <c r="D16" s="18">
        <v>1</v>
      </c>
      <c r="E16" s="18">
        <v>8</v>
      </c>
      <c r="F16" s="18">
        <v>14</v>
      </c>
    </row>
    <row r="17" spans="1:6" x14ac:dyDescent="0.2">
      <c r="A17" s="14" t="s">
        <v>8236</v>
      </c>
      <c r="B17" s="18">
        <v>3</v>
      </c>
      <c r="C17" s="18">
        <v>18</v>
      </c>
      <c r="D17" s="18"/>
      <c r="E17" s="18">
        <v>8</v>
      </c>
      <c r="F17" s="18">
        <v>29</v>
      </c>
    </row>
    <row r="18" spans="1:6" x14ac:dyDescent="0.2">
      <c r="A18" s="14" t="s">
        <v>8242</v>
      </c>
      <c r="B18" s="18"/>
      <c r="C18" s="18"/>
      <c r="D18" s="18"/>
      <c r="E18" s="18">
        <v>2</v>
      </c>
      <c r="F18" s="18">
        <v>2</v>
      </c>
    </row>
    <row r="19" spans="1:6" x14ac:dyDescent="0.2">
      <c r="A19" s="14" t="s">
        <v>8237</v>
      </c>
      <c r="B19" s="18">
        <v>1</v>
      </c>
      <c r="C19" s="18">
        <v>8</v>
      </c>
      <c r="D19" s="18">
        <v>2</v>
      </c>
      <c r="E19" s="18">
        <v>1</v>
      </c>
      <c r="F19" s="18">
        <v>12</v>
      </c>
    </row>
    <row r="20" spans="1:6" x14ac:dyDescent="0.2">
      <c r="A20" s="14" t="s">
        <v>8232</v>
      </c>
      <c r="B20" s="18">
        <v>5</v>
      </c>
      <c r="C20" s="18">
        <v>13</v>
      </c>
      <c r="D20" s="18">
        <v>1</v>
      </c>
      <c r="E20" s="18">
        <v>2</v>
      </c>
      <c r="F20" s="18">
        <v>21</v>
      </c>
    </row>
    <row r="21" spans="1:6" x14ac:dyDescent="0.2">
      <c r="A21" s="14" t="s">
        <v>8233</v>
      </c>
      <c r="B21" s="18"/>
      <c r="C21" s="18">
        <v>5</v>
      </c>
      <c r="D21" s="18"/>
      <c r="E21" s="18">
        <v>2</v>
      </c>
      <c r="F21" s="18">
        <v>7</v>
      </c>
    </row>
    <row r="22" spans="1:6" x14ac:dyDescent="0.2">
      <c r="A22" s="14" t="s">
        <v>8227</v>
      </c>
      <c r="B22" s="18">
        <v>4</v>
      </c>
      <c r="C22" s="18">
        <v>5</v>
      </c>
      <c r="D22" s="18"/>
      <c r="E22" s="18">
        <v>3</v>
      </c>
      <c r="F22" s="18">
        <v>12</v>
      </c>
    </row>
    <row r="23" spans="1:6" x14ac:dyDescent="0.2">
      <c r="A23" s="14" t="s">
        <v>8234</v>
      </c>
      <c r="B23" s="18">
        <v>4</v>
      </c>
      <c r="C23" s="18">
        <v>10</v>
      </c>
      <c r="D23" s="18"/>
      <c r="E23" s="18">
        <v>7</v>
      </c>
      <c r="F23" s="18">
        <v>21</v>
      </c>
    </row>
    <row r="24" spans="1:6" x14ac:dyDescent="0.2">
      <c r="A24" s="14" t="s">
        <v>8243</v>
      </c>
      <c r="B24" s="18"/>
      <c r="C24" s="18"/>
      <c r="D24" s="18"/>
      <c r="E24" s="18">
        <v>1</v>
      </c>
      <c r="F24" s="18">
        <v>1</v>
      </c>
    </row>
    <row r="25" spans="1:6" x14ac:dyDescent="0.2">
      <c r="A25" s="14" t="s">
        <v>8223</v>
      </c>
      <c r="B25" s="18">
        <v>256</v>
      </c>
      <c r="C25" s="18">
        <v>1101</v>
      </c>
      <c r="D25" s="18">
        <v>33</v>
      </c>
      <c r="E25" s="18">
        <v>1647</v>
      </c>
      <c r="F25" s="18">
        <v>3037</v>
      </c>
    </row>
    <row r="26" spans="1:6" x14ac:dyDescent="0.2">
      <c r="A26" s="14" t="s">
        <v>8321</v>
      </c>
      <c r="B26" s="18">
        <v>349</v>
      </c>
      <c r="C26" s="18">
        <v>1530</v>
      </c>
      <c r="D26" s="18">
        <v>50</v>
      </c>
      <c r="E26" s="18">
        <v>2183</v>
      </c>
      <c r="F26" s="18">
        <v>4112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7"/>
  <sheetViews>
    <sheetView zoomScale="95" zoomScaleNormal="95" workbookViewId="0">
      <selection sqref="A1:XFD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8.66406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1" bestFit="1" customWidth="1"/>
    <col min="15" max="15" width="14.5" bestFit="1" customWidth="1"/>
    <col min="16" max="16" width="16.33203125" bestFit="1" customWidth="1"/>
    <col min="17" max="17" width="15" customWidth="1"/>
    <col min="18" max="18" width="19.5" style="12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1" t="s">
        <v>8264</v>
      </c>
      <c r="Q1" s="1" t="s">
        <v>8265</v>
      </c>
      <c r="R1" s="11" t="s">
        <v>8318</v>
      </c>
      <c r="S1" t="s">
        <v>8319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 t="shared" ref="P2:P65" si="0">ROUND(E2/D2*100,0)</f>
        <v>137</v>
      </c>
      <c r="Q2">
        <f t="shared" ref="Q2:Q65" si="1">IFERROR(ROUND(E2/L2,2),0)</f>
        <v>63.92</v>
      </c>
      <c r="R2" s="12">
        <f>((J2/60)/60)/24+DATE(1970,1,1)</f>
        <v>42177.007071759261</v>
      </c>
      <c r="S2">
        <f>YEAR(R2)</f>
        <v>2015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si="0"/>
        <v>143</v>
      </c>
      <c r="Q3">
        <f t="shared" si="1"/>
        <v>185.48</v>
      </c>
      <c r="R3" s="12">
        <f t="shared" ref="R3:R5" si="2">((J3/60)/60)/24+DATE(1970,1,1)</f>
        <v>42766.600497685184</v>
      </c>
      <c r="S3">
        <f t="shared" ref="S3:S66" si="3">YEAR(R3)</f>
        <v>2017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2">
        <f t="shared" si="2"/>
        <v>42405.702349537038</v>
      </c>
      <c r="S4">
        <f t="shared" si="3"/>
        <v>2016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2">
        <f t="shared" si="2"/>
        <v>41828.515127314815</v>
      </c>
      <c r="S5">
        <f t="shared" si="3"/>
        <v>2014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2">
        <f t="shared" ref="R6:R69" si="4">((J8/60)/60)/24+DATE(1970,1,1)</f>
        <v>42327.834247685183</v>
      </c>
      <c r="S6">
        <f t="shared" si="3"/>
        <v>2015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2">
        <f t="shared" si="4"/>
        <v>42563.932951388888</v>
      </c>
      <c r="S7">
        <f t="shared" si="3"/>
        <v>2016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1450555279</v>
      </c>
      <c r="J8">
        <v>1447963279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2">
        <f t="shared" si="4"/>
        <v>41794.072337962964</v>
      </c>
      <c r="S8">
        <f t="shared" si="3"/>
        <v>2014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1469770500</v>
      </c>
      <c r="J9">
        <v>1468362207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2">
        <f t="shared" si="4"/>
        <v>42516.047071759262</v>
      </c>
      <c r="S9">
        <f t="shared" si="3"/>
        <v>2016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1402710250</v>
      </c>
      <c r="J10">
        <v>1401846250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2">
        <f t="shared" si="4"/>
        <v>42468.94458333333</v>
      </c>
      <c r="S10">
        <f t="shared" si="3"/>
        <v>2016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1467680867</v>
      </c>
      <c r="J11">
        <v>1464224867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2">
        <f t="shared" si="4"/>
        <v>42447.103518518517</v>
      </c>
      <c r="S11">
        <f t="shared" si="3"/>
        <v>2016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1460754000</v>
      </c>
      <c r="J12">
        <v>1460155212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2">
        <f t="shared" si="4"/>
        <v>41780.068043981482</v>
      </c>
      <c r="S12">
        <f t="shared" si="3"/>
        <v>2014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1460860144</v>
      </c>
      <c r="J13">
        <v>1458268144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2">
        <f t="shared" si="4"/>
        <v>42572.778495370367</v>
      </c>
      <c r="S13">
        <f t="shared" si="3"/>
        <v>2016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1403660279</v>
      </c>
      <c r="J14">
        <v>1400636279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2">
        <f t="shared" si="4"/>
        <v>41791.713252314818</v>
      </c>
      <c r="S14">
        <f t="shared" si="3"/>
        <v>2014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1471834800</v>
      </c>
      <c r="J15">
        <v>1469126462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2">
        <f t="shared" si="4"/>
        <v>42508.677187499998</v>
      </c>
      <c r="S15">
        <f t="shared" si="3"/>
        <v>2016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8223</v>
      </c>
      <c r="H16" t="s">
        <v>8245</v>
      </c>
      <c r="I16">
        <v>1405479600</v>
      </c>
      <c r="J16">
        <v>1401642425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2">
        <f t="shared" si="4"/>
        <v>41808.02648148148</v>
      </c>
      <c r="S16">
        <f t="shared" si="3"/>
        <v>2014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8223</v>
      </c>
      <c r="H17" t="s">
        <v>8245</v>
      </c>
      <c r="I17">
        <v>1466713620</v>
      </c>
      <c r="J17">
        <v>1463588109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2">
        <f t="shared" si="4"/>
        <v>42256.391875000001</v>
      </c>
      <c r="S17">
        <f t="shared" si="3"/>
        <v>2015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8225</v>
      </c>
      <c r="H18" t="s">
        <v>8247</v>
      </c>
      <c r="I18">
        <v>1405259940</v>
      </c>
      <c r="J18">
        <v>1403051888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2">
        <f t="shared" si="4"/>
        <v>41760.796423611115</v>
      </c>
      <c r="S18">
        <f t="shared" si="3"/>
        <v>2014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8226</v>
      </c>
      <c r="H19" t="s">
        <v>8248</v>
      </c>
      <c r="I19">
        <v>1443384840</v>
      </c>
      <c r="J19">
        <v>1441790658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2">
        <f t="shared" si="4"/>
        <v>41917.731736111113</v>
      </c>
      <c r="S19">
        <f t="shared" si="3"/>
        <v>2014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1402896600</v>
      </c>
      <c r="J20">
        <v>1398971211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2">
        <f t="shared" si="4"/>
        <v>41869.542314814818</v>
      </c>
      <c r="S20">
        <f t="shared" si="3"/>
        <v>2014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8224</v>
      </c>
      <c r="H21" t="s">
        <v>8246</v>
      </c>
      <c r="I21">
        <v>1415126022</v>
      </c>
      <c r="J21">
        <v>1412530422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2">
        <f t="shared" si="4"/>
        <v>42175.816365740742</v>
      </c>
      <c r="S21">
        <f t="shared" si="3"/>
        <v>2015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1410958856</v>
      </c>
      <c r="J22">
        <v>1408366856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2">
        <f t="shared" si="4"/>
        <v>42200.758240740746</v>
      </c>
      <c r="S22">
        <f t="shared" si="3"/>
        <v>2015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1437420934</v>
      </c>
      <c r="J23">
        <v>1434828934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2">
        <f t="shared" si="4"/>
        <v>41878.627187500002</v>
      </c>
      <c r="S23">
        <f t="shared" si="3"/>
        <v>2014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1442167912</v>
      </c>
      <c r="J24">
        <v>1436983912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2">
        <f t="shared" si="4"/>
        <v>41989.91134259259</v>
      </c>
      <c r="S24">
        <f t="shared" si="3"/>
        <v>2014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1411743789</v>
      </c>
      <c r="J25">
        <v>1409151789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2">
        <f t="shared" si="4"/>
        <v>42097.778946759259</v>
      </c>
      <c r="S25">
        <f t="shared" si="3"/>
        <v>2015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1420099140</v>
      </c>
      <c r="J26">
        <v>1418766740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2">
        <f t="shared" si="4"/>
        <v>42229.820173611108</v>
      </c>
      <c r="S26">
        <f t="shared" si="3"/>
        <v>2015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1430407200</v>
      </c>
      <c r="J27">
        <v>1428086501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2">
        <f t="shared" si="4"/>
        <v>42318.025011574078</v>
      </c>
      <c r="S27">
        <f t="shared" si="3"/>
        <v>2015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1442345940</v>
      </c>
      <c r="J28">
        <v>1439494863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2">
        <f t="shared" si="4"/>
        <v>41828.515555555554</v>
      </c>
      <c r="S28">
        <f t="shared" si="3"/>
        <v>2014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8223</v>
      </c>
      <c r="H29" t="s">
        <v>8245</v>
      </c>
      <c r="I29">
        <v>1452299761</v>
      </c>
      <c r="J29">
        <v>1447115761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2">
        <f t="shared" si="4"/>
        <v>41929.164733796293</v>
      </c>
      <c r="S29">
        <f t="shared" si="3"/>
        <v>2014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1408278144</v>
      </c>
      <c r="J30">
        <v>1404822144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2">
        <f t="shared" si="4"/>
        <v>42324.96393518518</v>
      </c>
      <c r="S30">
        <f t="shared" si="3"/>
        <v>2015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8227</v>
      </c>
      <c r="H31" t="s">
        <v>8249</v>
      </c>
      <c r="I31">
        <v>1416113833</v>
      </c>
      <c r="J31">
        <v>1413518233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2">
        <f t="shared" si="4"/>
        <v>41812.67324074074</v>
      </c>
      <c r="S31">
        <f t="shared" si="3"/>
        <v>2014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1450307284</v>
      </c>
      <c r="J32">
        <v>1447715284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2">
        <f t="shared" si="4"/>
        <v>41842.292997685188</v>
      </c>
      <c r="S32">
        <f t="shared" si="3"/>
        <v>2014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8224</v>
      </c>
      <c r="H33" t="s">
        <v>8246</v>
      </c>
      <c r="I33">
        <v>1406045368</v>
      </c>
      <c r="J33">
        <v>1403453368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2">
        <f t="shared" si="4"/>
        <v>42376.79206018518</v>
      </c>
      <c r="S33">
        <f t="shared" si="3"/>
        <v>2016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1408604515</v>
      </c>
      <c r="J34">
        <v>1406012515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2">
        <f t="shared" si="4"/>
        <v>42461.627511574072</v>
      </c>
      <c r="S34">
        <f t="shared" si="3"/>
        <v>2016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1453748434</v>
      </c>
      <c r="J35">
        <v>1452193234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2">
        <f t="shared" si="4"/>
        <v>42286.660891203705</v>
      </c>
      <c r="S35">
        <f t="shared" si="3"/>
        <v>2015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1463111940</v>
      </c>
      <c r="J36">
        <v>1459523017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2">
        <f t="shared" si="4"/>
        <v>41841.321770833332</v>
      </c>
      <c r="S36">
        <f t="shared" si="3"/>
        <v>2014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1447001501</v>
      </c>
      <c r="J37">
        <v>1444405901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2">
        <f t="shared" si="4"/>
        <v>42098.291828703703</v>
      </c>
      <c r="S37">
        <f t="shared" si="3"/>
        <v>2015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1407224601</v>
      </c>
      <c r="J38">
        <v>1405928601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2">
        <f t="shared" si="4"/>
        <v>42068.307002314818</v>
      </c>
      <c r="S38">
        <f t="shared" si="3"/>
        <v>2015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1430179200</v>
      </c>
      <c r="J39">
        <v>1428130814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2">
        <f t="shared" si="4"/>
        <v>42032.693043981482</v>
      </c>
      <c r="S39">
        <f t="shared" si="3"/>
        <v>2015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1428128525</v>
      </c>
      <c r="J40">
        <v>1425540125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2">
        <f t="shared" si="4"/>
        <v>41375.057222222218</v>
      </c>
      <c r="S40">
        <f t="shared" si="3"/>
        <v>2013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8223</v>
      </c>
      <c r="H41" t="s">
        <v>8245</v>
      </c>
      <c r="I41">
        <v>1425055079</v>
      </c>
      <c r="J41">
        <v>1422463079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2">
        <f t="shared" si="4"/>
        <v>41754.047083333331</v>
      </c>
      <c r="S41">
        <f t="shared" si="3"/>
        <v>2014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1368235344</v>
      </c>
      <c r="J42">
        <v>1365643344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2">
        <f t="shared" si="4"/>
        <v>41789.21398148148</v>
      </c>
      <c r="S42">
        <f t="shared" si="3"/>
        <v>2014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8224</v>
      </c>
      <c r="H43" t="s">
        <v>8246</v>
      </c>
      <c r="I43">
        <v>1401058740</v>
      </c>
      <c r="J43">
        <v>1398388068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2">
        <f t="shared" si="4"/>
        <v>41887.568912037037</v>
      </c>
      <c r="S43">
        <f t="shared" si="3"/>
        <v>2014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1403150400</v>
      </c>
      <c r="J44">
        <v>1401426488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2">
        <f t="shared" si="4"/>
        <v>41971.639189814814</v>
      </c>
      <c r="S44">
        <f t="shared" si="3"/>
        <v>2014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1412516354</v>
      </c>
      <c r="J45">
        <v>1409924354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2">
        <f t="shared" si="4"/>
        <v>41802.790347222224</v>
      </c>
      <c r="S45">
        <f t="shared" si="3"/>
        <v>2014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1419780026</v>
      </c>
      <c r="J46">
        <v>1417188026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2">
        <f t="shared" si="4"/>
        <v>41874.098807870374</v>
      </c>
      <c r="S46">
        <f t="shared" si="3"/>
        <v>2014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1405209600</v>
      </c>
      <c r="J47">
        <v>1402599486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2">
        <f t="shared" si="4"/>
        <v>42457.623923611114</v>
      </c>
      <c r="S47">
        <f t="shared" si="3"/>
        <v>2016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8223</v>
      </c>
      <c r="H48" t="s">
        <v>8245</v>
      </c>
      <c r="I48">
        <v>1412648537</v>
      </c>
      <c r="J48">
        <v>1408760537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2">
        <f t="shared" si="4"/>
        <v>42323.964976851858</v>
      </c>
      <c r="S48">
        <f t="shared" si="3"/>
        <v>2015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1461769107</v>
      </c>
      <c r="J49">
        <v>1459177107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2">
        <f t="shared" si="4"/>
        <v>41932.819525462961</v>
      </c>
      <c r="S49">
        <f t="shared" si="3"/>
        <v>2014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8225</v>
      </c>
      <c r="H50" t="s">
        <v>8247</v>
      </c>
      <c r="I50">
        <v>1450220974</v>
      </c>
      <c r="J50">
        <v>1447628974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2">
        <f t="shared" si="4"/>
        <v>42033.516898148147</v>
      </c>
      <c r="S50">
        <f t="shared" si="3"/>
        <v>2015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1419021607</v>
      </c>
      <c r="J51">
        <v>1413834007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2">
        <f t="shared" si="4"/>
        <v>42271.176446759258</v>
      </c>
      <c r="S51">
        <f t="shared" si="3"/>
        <v>2015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1425211200</v>
      </c>
      <c r="J52">
        <v>1422534260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2">
        <f t="shared" si="4"/>
        <v>41995.752986111111</v>
      </c>
      <c r="S52">
        <f t="shared" si="3"/>
        <v>2014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1445660045</v>
      </c>
      <c r="J53">
        <v>1443068045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2">
        <f t="shared" si="4"/>
        <v>42196.928668981483</v>
      </c>
      <c r="S53">
        <f t="shared" si="3"/>
        <v>2015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8224</v>
      </c>
      <c r="H54" t="s">
        <v>8246</v>
      </c>
      <c r="I54">
        <v>1422637200</v>
      </c>
      <c r="J54">
        <v>1419271458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2">
        <f t="shared" si="4"/>
        <v>41807.701921296299</v>
      </c>
      <c r="S54">
        <f t="shared" si="3"/>
        <v>2014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1439245037</v>
      </c>
      <c r="J55">
        <v>1436653037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2">
        <f t="shared" si="4"/>
        <v>41719.549131944441</v>
      </c>
      <c r="S55">
        <f t="shared" si="3"/>
        <v>2014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1405615846</v>
      </c>
      <c r="J56">
        <v>1403023846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2">
        <f t="shared" si="4"/>
        <v>42333.713206018518</v>
      </c>
      <c r="S56">
        <f t="shared" si="3"/>
        <v>2015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1396648800</v>
      </c>
      <c r="J57">
        <v>1395407445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2">
        <f t="shared" si="4"/>
        <v>42496.968935185185</v>
      </c>
      <c r="S57">
        <f t="shared" si="3"/>
        <v>2016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8223</v>
      </c>
      <c r="H58" t="s">
        <v>8245</v>
      </c>
      <c r="I58">
        <v>1451063221</v>
      </c>
      <c r="J58">
        <v>1448471221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2">
        <f t="shared" si="4"/>
        <v>42149.548888888887</v>
      </c>
      <c r="S58">
        <f t="shared" si="3"/>
        <v>2015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1464390916</v>
      </c>
      <c r="J59">
        <v>1462576516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2">
        <f t="shared" si="4"/>
        <v>42089.83289351852</v>
      </c>
      <c r="S59">
        <f t="shared" si="3"/>
        <v>2015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8224</v>
      </c>
      <c r="H60" t="s">
        <v>8246</v>
      </c>
      <c r="I60">
        <v>1433779200</v>
      </c>
      <c r="J60">
        <v>1432559424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2">
        <f t="shared" si="4"/>
        <v>41932.745046296295</v>
      </c>
      <c r="S60">
        <f t="shared" si="3"/>
        <v>2014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1429991962</v>
      </c>
      <c r="J61">
        <v>1427399962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2">
        <f t="shared" si="4"/>
        <v>42230.23583333334</v>
      </c>
      <c r="S61">
        <f t="shared" si="3"/>
        <v>2015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8223</v>
      </c>
      <c r="H62" t="s">
        <v>8245</v>
      </c>
      <c r="I62">
        <v>1416423172</v>
      </c>
      <c r="J62">
        <v>1413827572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2">
        <f t="shared" si="4"/>
        <v>41701.901817129627</v>
      </c>
      <c r="S62">
        <f t="shared" si="3"/>
        <v>2014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1442264400</v>
      </c>
      <c r="J63">
        <v>1439530776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2">
        <f t="shared" si="4"/>
        <v>41409.814317129632</v>
      </c>
      <c r="S63">
        <f t="shared" si="3"/>
        <v>2013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8224</v>
      </c>
      <c r="H64" t="s">
        <v>8246</v>
      </c>
      <c r="I64">
        <v>1395532800</v>
      </c>
      <c r="J64">
        <v>1393882717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2">
        <f t="shared" si="4"/>
        <v>41311.799513888887</v>
      </c>
      <c r="S64">
        <f t="shared" si="3"/>
        <v>2013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1370547157</v>
      </c>
      <c r="J65">
        <v>1368646357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2">
        <f t="shared" si="4"/>
        <v>41612.912187499998</v>
      </c>
      <c r="S65">
        <f t="shared" si="3"/>
        <v>2013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1362337878</v>
      </c>
      <c r="J66">
        <v>1360177878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ref="P66:P129" si="5">ROUND(E66/D66*100,0)</f>
        <v>173</v>
      </c>
      <c r="Q66">
        <f t="shared" ref="Q66:Q129" si="6">IFERROR(ROUND(E66/L66,2),0)</f>
        <v>86.67</v>
      </c>
      <c r="R66" s="12">
        <f t="shared" si="4"/>
        <v>41433.01829861111</v>
      </c>
      <c r="S66">
        <f t="shared" si="3"/>
        <v>2013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8223</v>
      </c>
      <c r="H67" t="s">
        <v>8245</v>
      </c>
      <c r="I67">
        <v>1388206740</v>
      </c>
      <c r="J67">
        <v>1386194013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si="5"/>
        <v>108</v>
      </c>
      <c r="Q67">
        <f t="shared" si="6"/>
        <v>132.05000000000001</v>
      </c>
      <c r="R67" s="12">
        <f t="shared" si="4"/>
        <v>41835.821226851855</v>
      </c>
      <c r="S67">
        <f t="shared" ref="S67:S130" si="7">YEAR(R67)</f>
        <v>2014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1373243181</v>
      </c>
      <c r="J68">
        <v>1370651181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5"/>
        <v>119</v>
      </c>
      <c r="Q68">
        <f t="shared" si="6"/>
        <v>91.23</v>
      </c>
      <c r="R68" s="12">
        <f t="shared" si="4"/>
        <v>42539.849768518514</v>
      </c>
      <c r="S68">
        <f t="shared" si="7"/>
        <v>2016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8228</v>
      </c>
      <c r="H69" t="s">
        <v>8250</v>
      </c>
      <c r="I69">
        <v>1407736740</v>
      </c>
      <c r="J69">
        <v>1405453354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5"/>
        <v>116</v>
      </c>
      <c r="Q69">
        <f t="shared" si="6"/>
        <v>116.25</v>
      </c>
      <c r="R69" s="12">
        <f t="shared" si="4"/>
        <v>41075.583379629628</v>
      </c>
      <c r="S69">
        <f t="shared" si="7"/>
        <v>2012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8223</v>
      </c>
      <c r="H70" t="s">
        <v>8245</v>
      </c>
      <c r="I70">
        <v>1468873420</v>
      </c>
      <c r="J70">
        <v>1466281420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5"/>
        <v>127</v>
      </c>
      <c r="Q70">
        <f t="shared" si="6"/>
        <v>21.19</v>
      </c>
      <c r="R70" s="12">
        <f t="shared" ref="R70:R133" si="8">((J72/60)/60)/24+DATE(1970,1,1)</f>
        <v>41663.569340277776</v>
      </c>
      <c r="S70">
        <f t="shared" si="7"/>
        <v>2014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1342360804</v>
      </c>
      <c r="J71">
        <v>1339768804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5"/>
        <v>111</v>
      </c>
      <c r="Q71">
        <f t="shared" si="6"/>
        <v>62.33</v>
      </c>
      <c r="R71" s="12">
        <f t="shared" si="8"/>
        <v>40786.187789351854</v>
      </c>
      <c r="S71">
        <f t="shared" si="7"/>
        <v>2011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8224</v>
      </c>
      <c r="H72" t="s">
        <v>8246</v>
      </c>
      <c r="I72">
        <v>1393162791</v>
      </c>
      <c r="J72">
        <v>1390570791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2">
        <f t="shared" si="8"/>
        <v>40730.896354166667</v>
      </c>
      <c r="S72">
        <f t="shared" si="7"/>
        <v>2011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1317538740</v>
      </c>
      <c r="J73">
        <v>1314765025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5"/>
        <v>124</v>
      </c>
      <c r="Q73">
        <f t="shared" si="6"/>
        <v>69.72</v>
      </c>
      <c r="R73" s="12">
        <f t="shared" si="8"/>
        <v>40997.271493055552</v>
      </c>
      <c r="S73">
        <f t="shared" si="7"/>
        <v>2012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1315171845</v>
      </c>
      <c r="J74">
        <v>1309987845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5"/>
        <v>108</v>
      </c>
      <c r="Q74">
        <f t="shared" si="6"/>
        <v>58.17</v>
      </c>
      <c r="R74" s="12">
        <f t="shared" si="8"/>
        <v>41208.010196759256</v>
      </c>
      <c r="S74">
        <f t="shared" si="7"/>
        <v>2012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1338186657</v>
      </c>
      <c r="J75">
        <v>1333002657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5"/>
        <v>100</v>
      </c>
      <c r="Q75">
        <f t="shared" si="6"/>
        <v>50</v>
      </c>
      <c r="R75" s="12">
        <f t="shared" si="8"/>
        <v>40587.75675925926</v>
      </c>
      <c r="S75">
        <f t="shared" si="7"/>
        <v>2011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8223</v>
      </c>
      <c r="H76" t="s">
        <v>8245</v>
      </c>
      <c r="I76">
        <v>1352937600</v>
      </c>
      <c r="J76">
        <v>1351210481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5"/>
        <v>113</v>
      </c>
      <c r="Q76">
        <f t="shared" si="6"/>
        <v>19.47</v>
      </c>
      <c r="R76" s="12">
        <f t="shared" si="8"/>
        <v>42360.487210648149</v>
      </c>
      <c r="S76">
        <f t="shared" si="7"/>
        <v>2015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1304395140</v>
      </c>
      <c r="J77">
        <v>1297620584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5"/>
        <v>115</v>
      </c>
      <c r="Q77">
        <f t="shared" si="6"/>
        <v>85.96</v>
      </c>
      <c r="R77" s="12">
        <f t="shared" si="8"/>
        <v>41357.209166666667</v>
      </c>
      <c r="S77">
        <f t="shared" si="7"/>
        <v>2013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8229</v>
      </c>
      <c r="H78" t="s">
        <v>8248</v>
      </c>
      <c r="I78">
        <v>1453376495</v>
      </c>
      <c r="J78">
        <v>1450784495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5"/>
        <v>153</v>
      </c>
      <c r="Q78">
        <f t="shared" si="6"/>
        <v>30.67</v>
      </c>
      <c r="R78" s="12">
        <f t="shared" si="8"/>
        <v>40844.691643518519</v>
      </c>
      <c r="S78">
        <f t="shared" si="7"/>
        <v>2011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1366693272</v>
      </c>
      <c r="J79">
        <v>1364101272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5"/>
        <v>393</v>
      </c>
      <c r="Q79">
        <f t="shared" si="6"/>
        <v>60.38</v>
      </c>
      <c r="R79" s="12">
        <f t="shared" si="8"/>
        <v>40997.144872685189</v>
      </c>
      <c r="S79">
        <f t="shared" si="7"/>
        <v>2012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8223</v>
      </c>
      <c r="H80" t="s">
        <v>8245</v>
      </c>
      <c r="I80">
        <v>1325007358</v>
      </c>
      <c r="J80">
        <v>1319819758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5"/>
        <v>2702</v>
      </c>
      <c r="Q80">
        <f t="shared" si="6"/>
        <v>38.6</v>
      </c>
      <c r="R80" s="12">
        <f t="shared" si="8"/>
        <v>42604.730567129634</v>
      </c>
      <c r="S80">
        <f t="shared" si="7"/>
        <v>2016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8223</v>
      </c>
      <c r="H81" t="s">
        <v>8245</v>
      </c>
      <c r="I81">
        <v>1337569140</v>
      </c>
      <c r="J81">
        <v>1332991717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2">
        <f t="shared" si="8"/>
        <v>41724.776539351849</v>
      </c>
      <c r="S81">
        <f t="shared" si="7"/>
        <v>2014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8229</v>
      </c>
      <c r="H82" t="s">
        <v>8248</v>
      </c>
      <c r="I82">
        <v>1472751121</v>
      </c>
      <c r="J82">
        <v>1471887121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5"/>
        <v>107</v>
      </c>
      <c r="Q82">
        <f t="shared" si="6"/>
        <v>273.83</v>
      </c>
      <c r="R82" s="12">
        <f t="shared" si="8"/>
        <v>41583.083981481483</v>
      </c>
      <c r="S82">
        <f t="shared" si="7"/>
        <v>2013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8224</v>
      </c>
      <c r="H83" t="s">
        <v>8246</v>
      </c>
      <c r="I83">
        <v>1398451093</v>
      </c>
      <c r="J83">
        <v>1395859093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5"/>
        <v>198</v>
      </c>
      <c r="Q83">
        <f t="shared" si="6"/>
        <v>53.04</v>
      </c>
      <c r="R83" s="12">
        <f t="shared" si="8"/>
        <v>41100.158877314818</v>
      </c>
      <c r="S83">
        <f t="shared" si="7"/>
        <v>2012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1386640856</v>
      </c>
      <c r="J84">
        <v>1383616856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5"/>
        <v>100</v>
      </c>
      <c r="Q84">
        <f t="shared" si="6"/>
        <v>40.01</v>
      </c>
      <c r="R84" s="12">
        <f t="shared" si="8"/>
        <v>40795.820150462961</v>
      </c>
      <c r="S84">
        <f t="shared" si="7"/>
        <v>2011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8223</v>
      </c>
      <c r="H85" t="s">
        <v>8245</v>
      </c>
      <c r="I85">
        <v>1342234920</v>
      </c>
      <c r="J85">
        <v>1341892127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5"/>
        <v>103</v>
      </c>
      <c r="Q85">
        <f t="shared" si="6"/>
        <v>15.77</v>
      </c>
      <c r="R85" s="12">
        <f t="shared" si="8"/>
        <v>42042.615613425922</v>
      </c>
      <c r="S85">
        <f t="shared" si="7"/>
        <v>2015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1318189261</v>
      </c>
      <c r="J86">
        <v>1315597261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2">
        <f t="shared" si="8"/>
        <v>40648.757939814815</v>
      </c>
      <c r="S86">
        <f t="shared" si="7"/>
        <v>2011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8224</v>
      </c>
      <c r="H87" t="s">
        <v>8246</v>
      </c>
      <c r="I87">
        <v>1424604600</v>
      </c>
      <c r="J87">
        <v>1423320389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2">
        <f t="shared" si="8"/>
        <v>40779.125428240739</v>
      </c>
      <c r="S87">
        <f t="shared" si="7"/>
        <v>2011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8223</v>
      </c>
      <c r="H88" t="s">
        <v>8245</v>
      </c>
      <c r="I88">
        <v>1305483086</v>
      </c>
      <c r="J88">
        <v>1302891086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5"/>
        <v>106</v>
      </c>
      <c r="Q88">
        <f t="shared" si="6"/>
        <v>375.76</v>
      </c>
      <c r="R88" s="12">
        <f t="shared" si="8"/>
        <v>42291.556076388893</v>
      </c>
      <c r="S88">
        <f t="shared" si="7"/>
        <v>2015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1316746837</v>
      </c>
      <c r="J89">
        <v>1314154837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5"/>
        <v>105</v>
      </c>
      <c r="Q89">
        <f t="shared" si="6"/>
        <v>104.6</v>
      </c>
      <c r="R89" s="12">
        <f t="shared" si="8"/>
        <v>40322.53938657407</v>
      </c>
      <c r="S89">
        <f t="shared" si="7"/>
        <v>2010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8229</v>
      </c>
      <c r="H90" t="s">
        <v>8248</v>
      </c>
      <c r="I90">
        <v>1451226045</v>
      </c>
      <c r="J90">
        <v>1444828845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5"/>
        <v>103</v>
      </c>
      <c r="Q90">
        <f t="shared" si="6"/>
        <v>60</v>
      </c>
      <c r="R90" s="12">
        <f t="shared" si="8"/>
        <v>41786.65892361111</v>
      </c>
      <c r="S90">
        <f t="shared" si="7"/>
        <v>2014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1275529260</v>
      </c>
      <c r="J91">
        <v>1274705803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5"/>
        <v>115</v>
      </c>
      <c r="Q91">
        <f t="shared" si="6"/>
        <v>123.29</v>
      </c>
      <c r="R91" s="12">
        <f t="shared" si="8"/>
        <v>41402.752222222225</v>
      </c>
      <c r="S91">
        <f t="shared" si="7"/>
        <v>2013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1403452131</v>
      </c>
      <c r="J92">
        <v>1401205731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5"/>
        <v>100</v>
      </c>
      <c r="Q92">
        <f t="shared" si="6"/>
        <v>31.38</v>
      </c>
      <c r="R92" s="12">
        <f t="shared" si="8"/>
        <v>40706.297442129631</v>
      </c>
      <c r="S92">
        <f t="shared" si="7"/>
        <v>2011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1370196192</v>
      </c>
      <c r="J93">
        <v>1368036192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2">
        <f t="shared" si="8"/>
        <v>40619.402361111112</v>
      </c>
      <c r="S93">
        <f t="shared" si="7"/>
        <v>2011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8223</v>
      </c>
      <c r="H94" t="s">
        <v>8245</v>
      </c>
      <c r="I94">
        <v>1310454499</v>
      </c>
      <c r="J94">
        <v>1307862499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5"/>
        <v>105</v>
      </c>
      <c r="Q94">
        <f t="shared" si="6"/>
        <v>122.33</v>
      </c>
      <c r="R94" s="12">
        <f t="shared" si="8"/>
        <v>42721.198877314819</v>
      </c>
      <c r="S94">
        <f t="shared" si="7"/>
        <v>2016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1305625164</v>
      </c>
      <c r="J95">
        <v>1300354764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5"/>
        <v>111</v>
      </c>
      <c r="Q95">
        <f t="shared" si="6"/>
        <v>73.73</v>
      </c>
      <c r="R95" s="12">
        <f t="shared" si="8"/>
        <v>41065.858067129629</v>
      </c>
      <c r="S95">
        <f t="shared" si="7"/>
        <v>2012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8228</v>
      </c>
      <c r="H96" t="s">
        <v>8250</v>
      </c>
      <c r="I96">
        <v>1485936000</v>
      </c>
      <c r="J96">
        <v>1481949983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5"/>
        <v>104</v>
      </c>
      <c r="Q96">
        <f t="shared" si="6"/>
        <v>21.67</v>
      </c>
      <c r="R96" s="12">
        <f t="shared" si="8"/>
        <v>41716.717847222222</v>
      </c>
      <c r="S96">
        <f t="shared" si="7"/>
        <v>2014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1341349200</v>
      </c>
      <c r="J97">
        <v>1338928537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5"/>
        <v>131</v>
      </c>
      <c r="Q97">
        <f t="shared" si="6"/>
        <v>21.9</v>
      </c>
      <c r="R97" s="12">
        <f t="shared" si="8"/>
        <v>40935.005104166667</v>
      </c>
      <c r="S97">
        <f t="shared" si="7"/>
        <v>2012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8224</v>
      </c>
      <c r="H98" t="s">
        <v>8246</v>
      </c>
      <c r="I98">
        <v>1396890822</v>
      </c>
      <c r="J98">
        <v>1395162822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5"/>
        <v>115</v>
      </c>
      <c r="Q98">
        <f t="shared" si="6"/>
        <v>50.59</v>
      </c>
      <c r="R98" s="12">
        <f t="shared" si="8"/>
        <v>40324.662511574075</v>
      </c>
      <c r="S98">
        <f t="shared" si="7"/>
        <v>2010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1330214841</v>
      </c>
      <c r="J99">
        <v>1327622841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5"/>
        <v>106</v>
      </c>
      <c r="Q99">
        <f t="shared" si="6"/>
        <v>53.13</v>
      </c>
      <c r="R99" s="12">
        <f t="shared" si="8"/>
        <v>40706.135208333333</v>
      </c>
      <c r="S99">
        <f t="shared" si="7"/>
        <v>2011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1280631600</v>
      </c>
      <c r="J100">
        <v>1274889241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2">
        <f t="shared" si="8"/>
        <v>41214.79483796296</v>
      </c>
      <c r="S100">
        <f t="shared" si="7"/>
        <v>2012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1310440482</v>
      </c>
      <c r="J101">
        <v>1307848482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2">
        <f t="shared" si="8"/>
        <v>41631.902766203704</v>
      </c>
      <c r="S101">
        <f t="shared" si="7"/>
        <v>2013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1354923000</v>
      </c>
      <c r="J102">
        <v>1351796674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2">
        <f t="shared" si="8"/>
        <v>41197.753310185188</v>
      </c>
      <c r="S102">
        <f t="shared" si="7"/>
        <v>2012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1390426799</v>
      </c>
      <c r="J103">
        <v>1387834799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5"/>
        <v>100</v>
      </c>
      <c r="Q103">
        <f t="shared" si="6"/>
        <v>100</v>
      </c>
      <c r="R103" s="12">
        <f t="shared" si="8"/>
        <v>41274.776736111111</v>
      </c>
      <c r="S103">
        <f t="shared" si="7"/>
        <v>2012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1352055886</v>
      </c>
      <c r="J104">
        <v>1350324286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2">
        <f t="shared" si="8"/>
        <v>40505.131168981483</v>
      </c>
      <c r="S104">
        <f t="shared" si="7"/>
        <v>2010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8223</v>
      </c>
      <c r="H105" t="s">
        <v>8245</v>
      </c>
      <c r="I105">
        <v>1359052710</v>
      </c>
      <c r="J105">
        <v>1356979110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5"/>
        <v>105</v>
      </c>
      <c r="Q105">
        <f t="shared" si="6"/>
        <v>27.9</v>
      </c>
      <c r="R105" s="12">
        <f t="shared" si="8"/>
        <v>41682.805902777778</v>
      </c>
      <c r="S105">
        <f t="shared" si="7"/>
        <v>2014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1293073733</v>
      </c>
      <c r="J106">
        <v>1290481733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5"/>
        <v>120</v>
      </c>
      <c r="Q106">
        <f t="shared" si="6"/>
        <v>60</v>
      </c>
      <c r="R106" s="12">
        <f t="shared" si="8"/>
        <v>40612.695208333331</v>
      </c>
      <c r="S106">
        <f t="shared" si="7"/>
        <v>2011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8224</v>
      </c>
      <c r="H107" t="s">
        <v>8246</v>
      </c>
      <c r="I107">
        <v>1394220030</v>
      </c>
      <c r="J107">
        <v>1392232830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2">
        <f t="shared" si="8"/>
        <v>42485.724768518514</v>
      </c>
      <c r="S107">
        <f t="shared" si="7"/>
        <v>2016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1301792400</v>
      </c>
      <c r="J108">
        <v>1299775266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2">
        <f t="shared" si="8"/>
        <v>40987.776631944449</v>
      </c>
      <c r="S108">
        <f t="shared" si="7"/>
        <v>2012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1463184000</v>
      </c>
      <c r="J109">
        <v>1461605020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2">
        <f t="shared" si="8"/>
        <v>40635.982488425929</v>
      </c>
      <c r="S109">
        <f t="shared" si="7"/>
        <v>2011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1333391901</v>
      </c>
      <c r="J110">
        <v>1332182301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2">
        <f t="shared" si="8"/>
        <v>41365.613078703704</v>
      </c>
      <c r="S110">
        <f t="shared" si="7"/>
        <v>2013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1303688087</v>
      </c>
      <c r="J111">
        <v>1301787287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5"/>
        <v>220</v>
      </c>
      <c r="Q111">
        <f t="shared" si="6"/>
        <v>46.7</v>
      </c>
      <c r="R111" s="12">
        <f t="shared" si="8"/>
        <v>40570.025810185187</v>
      </c>
      <c r="S111">
        <f t="shared" si="7"/>
        <v>2011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1370011370</v>
      </c>
      <c r="J112">
        <v>1364827370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2">
        <f t="shared" si="8"/>
        <v>41557.949687500004</v>
      </c>
      <c r="S112">
        <f t="shared" si="7"/>
        <v>2013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8223</v>
      </c>
      <c r="H113" t="s">
        <v>8245</v>
      </c>
      <c r="I113">
        <v>1298680630</v>
      </c>
      <c r="J113">
        <v>1296088630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2">
        <f t="shared" si="8"/>
        <v>42125.333182870367</v>
      </c>
      <c r="S113">
        <f t="shared" si="7"/>
        <v>2015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1384408740</v>
      </c>
      <c r="J114">
        <v>1381445253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5"/>
        <v>104</v>
      </c>
      <c r="Q114">
        <f t="shared" si="6"/>
        <v>64.2</v>
      </c>
      <c r="R114" s="12">
        <f t="shared" si="8"/>
        <v>41718.043032407404</v>
      </c>
      <c r="S114">
        <f t="shared" si="7"/>
        <v>2014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8225</v>
      </c>
      <c r="H115" t="s">
        <v>8247</v>
      </c>
      <c r="I115">
        <v>1433059187</v>
      </c>
      <c r="J115">
        <v>1430467187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2">
        <f t="shared" si="8"/>
        <v>40753.758425925924</v>
      </c>
      <c r="S115">
        <f t="shared" si="7"/>
        <v>2011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1397354400</v>
      </c>
      <c r="J116">
        <v>1395277318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2">
        <f t="shared" si="8"/>
        <v>40861.27416666667</v>
      </c>
      <c r="S116">
        <f t="shared" si="7"/>
        <v>2011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1312642800</v>
      </c>
      <c r="J117">
        <v>1311963128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2">
        <f t="shared" si="8"/>
        <v>40918.738935185182</v>
      </c>
      <c r="S117">
        <f t="shared" si="7"/>
        <v>2012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1326436488</v>
      </c>
      <c r="J118">
        <v>1321252488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2">
        <f t="shared" si="8"/>
        <v>40595.497164351851</v>
      </c>
      <c r="S118">
        <f t="shared" si="7"/>
        <v>2011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1328377444</v>
      </c>
      <c r="J119">
        <v>1326217444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2">
        <f t="shared" si="8"/>
        <v>40248.834999999999</v>
      </c>
      <c r="S119">
        <f t="shared" si="7"/>
        <v>2010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1302260155</v>
      </c>
      <c r="J120">
        <v>1298289355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2">
        <f t="shared" si="8"/>
        <v>40723.053657407407</v>
      </c>
      <c r="S120">
        <f t="shared" si="7"/>
        <v>2011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1276110000</v>
      </c>
      <c r="J121">
        <v>1268337744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2">
        <f t="shared" si="8"/>
        <v>40739.069282407407</v>
      </c>
      <c r="S121">
        <f t="shared" si="7"/>
        <v>2011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8223</v>
      </c>
      <c r="H122" t="s">
        <v>8245</v>
      </c>
      <c r="I122">
        <v>1311902236</v>
      </c>
      <c r="J122">
        <v>1309310236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5"/>
        <v>0</v>
      </c>
      <c r="Q122">
        <f t="shared" si="6"/>
        <v>10</v>
      </c>
      <c r="R122" s="12">
        <f t="shared" si="8"/>
        <v>42616.049849537041</v>
      </c>
      <c r="S122">
        <f t="shared" si="7"/>
        <v>2016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1313276400</v>
      </c>
      <c r="J123">
        <v>1310693986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5"/>
        <v>0</v>
      </c>
      <c r="Q123">
        <f t="shared" si="6"/>
        <v>1</v>
      </c>
      <c r="R123" s="12">
        <f t="shared" si="8"/>
        <v>42096.704976851848</v>
      </c>
      <c r="S123">
        <f t="shared" si="7"/>
        <v>2015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8230</v>
      </c>
      <c r="H124" t="s">
        <v>8251</v>
      </c>
      <c r="I124">
        <v>1475457107</v>
      </c>
      <c r="J124">
        <v>1472865107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5"/>
        <v>0</v>
      </c>
      <c r="Q124">
        <f t="shared" si="6"/>
        <v>0</v>
      </c>
      <c r="R124" s="12">
        <f t="shared" si="8"/>
        <v>42593.431793981479</v>
      </c>
      <c r="S124">
        <f t="shared" si="7"/>
        <v>2016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1429352160</v>
      </c>
      <c r="J125">
        <v>1427993710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5"/>
        <v>0</v>
      </c>
      <c r="Q125">
        <f t="shared" si="6"/>
        <v>25.17</v>
      </c>
      <c r="R125" s="12">
        <f t="shared" si="8"/>
        <v>41904.781990740739</v>
      </c>
      <c r="S125">
        <f t="shared" si="7"/>
        <v>2014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1476094907</v>
      </c>
      <c r="J126">
        <v>1470910907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5"/>
        <v>0</v>
      </c>
      <c r="Q126">
        <f t="shared" si="6"/>
        <v>0</v>
      </c>
      <c r="R126" s="12">
        <f t="shared" si="8"/>
        <v>42114.928726851853</v>
      </c>
      <c r="S126">
        <f t="shared" si="7"/>
        <v>2015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8223</v>
      </c>
      <c r="H127" t="s">
        <v>8245</v>
      </c>
      <c r="I127">
        <v>1414533600</v>
      </c>
      <c r="J127">
        <v>1411411564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5"/>
        <v>14</v>
      </c>
      <c r="Q127">
        <f t="shared" si="6"/>
        <v>11.67</v>
      </c>
      <c r="R127" s="12">
        <f t="shared" si="8"/>
        <v>42709.993981481486</v>
      </c>
      <c r="S127">
        <f t="shared" si="7"/>
        <v>2016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1431728242</v>
      </c>
      <c r="J128">
        <v>1429568242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5"/>
        <v>6</v>
      </c>
      <c r="Q128">
        <f t="shared" si="6"/>
        <v>106.69</v>
      </c>
      <c r="R128" s="12">
        <f t="shared" si="8"/>
        <v>42135.589548611111</v>
      </c>
      <c r="S128">
        <f t="shared" si="7"/>
        <v>2015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8228</v>
      </c>
      <c r="H129" t="s">
        <v>8250</v>
      </c>
      <c r="I129">
        <v>1486165880</v>
      </c>
      <c r="J129">
        <v>1480981880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5"/>
        <v>2</v>
      </c>
      <c r="Q129">
        <f t="shared" si="6"/>
        <v>47.5</v>
      </c>
      <c r="R129" s="12">
        <f t="shared" si="8"/>
        <v>42067.62431712963</v>
      </c>
      <c r="S129">
        <f t="shared" si="7"/>
        <v>2015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1433988000</v>
      </c>
      <c r="J130">
        <v>1431353337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ref="P130:P193" si="9">ROUND(E130/D130*100,0)</f>
        <v>2</v>
      </c>
      <c r="Q130">
        <f t="shared" ref="Q130:Q193" si="10">IFERROR(ROUND(E130/L130,2),0)</f>
        <v>311.17</v>
      </c>
      <c r="R130" s="12">
        <f t="shared" si="8"/>
        <v>42628.22792824074</v>
      </c>
      <c r="S130">
        <f t="shared" si="7"/>
        <v>2016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1428069541</v>
      </c>
      <c r="J131">
        <v>1425481141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si="9"/>
        <v>0</v>
      </c>
      <c r="Q131">
        <f t="shared" si="10"/>
        <v>0</v>
      </c>
      <c r="R131" s="12">
        <f t="shared" si="8"/>
        <v>41882.937303240738</v>
      </c>
      <c r="S131">
        <f t="shared" ref="S131:S194" si="11">YEAR(R131)</f>
        <v>2014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8223</v>
      </c>
      <c r="H132" t="s">
        <v>8245</v>
      </c>
      <c r="I132">
        <v>1476941293</v>
      </c>
      <c r="J132">
        <v>1473917293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9"/>
        <v>0</v>
      </c>
      <c r="Q132">
        <f t="shared" si="10"/>
        <v>0</v>
      </c>
      <c r="R132" s="12">
        <f t="shared" si="8"/>
        <v>41778.915416666663</v>
      </c>
      <c r="S132">
        <f t="shared" si="11"/>
        <v>2014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1414708183</v>
      </c>
      <c r="J133">
        <v>1409524183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9"/>
        <v>0</v>
      </c>
      <c r="Q133">
        <f t="shared" si="10"/>
        <v>0</v>
      </c>
      <c r="R133" s="12">
        <f t="shared" si="8"/>
        <v>42541.837511574078</v>
      </c>
      <c r="S133">
        <f t="shared" si="11"/>
        <v>2016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8224</v>
      </c>
      <c r="H134" t="s">
        <v>8246</v>
      </c>
      <c r="I134">
        <v>1402949760</v>
      </c>
      <c r="J134">
        <v>1400536692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9"/>
        <v>10</v>
      </c>
      <c r="Q134">
        <f t="shared" si="10"/>
        <v>94.51</v>
      </c>
      <c r="R134" s="12">
        <f t="shared" ref="R134:R197" si="12">((J136/60)/60)/24+DATE(1970,1,1)</f>
        <v>41905.812581018516</v>
      </c>
      <c r="S134">
        <f t="shared" si="11"/>
        <v>2014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1467763200</v>
      </c>
      <c r="J135">
        <v>1466453161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9"/>
        <v>0</v>
      </c>
      <c r="Q135">
        <f t="shared" si="10"/>
        <v>0</v>
      </c>
      <c r="R135" s="12">
        <f t="shared" si="12"/>
        <v>42491.80768518518</v>
      </c>
      <c r="S135">
        <f t="shared" si="11"/>
        <v>2016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1415392207</v>
      </c>
      <c r="J136">
        <v>1411500607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9"/>
        <v>0</v>
      </c>
      <c r="Q136">
        <f t="shared" si="10"/>
        <v>0</v>
      </c>
      <c r="R136" s="12">
        <f t="shared" si="12"/>
        <v>42221.909930555557</v>
      </c>
      <c r="S136">
        <f t="shared" si="11"/>
        <v>2015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1464715860</v>
      </c>
      <c r="J137">
        <v>1462130584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9"/>
        <v>13</v>
      </c>
      <c r="Q137">
        <f t="shared" si="10"/>
        <v>80.599999999999994</v>
      </c>
      <c r="R137" s="12">
        <f t="shared" si="12"/>
        <v>41788.381909722222</v>
      </c>
      <c r="S137">
        <f t="shared" si="11"/>
        <v>2014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1441386000</v>
      </c>
      <c r="J138">
        <v>1438811418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9"/>
        <v>0</v>
      </c>
      <c r="Q138">
        <f t="shared" si="10"/>
        <v>0</v>
      </c>
      <c r="R138" s="12">
        <f t="shared" si="12"/>
        <v>42096.410115740742</v>
      </c>
      <c r="S138">
        <f t="shared" si="11"/>
        <v>2015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8223</v>
      </c>
      <c r="H139" t="s">
        <v>8245</v>
      </c>
      <c r="I139">
        <v>1404241200</v>
      </c>
      <c r="J139">
        <v>1401354597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9"/>
        <v>0</v>
      </c>
      <c r="Q139">
        <f t="shared" si="10"/>
        <v>0</v>
      </c>
      <c r="R139" s="12">
        <f t="shared" si="12"/>
        <v>42239.573993055557</v>
      </c>
      <c r="S139">
        <f t="shared" si="11"/>
        <v>2015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1431771360</v>
      </c>
      <c r="J140">
        <v>1427968234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9"/>
        <v>3</v>
      </c>
      <c r="Q140">
        <f t="shared" si="10"/>
        <v>81.239999999999995</v>
      </c>
      <c r="R140" s="12">
        <f t="shared" si="12"/>
        <v>42186.257418981477</v>
      </c>
      <c r="S140">
        <f t="shared" si="11"/>
        <v>2015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8231</v>
      </c>
      <c r="H141" t="s">
        <v>8252</v>
      </c>
      <c r="I141">
        <v>1444657593</v>
      </c>
      <c r="J141">
        <v>1440337593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9"/>
        <v>100</v>
      </c>
      <c r="Q141">
        <f t="shared" si="10"/>
        <v>500</v>
      </c>
      <c r="R141" s="12">
        <f t="shared" si="12"/>
        <v>42187.920972222222</v>
      </c>
      <c r="S141">
        <f t="shared" si="11"/>
        <v>2015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1438405140</v>
      </c>
      <c r="J142">
        <v>1435731041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9"/>
        <v>0</v>
      </c>
      <c r="Q142">
        <f t="shared" si="10"/>
        <v>0</v>
      </c>
      <c r="R142" s="12">
        <f t="shared" si="12"/>
        <v>42053.198287037041</v>
      </c>
      <c r="S142">
        <f t="shared" si="11"/>
        <v>2015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1436738772</v>
      </c>
      <c r="J143">
        <v>1435874772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9"/>
        <v>11</v>
      </c>
      <c r="Q143">
        <f t="shared" si="10"/>
        <v>46.18</v>
      </c>
      <c r="R143" s="12">
        <f t="shared" si="12"/>
        <v>42110.153043981481</v>
      </c>
      <c r="S143">
        <f t="shared" si="11"/>
        <v>2015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1426823132</v>
      </c>
      <c r="J144">
        <v>1424234732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9"/>
        <v>0</v>
      </c>
      <c r="Q144">
        <f t="shared" si="10"/>
        <v>10</v>
      </c>
      <c r="R144" s="12">
        <f t="shared" si="12"/>
        <v>41938.893263888887</v>
      </c>
      <c r="S144">
        <f t="shared" si="11"/>
        <v>2014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8223</v>
      </c>
      <c r="H145" t="s">
        <v>8245</v>
      </c>
      <c r="I145">
        <v>1433043623</v>
      </c>
      <c r="J145">
        <v>1429155623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9"/>
        <v>0</v>
      </c>
      <c r="Q145">
        <f t="shared" si="10"/>
        <v>0</v>
      </c>
      <c r="R145" s="12">
        <f t="shared" si="12"/>
        <v>42559.064143518524</v>
      </c>
      <c r="S145">
        <f t="shared" si="11"/>
        <v>2016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8223</v>
      </c>
      <c r="H146" t="s">
        <v>8245</v>
      </c>
      <c r="I146">
        <v>1416176778</v>
      </c>
      <c r="J146">
        <v>1414358778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9"/>
        <v>28</v>
      </c>
      <c r="Q146">
        <f t="shared" si="10"/>
        <v>55.95</v>
      </c>
      <c r="R146" s="12">
        <f t="shared" si="12"/>
        <v>42047.762407407412</v>
      </c>
      <c r="S146">
        <f t="shared" si="11"/>
        <v>2015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8225</v>
      </c>
      <c r="H147" t="s">
        <v>8247</v>
      </c>
      <c r="I147">
        <v>1472882100</v>
      </c>
      <c r="J147">
        <v>1467941542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9"/>
        <v>8</v>
      </c>
      <c r="Q147">
        <f t="shared" si="10"/>
        <v>37.56</v>
      </c>
      <c r="R147" s="12">
        <f t="shared" si="12"/>
        <v>42200.542268518519</v>
      </c>
      <c r="S147">
        <f t="shared" si="11"/>
        <v>2015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8228</v>
      </c>
      <c r="H148" t="s">
        <v>8250</v>
      </c>
      <c r="I148">
        <v>1428945472</v>
      </c>
      <c r="J148">
        <v>1423765072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9"/>
        <v>1</v>
      </c>
      <c r="Q148">
        <f t="shared" si="10"/>
        <v>38.33</v>
      </c>
      <c r="R148" s="12">
        <f t="shared" si="12"/>
        <v>42693.016180555554</v>
      </c>
      <c r="S148">
        <f t="shared" si="11"/>
        <v>2016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8223</v>
      </c>
      <c r="H149" t="s">
        <v>8245</v>
      </c>
      <c r="I149">
        <v>1439298052</v>
      </c>
      <c r="J149">
        <v>1436965252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9"/>
        <v>0</v>
      </c>
      <c r="Q149">
        <f t="shared" si="10"/>
        <v>0</v>
      </c>
      <c r="R149" s="12">
        <f t="shared" si="12"/>
        <v>41969.767824074079</v>
      </c>
      <c r="S149">
        <f t="shared" si="11"/>
        <v>2014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1484698998</v>
      </c>
      <c r="J150">
        <v>1479514998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9"/>
        <v>0</v>
      </c>
      <c r="Q150">
        <f t="shared" si="10"/>
        <v>20</v>
      </c>
      <c r="R150" s="12">
        <f t="shared" si="12"/>
        <v>42397.281666666662</v>
      </c>
      <c r="S150">
        <f t="shared" si="11"/>
        <v>2016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8224</v>
      </c>
      <c r="H151" t="s">
        <v>8246</v>
      </c>
      <c r="I151">
        <v>1420741080</v>
      </c>
      <c r="J151">
        <v>1417026340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9"/>
        <v>1</v>
      </c>
      <c r="Q151">
        <f t="shared" si="10"/>
        <v>15.33</v>
      </c>
      <c r="R151" s="12">
        <f t="shared" si="12"/>
        <v>41968.172106481477</v>
      </c>
      <c r="S151">
        <f t="shared" si="11"/>
        <v>2014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1456555536</v>
      </c>
      <c r="J152">
        <v>1453963536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9"/>
        <v>23</v>
      </c>
      <c r="Q152">
        <f t="shared" si="10"/>
        <v>449.43</v>
      </c>
      <c r="R152" s="12">
        <f t="shared" si="12"/>
        <v>42090.161828703705</v>
      </c>
      <c r="S152">
        <f t="shared" si="11"/>
        <v>2015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8223</v>
      </c>
      <c r="H153" t="s">
        <v>8245</v>
      </c>
      <c r="I153">
        <v>1419494400</v>
      </c>
      <c r="J153">
        <v>1416888470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9"/>
        <v>0</v>
      </c>
      <c r="Q153">
        <f t="shared" si="10"/>
        <v>28</v>
      </c>
      <c r="R153" s="12">
        <f t="shared" si="12"/>
        <v>42113.550821759258</v>
      </c>
      <c r="S153">
        <f t="shared" si="11"/>
        <v>2015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1432612382</v>
      </c>
      <c r="J154">
        <v>1427428382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9"/>
        <v>0</v>
      </c>
      <c r="Q154">
        <f t="shared" si="10"/>
        <v>15</v>
      </c>
      <c r="R154" s="12">
        <f t="shared" si="12"/>
        <v>41875.077546296299</v>
      </c>
      <c r="S154">
        <f t="shared" si="11"/>
        <v>2014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8225</v>
      </c>
      <c r="H155" t="s">
        <v>8247</v>
      </c>
      <c r="I155">
        <v>1434633191</v>
      </c>
      <c r="J155">
        <v>1429449191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9"/>
        <v>1</v>
      </c>
      <c r="Q155">
        <f t="shared" si="10"/>
        <v>35.9</v>
      </c>
      <c r="R155" s="12">
        <f t="shared" si="12"/>
        <v>41933.586157407408</v>
      </c>
      <c r="S155">
        <f t="shared" si="11"/>
        <v>2014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1411437100</v>
      </c>
      <c r="J156">
        <v>1408845100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9"/>
        <v>3</v>
      </c>
      <c r="Q156">
        <f t="shared" si="10"/>
        <v>13.33</v>
      </c>
      <c r="R156" s="12">
        <f t="shared" si="12"/>
        <v>42115.547395833331</v>
      </c>
      <c r="S156">
        <f t="shared" si="11"/>
        <v>2015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1417532644</v>
      </c>
      <c r="J157">
        <v>1413900244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9"/>
        <v>0</v>
      </c>
      <c r="Q157">
        <f t="shared" si="10"/>
        <v>20.25</v>
      </c>
      <c r="R157" s="12">
        <f t="shared" si="12"/>
        <v>42168.559432870374</v>
      </c>
      <c r="S157">
        <f t="shared" si="11"/>
        <v>2015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8223</v>
      </c>
      <c r="H158" t="s">
        <v>8245</v>
      </c>
      <c r="I158">
        <v>1433336895</v>
      </c>
      <c r="J158">
        <v>1429621695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9"/>
        <v>5</v>
      </c>
      <c r="Q158">
        <f t="shared" si="10"/>
        <v>119</v>
      </c>
      <c r="R158" s="12">
        <f t="shared" si="12"/>
        <v>41794.124953703707</v>
      </c>
      <c r="S158">
        <f t="shared" si="11"/>
        <v>2014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1437657935</v>
      </c>
      <c r="J159">
        <v>1434201935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9"/>
        <v>0</v>
      </c>
      <c r="Q159">
        <f t="shared" si="10"/>
        <v>4</v>
      </c>
      <c r="R159" s="12">
        <f t="shared" si="12"/>
        <v>42396.911712962959</v>
      </c>
      <c r="S159">
        <f t="shared" si="11"/>
        <v>2016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8228</v>
      </c>
      <c r="H160" t="s">
        <v>8250</v>
      </c>
      <c r="I160">
        <v>1407034796</v>
      </c>
      <c r="J160">
        <v>1401850796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9"/>
        <v>0</v>
      </c>
      <c r="Q160">
        <f t="shared" si="10"/>
        <v>0</v>
      </c>
      <c r="R160" s="12">
        <f t="shared" si="12"/>
        <v>41904.07671296296</v>
      </c>
      <c r="S160">
        <f t="shared" si="11"/>
        <v>2014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1456523572</v>
      </c>
      <c r="J161">
        <v>1453931572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9"/>
        <v>0</v>
      </c>
      <c r="Q161">
        <f t="shared" si="10"/>
        <v>10</v>
      </c>
      <c r="R161" s="12">
        <f t="shared" si="12"/>
        <v>42514.434548611112</v>
      </c>
      <c r="S161">
        <f t="shared" si="11"/>
        <v>2016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1413942628</v>
      </c>
      <c r="J162">
        <v>1411350628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9"/>
        <v>0</v>
      </c>
      <c r="Q162">
        <f t="shared" si="10"/>
        <v>0</v>
      </c>
      <c r="R162" s="12">
        <f t="shared" si="12"/>
        <v>42171.913090277783</v>
      </c>
      <c r="S162">
        <f t="shared" si="11"/>
        <v>2015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1467541545</v>
      </c>
      <c r="J163">
        <v>1464085545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9"/>
        <v>0</v>
      </c>
      <c r="Q163">
        <f t="shared" si="10"/>
        <v>5</v>
      </c>
      <c r="R163" s="12">
        <f t="shared" si="12"/>
        <v>41792.687442129631</v>
      </c>
      <c r="S163">
        <f t="shared" si="11"/>
        <v>2014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1439675691</v>
      </c>
      <c r="J164">
        <v>1434491691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9"/>
        <v>16</v>
      </c>
      <c r="Q164">
        <f t="shared" si="10"/>
        <v>43.5</v>
      </c>
      <c r="R164" s="12">
        <f t="shared" si="12"/>
        <v>41835.126805555556</v>
      </c>
      <c r="S164">
        <f t="shared" si="11"/>
        <v>2014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1404318595</v>
      </c>
      <c r="J165">
        <v>1401726595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9"/>
        <v>0</v>
      </c>
      <c r="Q165">
        <f t="shared" si="10"/>
        <v>0</v>
      </c>
      <c r="R165" s="12">
        <f t="shared" si="12"/>
        <v>42243.961273148147</v>
      </c>
      <c r="S165">
        <f t="shared" si="11"/>
        <v>2015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1408232520</v>
      </c>
      <c r="J166">
        <v>1405393356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9"/>
        <v>1</v>
      </c>
      <c r="Q166">
        <f t="shared" si="10"/>
        <v>91.43</v>
      </c>
      <c r="R166" s="12">
        <f t="shared" si="12"/>
        <v>41841.762743055559</v>
      </c>
      <c r="S166">
        <f t="shared" si="11"/>
        <v>2014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8223</v>
      </c>
      <c r="H167" t="s">
        <v>8245</v>
      </c>
      <c r="I167">
        <v>1443657600</v>
      </c>
      <c r="J167">
        <v>1440716654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9"/>
        <v>0</v>
      </c>
      <c r="Q167">
        <f t="shared" si="10"/>
        <v>0</v>
      </c>
      <c r="R167" s="12">
        <f t="shared" si="12"/>
        <v>42351.658842592587</v>
      </c>
      <c r="S167">
        <f t="shared" si="11"/>
        <v>2015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1411150701</v>
      </c>
      <c r="J168">
        <v>1405966701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9"/>
        <v>60</v>
      </c>
      <c r="Q168">
        <f t="shared" si="10"/>
        <v>3000</v>
      </c>
      <c r="R168" s="12">
        <f t="shared" si="12"/>
        <v>42721.075949074075</v>
      </c>
      <c r="S168">
        <f t="shared" si="11"/>
        <v>2016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8224</v>
      </c>
      <c r="H169" t="s">
        <v>8246</v>
      </c>
      <c r="I169">
        <v>1452613724</v>
      </c>
      <c r="J169">
        <v>1450021724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9"/>
        <v>0</v>
      </c>
      <c r="Q169">
        <f t="shared" si="10"/>
        <v>5.5</v>
      </c>
      <c r="R169" s="12">
        <f t="shared" si="12"/>
        <v>42160.927488425921</v>
      </c>
      <c r="S169">
        <f t="shared" si="11"/>
        <v>2015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1484531362</v>
      </c>
      <c r="J170">
        <v>1481939362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9"/>
        <v>4</v>
      </c>
      <c r="Q170">
        <f t="shared" si="10"/>
        <v>108.33</v>
      </c>
      <c r="R170" s="12">
        <f t="shared" si="12"/>
        <v>42052.83530092593</v>
      </c>
      <c r="S170">
        <f t="shared" si="11"/>
        <v>2015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8223</v>
      </c>
      <c r="H171" t="s">
        <v>8245</v>
      </c>
      <c r="I171">
        <v>1438726535</v>
      </c>
      <c r="J171">
        <v>1433542535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9"/>
        <v>22</v>
      </c>
      <c r="Q171">
        <f t="shared" si="10"/>
        <v>56</v>
      </c>
      <c r="R171" s="12">
        <f t="shared" si="12"/>
        <v>41900.505312499998</v>
      </c>
      <c r="S171">
        <f t="shared" si="11"/>
        <v>2014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1426791770</v>
      </c>
      <c r="J172">
        <v>1424203370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9"/>
        <v>3</v>
      </c>
      <c r="Q172">
        <f t="shared" si="10"/>
        <v>32.5</v>
      </c>
      <c r="R172" s="12">
        <f t="shared" si="12"/>
        <v>42216.977812500001</v>
      </c>
      <c r="S172">
        <f t="shared" si="11"/>
        <v>2015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8224</v>
      </c>
      <c r="H173" t="s">
        <v>8246</v>
      </c>
      <c r="I173">
        <v>1413634059</v>
      </c>
      <c r="J173">
        <v>1411042059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9"/>
        <v>0</v>
      </c>
      <c r="Q173">
        <f t="shared" si="10"/>
        <v>1</v>
      </c>
      <c r="R173" s="12">
        <f t="shared" si="12"/>
        <v>42534.180717592593</v>
      </c>
      <c r="S173">
        <f t="shared" si="11"/>
        <v>2016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1440912480</v>
      </c>
      <c r="J174">
        <v>1438385283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9"/>
        <v>0</v>
      </c>
      <c r="Q174">
        <f t="shared" si="10"/>
        <v>0</v>
      </c>
      <c r="R174" s="12">
        <f t="shared" si="12"/>
        <v>42047.394942129627</v>
      </c>
      <c r="S174">
        <f t="shared" si="11"/>
        <v>2015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8223</v>
      </c>
      <c r="H175" t="s">
        <v>8245</v>
      </c>
      <c r="I175">
        <v>1470975614</v>
      </c>
      <c r="J175">
        <v>1465791614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9"/>
        <v>0</v>
      </c>
      <c r="Q175">
        <f t="shared" si="10"/>
        <v>0</v>
      </c>
      <c r="R175" s="12">
        <f t="shared" si="12"/>
        <v>42033.573009259257</v>
      </c>
      <c r="S175">
        <f t="shared" si="11"/>
        <v>2015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8223</v>
      </c>
      <c r="H176" t="s">
        <v>8245</v>
      </c>
      <c r="I176">
        <v>1426753723</v>
      </c>
      <c r="J176">
        <v>1423733323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9"/>
        <v>0</v>
      </c>
      <c r="Q176">
        <f t="shared" si="10"/>
        <v>0</v>
      </c>
      <c r="R176" s="12">
        <f t="shared" si="12"/>
        <v>42072.758981481486</v>
      </c>
      <c r="S176">
        <f t="shared" si="11"/>
        <v>2015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1425131108</v>
      </c>
      <c r="J177">
        <v>1422539108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9"/>
        <v>6</v>
      </c>
      <c r="Q177">
        <f t="shared" si="10"/>
        <v>49.88</v>
      </c>
      <c r="R177" s="12">
        <f t="shared" si="12"/>
        <v>41855.777905092589</v>
      </c>
      <c r="S177">
        <f t="shared" si="11"/>
        <v>2014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8232</v>
      </c>
      <c r="H178" t="s">
        <v>8248</v>
      </c>
      <c r="I178">
        <v>1431108776</v>
      </c>
      <c r="J178">
        <v>1425924776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9"/>
        <v>0</v>
      </c>
      <c r="Q178">
        <f t="shared" si="10"/>
        <v>0</v>
      </c>
      <c r="R178" s="12">
        <f t="shared" si="12"/>
        <v>42191.824062500003</v>
      </c>
      <c r="S178">
        <f t="shared" si="11"/>
        <v>2015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8224</v>
      </c>
      <c r="H179" t="s">
        <v>8246</v>
      </c>
      <c r="I179">
        <v>1409337611</v>
      </c>
      <c r="J179">
        <v>1407177611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9"/>
        <v>40</v>
      </c>
      <c r="Q179">
        <f t="shared" si="10"/>
        <v>25.71</v>
      </c>
      <c r="R179" s="12">
        <f t="shared" si="12"/>
        <v>42070.047754629632</v>
      </c>
      <c r="S179">
        <f t="shared" si="11"/>
        <v>2015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8223</v>
      </c>
      <c r="H180" t="s">
        <v>8245</v>
      </c>
      <c r="I180">
        <v>1438803999</v>
      </c>
      <c r="J180">
        <v>1436211999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9"/>
        <v>0</v>
      </c>
      <c r="Q180">
        <f t="shared" si="10"/>
        <v>0</v>
      </c>
      <c r="R180" s="12">
        <f t="shared" si="12"/>
        <v>42304.955381944441</v>
      </c>
      <c r="S180">
        <f t="shared" si="11"/>
        <v>2015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1427155726</v>
      </c>
      <c r="J181">
        <v>1425690526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9"/>
        <v>20</v>
      </c>
      <c r="Q181">
        <f t="shared" si="10"/>
        <v>100</v>
      </c>
      <c r="R181" s="12">
        <f t="shared" si="12"/>
        <v>42403.080497685187</v>
      </c>
      <c r="S181">
        <f t="shared" si="11"/>
        <v>2016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8226</v>
      </c>
      <c r="H182" t="s">
        <v>8248</v>
      </c>
      <c r="I182">
        <v>1448582145</v>
      </c>
      <c r="J182">
        <v>1445986545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9"/>
        <v>33</v>
      </c>
      <c r="Q182">
        <f t="shared" si="10"/>
        <v>30.85</v>
      </c>
      <c r="R182" s="12">
        <f t="shared" si="12"/>
        <v>42067.991238425922</v>
      </c>
      <c r="S182">
        <f t="shared" si="11"/>
        <v>2015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8223</v>
      </c>
      <c r="H183" t="s">
        <v>8245</v>
      </c>
      <c r="I183">
        <v>1457056555</v>
      </c>
      <c r="J183">
        <v>1454464555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9"/>
        <v>21</v>
      </c>
      <c r="Q183">
        <f t="shared" si="10"/>
        <v>180.5</v>
      </c>
      <c r="R183" s="12">
        <f t="shared" si="12"/>
        <v>42147.741840277777</v>
      </c>
      <c r="S183">
        <f t="shared" si="11"/>
        <v>2015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8224</v>
      </c>
      <c r="H184" t="s">
        <v>8246</v>
      </c>
      <c r="I184">
        <v>1428951600</v>
      </c>
      <c r="J184">
        <v>1425512843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9"/>
        <v>0</v>
      </c>
      <c r="Q184">
        <f t="shared" si="10"/>
        <v>0</v>
      </c>
      <c r="R184" s="12">
        <f t="shared" si="12"/>
        <v>42712.011944444443</v>
      </c>
      <c r="S184">
        <f t="shared" si="11"/>
        <v>2016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1434995295</v>
      </c>
      <c r="J185">
        <v>1432403295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9"/>
        <v>36</v>
      </c>
      <c r="Q185">
        <f t="shared" si="10"/>
        <v>373.5</v>
      </c>
      <c r="R185" s="12">
        <f t="shared" si="12"/>
        <v>41939.810300925928</v>
      </c>
      <c r="S185">
        <f t="shared" si="11"/>
        <v>2014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8223</v>
      </c>
      <c r="H186" t="s">
        <v>8245</v>
      </c>
      <c r="I186">
        <v>1483748232</v>
      </c>
      <c r="J186">
        <v>1481156232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9"/>
        <v>3</v>
      </c>
      <c r="Q186">
        <f t="shared" si="10"/>
        <v>25.5</v>
      </c>
      <c r="R186" s="12">
        <f t="shared" si="12"/>
        <v>41825.791226851856</v>
      </c>
      <c r="S186">
        <f t="shared" si="11"/>
        <v>2014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8224</v>
      </c>
      <c r="H187" t="s">
        <v>8246</v>
      </c>
      <c r="I187">
        <v>1417033610</v>
      </c>
      <c r="J187">
        <v>1414438010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9"/>
        <v>6</v>
      </c>
      <c r="Q187">
        <f t="shared" si="10"/>
        <v>220</v>
      </c>
      <c r="R187" s="12">
        <f t="shared" si="12"/>
        <v>42570.91133101852</v>
      </c>
      <c r="S187">
        <f t="shared" si="11"/>
        <v>2016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8228</v>
      </c>
      <c r="H188" t="s">
        <v>8250</v>
      </c>
      <c r="I188">
        <v>1409543940</v>
      </c>
      <c r="J188">
        <v>1404586762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9"/>
        <v>0</v>
      </c>
      <c r="Q188">
        <f t="shared" si="10"/>
        <v>0</v>
      </c>
      <c r="R188" s="12">
        <f t="shared" si="12"/>
        <v>42767.812893518523</v>
      </c>
      <c r="S188">
        <f t="shared" si="11"/>
        <v>2017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9"/>
        <v>16</v>
      </c>
      <c r="Q189">
        <f t="shared" si="10"/>
        <v>160</v>
      </c>
      <c r="R189" s="12">
        <f t="shared" si="12"/>
        <v>42182.234456018516</v>
      </c>
      <c r="S189">
        <f t="shared" si="11"/>
        <v>2015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1488571200</v>
      </c>
      <c r="J190">
        <v>1485977434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9"/>
        <v>0</v>
      </c>
      <c r="Q190">
        <f t="shared" si="10"/>
        <v>0</v>
      </c>
      <c r="R190" s="12">
        <f t="shared" si="12"/>
        <v>41857.18304398148</v>
      </c>
      <c r="S190">
        <f t="shared" si="11"/>
        <v>2014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1437461940</v>
      </c>
      <c r="J191">
        <v>1435383457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9"/>
        <v>0</v>
      </c>
      <c r="Q191">
        <f t="shared" si="10"/>
        <v>69</v>
      </c>
      <c r="R191" s="12">
        <f t="shared" si="12"/>
        <v>42556.690706018519</v>
      </c>
      <c r="S191">
        <f t="shared" si="11"/>
        <v>2016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1409891015</v>
      </c>
      <c r="J192">
        <v>1407299015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9"/>
        <v>0</v>
      </c>
      <c r="Q192">
        <f t="shared" si="10"/>
        <v>50</v>
      </c>
      <c r="R192" s="12">
        <f t="shared" si="12"/>
        <v>42527.650995370372</v>
      </c>
      <c r="S192">
        <f t="shared" si="11"/>
        <v>2016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8223</v>
      </c>
      <c r="H193" t="s">
        <v>8245</v>
      </c>
      <c r="I193">
        <v>1472920477</v>
      </c>
      <c r="J193">
        <v>1467736477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9"/>
        <v>5</v>
      </c>
      <c r="Q193">
        <f t="shared" si="10"/>
        <v>83.33</v>
      </c>
      <c r="R193" s="12">
        <f t="shared" si="12"/>
        <v>42239.441412037035</v>
      </c>
      <c r="S193">
        <f t="shared" si="11"/>
        <v>2015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1466091446</v>
      </c>
      <c r="J194">
        <v>1465227446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ref="P194:P257" si="13">ROUND(E194/D194*100,0)</f>
        <v>0</v>
      </c>
      <c r="Q194">
        <f t="shared" ref="Q194:Q257" si="14">IFERROR(ROUND(E194/L194,2),0)</f>
        <v>5.67</v>
      </c>
      <c r="R194" s="12">
        <f t="shared" si="12"/>
        <v>41899.792037037041</v>
      </c>
      <c r="S194">
        <f t="shared" si="11"/>
        <v>2014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8225</v>
      </c>
      <c r="H195" t="s">
        <v>8247</v>
      </c>
      <c r="I195">
        <v>1443782138</v>
      </c>
      <c r="J195">
        <v>1440326138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si="13"/>
        <v>0</v>
      </c>
      <c r="Q195">
        <f t="shared" si="14"/>
        <v>0</v>
      </c>
      <c r="R195" s="12">
        <f t="shared" si="12"/>
        <v>41911.934791666667</v>
      </c>
      <c r="S195">
        <f t="shared" ref="S195:S258" si="15">YEAR(R195)</f>
        <v>2014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8223</v>
      </c>
      <c r="H196" t="s">
        <v>8245</v>
      </c>
      <c r="I196">
        <v>1413572432</v>
      </c>
      <c r="J196">
        <v>1410980432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3"/>
        <v>0</v>
      </c>
      <c r="Q196">
        <f t="shared" si="14"/>
        <v>1</v>
      </c>
      <c r="R196" s="12">
        <f t="shared" si="12"/>
        <v>42375.996886574074</v>
      </c>
      <c r="S196">
        <f t="shared" si="15"/>
        <v>2016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8224</v>
      </c>
      <c r="H197" t="s">
        <v>8246</v>
      </c>
      <c r="I197">
        <v>1417217166</v>
      </c>
      <c r="J197">
        <v>1412029566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3"/>
        <v>0</v>
      </c>
      <c r="Q197">
        <f t="shared" si="14"/>
        <v>0</v>
      </c>
      <c r="R197" s="12">
        <f t="shared" si="12"/>
        <v>42135.67050925926</v>
      </c>
      <c r="S197">
        <f t="shared" si="15"/>
        <v>2015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1457308531</v>
      </c>
      <c r="J198">
        <v>1452124531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3"/>
        <v>42</v>
      </c>
      <c r="Q198">
        <f t="shared" si="14"/>
        <v>77.11</v>
      </c>
      <c r="R198" s="12">
        <f t="shared" ref="R198:R261" si="16">((J200/60)/60)/24+DATE(1970,1,1)</f>
        <v>42259.542800925927</v>
      </c>
      <c r="S198">
        <f t="shared" si="15"/>
        <v>2015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8223</v>
      </c>
      <c r="H199" t="s">
        <v>8245</v>
      </c>
      <c r="I199">
        <v>1436544332</v>
      </c>
      <c r="J199">
        <v>1431360332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3"/>
        <v>10</v>
      </c>
      <c r="Q199">
        <f t="shared" si="14"/>
        <v>32.75</v>
      </c>
      <c r="R199" s="12">
        <f t="shared" si="16"/>
        <v>42741.848379629635</v>
      </c>
      <c r="S199">
        <f t="shared" si="15"/>
        <v>2017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8224</v>
      </c>
      <c r="H200" t="s">
        <v>8246</v>
      </c>
      <c r="I200">
        <v>1444510800</v>
      </c>
      <c r="J200">
        <v>1442062898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3"/>
        <v>1</v>
      </c>
      <c r="Q200">
        <f t="shared" si="14"/>
        <v>46.5</v>
      </c>
      <c r="R200" s="12">
        <f t="shared" si="16"/>
        <v>41887.383356481485</v>
      </c>
      <c r="S200">
        <f t="shared" si="15"/>
        <v>2014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8224</v>
      </c>
      <c r="H201" t="s">
        <v>8246</v>
      </c>
      <c r="I201">
        <v>1487365200</v>
      </c>
      <c r="J201">
        <v>1483734100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3"/>
        <v>0</v>
      </c>
      <c r="Q201">
        <f t="shared" si="14"/>
        <v>0</v>
      </c>
      <c r="R201" s="12">
        <f t="shared" si="16"/>
        <v>42584.123865740738</v>
      </c>
      <c r="S201">
        <f t="shared" si="15"/>
        <v>2016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1412500322</v>
      </c>
      <c r="J202">
        <v>1409908322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3"/>
        <v>26</v>
      </c>
      <c r="Q202">
        <f t="shared" si="14"/>
        <v>87.31</v>
      </c>
      <c r="R202" s="12">
        <f t="shared" si="16"/>
        <v>41867.083368055559</v>
      </c>
      <c r="S202">
        <f t="shared" si="15"/>
        <v>2014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1472698702</v>
      </c>
      <c r="J203">
        <v>1470106702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3"/>
        <v>58</v>
      </c>
      <c r="Q203">
        <f t="shared" si="14"/>
        <v>54.29</v>
      </c>
      <c r="R203" s="12">
        <f t="shared" si="16"/>
        <v>42023.818622685183</v>
      </c>
      <c r="S203">
        <f t="shared" si="15"/>
        <v>2015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1410746403</v>
      </c>
      <c r="J204">
        <v>1408154403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3"/>
        <v>0</v>
      </c>
      <c r="Q204">
        <f t="shared" si="14"/>
        <v>0</v>
      </c>
      <c r="R204" s="12">
        <f t="shared" si="16"/>
        <v>42255.927824074075</v>
      </c>
      <c r="S204">
        <f t="shared" si="15"/>
        <v>2015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8223</v>
      </c>
      <c r="H205" t="s">
        <v>8245</v>
      </c>
      <c r="I205">
        <v>1423424329</v>
      </c>
      <c r="J205">
        <v>1421696329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3"/>
        <v>30</v>
      </c>
      <c r="Q205">
        <f t="shared" si="14"/>
        <v>93.25</v>
      </c>
      <c r="R205" s="12">
        <f t="shared" si="16"/>
        <v>41973.847962962958</v>
      </c>
      <c r="S205">
        <f t="shared" si="15"/>
        <v>2014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8223</v>
      </c>
      <c r="H206" t="s">
        <v>8245</v>
      </c>
      <c r="I206">
        <v>1444337940</v>
      </c>
      <c r="J206">
        <v>1441750564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3"/>
        <v>51</v>
      </c>
      <c r="Q206">
        <f t="shared" si="14"/>
        <v>117.68</v>
      </c>
      <c r="R206" s="12">
        <f t="shared" si="16"/>
        <v>42556.583368055552</v>
      </c>
      <c r="S206">
        <f t="shared" si="15"/>
        <v>2016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8224</v>
      </c>
      <c r="H207" t="s">
        <v>8246</v>
      </c>
      <c r="I207">
        <v>1422562864</v>
      </c>
      <c r="J207">
        <v>1417378864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3"/>
        <v>16</v>
      </c>
      <c r="Q207">
        <f t="shared" si="14"/>
        <v>76.47</v>
      </c>
      <c r="R207" s="12">
        <f t="shared" si="16"/>
        <v>42248.632199074069</v>
      </c>
      <c r="S207">
        <f t="shared" si="15"/>
        <v>2015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8225</v>
      </c>
      <c r="H208" t="s">
        <v>8247</v>
      </c>
      <c r="I208">
        <v>1470319203</v>
      </c>
      <c r="J208">
        <v>1467727203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3"/>
        <v>0</v>
      </c>
      <c r="Q208">
        <f t="shared" si="14"/>
        <v>0</v>
      </c>
      <c r="R208" s="12">
        <f t="shared" si="16"/>
        <v>42567.004432870366</v>
      </c>
      <c r="S208">
        <f t="shared" si="15"/>
        <v>2016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8223</v>
      </c>
      <c r="H209" t="s">
        <v>8245</v>
      </c>
      <c r="I209">
        <v>1444144222</v>
      </c>
      <c r="J209">
        <v>1441120222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3"/>
        <v>15</v>
      </c>
      <c r="Q209">
        <f t="shared" si="14"/>
        <v>163.85</v>
      </c>
      <c r="R209" s="12">
        <f t="shared" si="16"/>
        <v>41978.197199074071</v>
      </c>
      <c r="S209">
        <f t="shared" si="15"/>
        <v>2014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8223</v>
      </c>
      <c r="H210" t="s">
        <v>8245</v>
      </c>
      <c r="I210">
        <v>1470441983</v>
      </c>
      <c r="J210">
        <v>1468627583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3"/>
        <v>0</v>
      </c>
      <c r="Q210">
        <f t="shared" si="14"/>
        <v>0</v>
      </c>
      <c r="R210" s="12">
        <f t="shared" si="16"/>
        <v>41959.369988425926</v>
      </c>
      <c r="S210">
        <f t="shared" si="15"/>
        <v>2014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8228</v>
      </c>
      <c r="H211" t="s">
        <v>8250</v>
      </c>
      <c r="I211">
        <v>1420346638</v>
      </c>
      <c r="J211">
        <v>1417754638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3"/>
        <v>0</v>
      </c>
      <c r="Q211">
        <f t="shared" si="14"/>
        <v>0</v>
      </c>
      <c r="R211" s="12">
        <f t="shared" si="16"/>
        <v>42165.922858796301</v>
      </c>
      <c r="S211">
        <f t="shared" si="15"/>
        <v>2015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8225</v>
      </c>
      <c r="H212" t="s">
        <v>8247</v>
      </c>
      <c r="I212">
        <v>1418719967</v>
      </c>
      <c r="J212">
        <v>1416127967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3"/>
        <v>25</v>
      </c>
      <c r="Q212">
        <f t="shared" si="14"/>
        <v>91.82</v>
      </c>
      <c r="R212" s="12">
        <f t="shared" si="16"/>
        <v>42249.064722222218</v>
      </c>
      <c r="S212">
        <f t="shared" si="15"/>
        <v>2015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1436566135</v>
      </c>
      <c r="J213">
        <v>1433974135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3"/>
        <v>45</v>
      </c>
      <c r="Q213">
        <f t="shared" si="14"/>
        <v>185.83</v>
      </c>
      <c r="R213" s="12">
        <f t="shared" si="16"/>
        <v>42236.159918981488</v>
      </c>
      <c r="S213">
        <f t="shared" si="15"/>
        <v>2015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1443675600</v>
      </c>
      <c r="J214">
        <v>1441157592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3"/>
        <v>0</v>
      </c>
      <c r="Q214">
        <f t="shared" si="14"/>
        <v>1</v>
      </c>
      <c r="R214" s="12">
        <f t="shared" si="16"/>
        <v>42416.881018518514</v>
      </c>
      <c r="S214">
        <f t="shared" si="15"/>
        <v>2016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1442634617</v>
      </c>
      <c r="J215">
        <v>1440042617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3"/>
        <v>0</v>
      </c>
      <c r="Q215">
        <f t="shared" si="14"/>
        <v>20</v>
      </c>
      <c r="R215" s="12">
        <f t="shared" si="16"/>
        <v>42202.594293981485</v>
      </c>
      <c r="S215">
        <f t="shared" si="15"/>
        <v>2015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1460837320</v>
      </c>
      <c r="J216">
        <v>1455656920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3"/>
        <v>0</v>
      </c>
      <c r="Q216">
        <f t="shared" si="14"/>
        <v>1</v>
      </c>
      <c r="R216" s="12">
        <f t="shared" si="16"/>
        <v>42009.64061342593</v>
      </c>
      <c r="S216">
        <f t="shared" si="15"/>
        <v>2015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8223</v>
      </c>
      <c r="H217" t="s">
        <v>8245</v>
      </c>
      <c r="I217">
        <v>1439734001</v>
      </c>
      <c r="J217">
        <v>1437142547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3"/>
        <v>0</v>
      </c>
      <c r="Q217">
        <f t="shared" si="14"/>
        <v>10</v>
      </c>
      <c r="R217" s="12">
        <f t="shared" si="16"/>
        <v>42375.230115740742</v>
      </c>
      <c r="S217">
        <f t="shared" si="15"/>
        <v>2016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1425655349</v>
      </c>
      <c r="J218">
        <v>1420471349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3"/>
        <v>56</v>
      </c>
      <c r="Q218">
        <f t="shared" si="14"/>
        <v>331.54</v>
      </c>
      <c r="R218" s="12">
        <f t="shared" si="16"/>
        <v>42066.958761574075</v>
      </c>
      <c r="S218">
        <f t="shared" si="15"/>
        <v>2015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8224</v>
      </c>
      <c r="H219" t="s">
        <v>8246</v>
      </c>
      <c r="I219">
        <v>1455753540</v>
      </c>
      <c r="J219">
        <v>1452058282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3"/>
        <v>12</v>
      </c>
      <c r="Q219">
        <f t="shared" si="14"/>
        <v>314.29000000000002</v>
      </c>
      <c r="R219" s="12">
        <f t="shared" si="16"/>
        <v>41970.64061342593</v>
      </c>
      <c r="S219">
        <f t="shared" si="15"/>
        <v>2014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1429740037</v>
      </c>
      <c r="J220">
        <v>1425423637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3"/>
        <v>2</v>
      </c>
      <c r="Q220">
        <f t="shared" si="14"/>
        <v>100</v>
      </c>
      <c r="R220" s="12">
        <f t="shared" si="16"/>
        <v>42079.628344907411</v>
      </c>
      <c r="S220">
        <f t="shared" si="15"/>
        <v>2015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8234</v>
      </c>
      <c r="H221" t="s">
        <v>8254</v>
      </c>
      <c r="I221">
        <v>1419780149</v>
      </c>
      <c r="J221">
        <v>1417101749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3"/>
        <v>18</v>
      </c>
      <c r="Q221">
        <f t="shared" si="14"/>
        <v>115.99</v>
      </c>
      <c r="R221" s="12">
        <f t="shared" si="16"/>
        <v>42429.326678240745</v>
      </c>
      <c r="S221">
        <f t="shared" si="15"/>
        <v>2016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1431702289</v>
      </c>
      <c r="J222">
        <v>1426518289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3"/>
        <v>1</v>
      </c>
      <c r="Q222">
        <f t="shared" si="14"/>
        <v>120</v>
      </c>
      <c r="R222" s="12">
        <f t="shared" si="16"/>
        <v>42195.643865740742</v>
      </c>
      <c r="S222">
        <f t="shared" si="15"/>
        <v>2015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1459493940</v>
      </c>
      <c r="J223">
        <v>1456732225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3"/>
        <v>0</v>
      </c>
      <c r="Q223">
        <f t="shared" si="14"/>
        <v>0</v>
      </c>
      <c r="R223" s="12">
        <f t="shared" si="16"/>
        <v>42031.837546296301</v>
      </c>
      <c r="S223">
        <f t="shared" si="15"/>
        <v>2015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1440101160</v>
      </c>
      <c r="J224">
        <v>1436542030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3"/>
        <v>13</v>
      </c>
      <c r="Q224">
        <f t="shared" si="14"/>
        <v>65</v>
      </c>
      <c r="R224" s="12">
        <f t="shared" si="16"/>
        <v>42031.769884259258</v>
      </c>
      <c r="S224">
        <f t="shared" si="15"/>
        <v>2015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1427569564</v>
      </c>
      <c r="J225">
        <v>1422389164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3"/>
        <v>0</v>
      </c>
      <c r="Q225">
        <f t="shared" si="14"/>
        <v>0</v>
      </c>
      <c r="R225" s="12">
        <f t="shared" si="16"/>
        <v>42482.048032407409</v>
      </c>
      <c r="S225">
        <f t="shared" si="15"/>
        <v>2016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8223</v>
      </c>
      <c r="H226" t="s">
        <v>8245</v>
      </c>
      <c r="I226">
        <v>1427423940</v>
      </c>
      <c r="J226">
        <v>1422383318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3"/>
        <v>0</v>
      </c>
      <c r="Q226">
        <f t="shared" si="14"/>
        <v>0</v>
      </c>
      <c r="R226" s="12">
        <f t="shared" si="16"/>
        <v>42135.235254629632</v>
      </c>
      <c r="S226">
        <f t="shared" si="15"/>
        <v>2015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1463879100</v>
      </c>
      <c r="J227">
        <v>1461287350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3"/>
        <v>0</v>
      </c>
      <c r="Q227">
        <f t="shared" si="14"/>
        <v>0</v>
      </c>
      <c r="R227" s="12">
        <f t="shared" si="16"/>
        <v>42438.961273148147</v>
      </c>
      <c r="S227">
        <f t="shared" si="15"/>
        <v>2016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8225</v>
      </c>
      <c r="H228" t="s">
        <v>8247</v>
      </c>
      <c r="I228">
        <v>1436506726</v>
      </c>
      <c r="J228">
        <v>1431322726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3"/>
        <v>1</v>
      </c>
      <c r="Q228">
        <f t="shared" si="14"/>
        <v>125</v>
      </c>
      <c r="R228" s="12">
        <f t="shared" si="16"/>
        <v>42106.666018518517</v>
      </c>
      <c r="S228">
        <f t="shared" si="15"/>
        <v>2015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1460153054</v>
      </c>
      <c r="J229">
        <v>1457564654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3"/>
        <v>0</v>
      </c>
      <c r="Q229">
        <f t="shared" si="14"/>
        <v>0</v>
      </c>
      <c r="R229" s="12">
        <f t="shared" si="16"/>
        <v>42164.893993055557</v>
      </c>
      <c r="S229">
        <f t="shared" si="15"/>
        <v>2015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1433064540</v>
      </c>
      <c r="J230">
        <v>1428854344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3"/>
        <v>0</v>
      </c>
      <c r="Q230">
        <f t="shared" si="14"/>
        <v>0</v>
      </c>
      <c r="R230" s="12">
        <f t="shared" si="16"/>
        <v>42096.686400462961</v>
      </c>
      <c r="S230">
        <f t="shared" si="15"/>
        <v>2015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8223</v>
      </c>
      <c r="H231" t="s">
        <v>8245</v>
      </c>
      <c r="I231">
        <v>1436477241</v>
      </c>
      <c r="J231">
        <v>1433885241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3"/>
        <v>0</v>
      </c>
      <c r="Q231">
        <f t="shared" si="14"/>
        <v>0</v>
      </c>
      <c r="R231" s="12">
        <f t="shared" si="16"/>
        <v>42383.933993055558</v>
      </c>
      <c r="S231">
        <f t="shared" si="15"/>
        <v>2016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8224</v>
      </c>
      <c r="H232" t="s">
        <v>8246</v>
      </c>
      <c r="I232">
        <v>1433176105</v>
      </c>
      <c r="J232">
        <v>1427992105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3"/>
        <v>0</v>
      </c>
      <c r="Q232">
        <f t="shared" si="14"/>
        <v>30</v>
      </c>
      <c r="R232" s="12">
        <f t="shared" si="16"/>
        <v>42129.777210648142</v>
      </c>
      <c r="S232">
        <f t="shared" si="15"/>
        <v>2015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8235</v>
      </c>
      <c r="H233" t="s">
        <v>8248</v>
      </c>
      <c r="I233">
        <v>1455402297</v>
      </c>
      <c r="J233">
        <v>1452810297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3"/>
        <v>0</v>
      </c>
      <c r="Q233">
        <f t="shared" si="14"/>
        <v>0</v>
      </c>
      <c r="R233" s="12">
        <f t="shared" si="16"/>
        <v>42341.958923611113</v>
      </c>
      <c r="S233">
        <f t="shared" si="15"/>
        <v>2015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8223</v>
      </c>
      <c r="H234" t="s">
        <v>8245</v>
      </c>
      <c r="I234">
        <v>1433443151</v>
      </c>
      <c r="J234">
        <v>1430851151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3"/>
        <v>3</v>
      </c>
      <c r="Q234">
        <f t="shared" si="14"/>
        <v>15.71</v>
      </c>
      <c r="R234" s="12">
        <f t="shared" si="16"/>
        <v>42032.82576388889</v>
      </c>
      <c r="S234">
        <f t="shared" si="15"/>
        <v>2015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1451775651</v>
      </c>
      <c r="J235">
        <v>1449183651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3"/>
        <v>0</v>
      </c>
      <c r="Q235">
        <f t="shared" si="14"/>
        <v>0</v>
      </c>
      <c r="R235" s="12">
        <f t="shared" si="16"/>
        <v>42612.911712962959</v>
      </c>
      <c r="S235">
        <f t="shared" si="15"/>
        <v>2016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8224</v>
      </c>
      <c r="H236" t="s">
        <v>8246</v>
      </c>
      <c r="I236">
        <v>1425066546</v>
      </c>
      <c r="J236">
        <v>1422474546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3"/>
        <v>40</v>
      </c>
      <c r="Q236">
        <f t="shared" si="14"/>
        <v>80.2</v>
      </c>
      <c r="R236" s="12">
        <f t="shared" si="16"/>
        <v>42136.035405092596</v>
      </c>
      <c r="S236">
        <f t="shared" si="15"/>
        <v>2015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1475185972</v>
      </c>
      <c r="J237">
        <v>1472593972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3"/>
        <v>0</v>
      </c>
      <c r="Q237">
        <f t="shared" si="14"/>
        <v>0</v>
      </c>
      <c r="R237" s="12">
        <f t="shared" si="16"/>
        <v>42164.908530092594</v>
      </c>
      <c r="S237">
        <f t="shared" si="15"/>
        <v>2015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1434847859</v>
      </c>
      <c r="J238">
        <v>1431391859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3"/>
        <v>0</v>
      </c>
      <c r="Q238">
        <f t="shared" si="14"/>
        <v>0</v>
      </c>
      <c r="R238" s="12">
        <f t="shared" si="16"/>
        <v>42321.08447916666</v>
      </c>
      <c r="S238">
        <f t="shared" si="15"/>
        <v>2015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1436478497</v>
      </c>
      <c r="J239">
        <v>1433886497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3"/>
        <v>0</v>
      </c>
      <c r="Q239">
        <f t="shared" si="14"/>
        <v>50</v>
      </c>
      <c r="R239" s="12">
        <f t="shared" si="16"/>
        <v>42377.577187499999</v>
      </c>
      <c r="S239">
        <f t="shared" si="15"/>
        <v>2016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1451952000</v>
      </c>
      <c r="J240">
        <v>1447380099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3"/>
        <v>0</v>
      </c>
      <c r="Q240">
        <f t="shared" si="14"/>
        <v>0</v>
      </c>
      <c r="R240" s="12">
        <f t="shared" si="16"/>
        <v>42713.962499999994</v>
      </c>
      <c r="S240">
        <f t="shared" si="15"/>
        <v>2016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8223</v>
      </c>
      <c r="H241" t="s">
        <v>8245</v>
      </c>
      <c r="I241">
        <v>1457445069</v>
      </c>
      <c r="J241">
        <v>1452261069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3"/>
        <v>25</v>
      </c>
      <c r="Q241">
        <f t="shared" si="14"/>
        <v>50</v>
      </c>
      <c r="R241" s="12">
        <f t="shared" si="16"/>
        <v>42297.110300925924</v>
      </c>
      <c r="S241">
        <f t="shared" si="15"/>
        <v>2015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1483088400</v>
      </c>
      <c r="J242">
        <v>1481324760</v>
      </c>
      <c r="K242" t="b">
        <v>0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3"/>
        <v>108</v>
      </c>
      <c r="Q242">
        <f t="shared" si="14"/>
        <v>117.85</v>
      </c>
      <c r="R242" s="12">
        <f t="shared" si="16"/>
        <v>41354.708460648151</v>
      </c>
      <c r="S242">
        <f t="shared" si="15"/>
        <v>2013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8225</v>
      </c>
      <c r="H243" t="s">
        <v>8247</v>
      </c>
      <c r="I243">
        <v>1446984000</v>
      </c>
      <c r="J243">
        <v>1445308730</v>
      </c>
      <c r="K243" t="b">
        <v>0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3"/>
        <v>113</v>
      </c>
      <c r="Q243">
        <f t="shared" si="14"/>
        <v>109.04</v>
      </c>
      <c r="R243" s="12">
        <f t="shared" si="16"/>
        <v>41949.697962962964</v>
      </c>
      <c r="S243">
        <f t="shared" si="15"/>
        <v>2014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1367773211</v>
      </c>
      <c r="J244">
        <v>1363885211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3"/>
        <v>113</v>
      </c>
      <c r="Q244">
        <f t="shared" si="14"/>
        <v>73.02</v>
      </c>
      <c r="R244" s="12">
        <f t="shared" si="16"/>
        <v>40862.492939814816</v>
      </c>
      <c r="S244">
        <f t="shared" si="15"/>
        <v>2011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1419180304</v>
      </c>
      <c r="J245">
        <v>1415292304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3"/>
        <v>103</v>
      </c>
      <c r="Q245">
        <f t="shared" si="14"/>
        <v>78.2</v>
      </c>
      <c r="R245" s="12">
        <f t="shared" si="16"/>
        <v>41662.047500000001</v>
      </c>
      <c r="S245">
        <f t="shared" si="15"/>
        <v>2014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1324381790</v>
      </c>
      <c r="J246">
        <v>1321357790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3"/>
        <v>114</v>
      </c>
      <c r="Q246">
        <f t="shared" si="14"/>
        <v>47.4</v>
      </c>
      <c r="R246" s="12">
        <f t="shared" si="16"/>
        <v>40213.323599537034</v>
      </c>
      <c r="S246">
        <f t="shared" si="15"/>
        <v>2010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1393031304</v>
      </c>
      <c r="J247">
        <v>1390439304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3"/>
        <v>104</v>
      </c>
      <c r="Q247">
        <f t="shared" si="14"/>
        <v>54.02</v>
      </c>
      <c r="R247" s="12">
        <f t="shared" si="16"/>
        <v>41107.053067129629</v>
      </c>
      <c r="S247">
        <f t="shared" si="15"/>
        <v>2012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1268723160</v>
      </c>
      <c r="J248">
        <v>1265269559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3"/>
        <v>305</v>
      </c>
      <c r="Q248">
        <f t="shared" si="14"/>
        <v>68.489999999999995</v>
      </c>
      <c r="R248" s="12">
        <f t="shared" si="16"/>
        <v>40480.363483796296</v>
      </c>
      <c r="S248">
        <f t="shared" si="15"/>
        <v>2010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1345079785</v>
      </c>
      <c r="J249">
        <v>1342487785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3"/>
        <v>134</v>
      </c>
      <c r="Q249">
        <f t="shared" si="14"/>
        <v>108.15</v>
      </c>
      <c r="R249" s="12">
        <f t="shared" si="16"/>
        <v>40430.604328703703</v>
      </c>
      <c r="S249">
        <f t="shared" si="15"/>
        <v>2010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1292665405</v>
      </c>
      <c r="J250">
        <v>1288341805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3"/>
        <v>101</v>
      </c>
      <c r="Q250">
        <f t="shared" si="14"/>
        <v>589.95000000000005</v>
      </c>
      <c r="R250" s="12">
        <f t="shared" si="16"/>
        <v>40870.774409722224</v>
      </c>
      <c r="S250">
        <f t="shared" si="15"/>
        <v>2011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1287200340</v>
      </c>
      <c r="J251">
        <v>1284042614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3"/>
        <v>113</v>
      </c>
      <c r="Q251">
        <f t="shared" si="14"/>
        <v>48.05</v>
      </c>
      <c r="R251" s="12">
        <f t="shared" si="16"/>
        <v>40332.923842592594</v>
      </c>
      <c r="S251">
        <f t="shared" si="15"/>
        <v>2010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1325961309</v>
      </c>
      <c r="J252">
        <v>1322073309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3"/>
        <v>106</v>
      </c>
      <c r="Q252">
        <f t="shared" si="14"/>
        <v>72.48</v>
      </c>
      <c r="R252" s="12">
        <f t="shared" si="16"/>
        <v>41401.565868055557</v>
      </c>
      <c r="S252">
        <f t="shared" si="15"/>
        <v>2013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1282498800</v>
      </c>
      <c r="J253">
        <v>1275603020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3"/>
        <v>126</v>
      </c>
      <c r="Q253">
        <f t="shared" si="14"/>
        <v>57.08</v>
      </c>
      <c r="R253" s="12">
        <f t="shared" si="16"/>
        <v>41013.787569444445</v>
      </c>
      <c r="S253">
        <f t="shared" si="15"/>
        <v>2012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1370525691</v>
      </c>
      <c r="J254">
        <v>1367933691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3"/>
        <v>185</v>
      </c>
      <c r="Q254">
        <f t="shared" si="14"/>
        <v>85.44</v>
      </c>
      <c r="R254" s="12">
        <f t="shared" si="16"/>
        <v>40266.662708333337</v>
      </c>
      <c r="S254">
        <f t="shared" si="15"/>
        <v>2010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1337194800</v>
      </c>
      <c r="J255">
        <v>1334429646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3"/>
        <v>101</v>
      </c>
      <c r="Q255">
        <f t="shared" si="14"/>
        <v>215.86</v>
      </c>
      <c r="R255" s="12">
        <f t="shared" si="16"/>
        <v>40924.650868055556</v>
      </c>
      <c r="S255">
        <f t="shared" si="15"/>
        <v>2012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1275364740</v>
      </c>
      <c r="J256">
        <v>1269878058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3"/>
        <v>117</v>
      </c>
      <c r="Q256">
        <f t="shared" si="14"/>
        <v>89.39</v>
      </c>
      <c r="R256" s="12">
        <f t="shared" si="16"/>
        <v>42263.952662037031</v>
      </c>
      <c r="S256">
        <f t="shared" si="15"/>
        <v>2015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1329320235</v>
      </c>
      <c r="J257">
        <v>1326728235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3"/>
        <v>107</v>
      </c>
      <c r="Q257">
        <f t="shared" si="14"/>
        <v>45.42</v>
      </c>
      <c r="R257" s="12">
        <f t="shared" si="16"/>
        <v>40588.526412037041</v>
      </c>
      <c r="S257">
        <f t="shared" si="15"/>
        <v>2011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1445047200</v>
      </c>
      <c r="J258">
        <v>1442443910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ref="P258:P321" si="17">ROUND(E258/D258*100,0)</f>
        <v>139</v>
      </c>
      <c r="Q258">
        <f t="shared" ref="Q258:Q321" si="18">IFERROR(ROUND(E258/L258,2),0)</f>
        <v>65.760000000000005</v>
      </c>
      <c r="R258" s="12">
        <f t="shared" si="16"/>
        <v>41319.769293981481</v>
      </c>
      <c r="S258">
        <f t="shared" si="15"/>
        <v>2013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1300275482</v>
      </c>
      <c r="J259">
        <v>1297687082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si="17"/>
        <v>107</v>
      </c>
      <c r="Q259">
        <f t="shared" si="18"/>
        <v>66.7</v>
      </c>
      <c r="R259" s="12">
        <f t="shared" si="16"/>
        <v>42479.626875000002</v>
      </c>
      <c r="S259">
        <f t="shared" ref="S259:S322" si="19">YEAR(R259)</f>
        <v>2016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1363458467</v>
      </c>
      <c r="J260">
        <v>1360866467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7"/>
        <v>191</v>
      </c>
      <c r="Q260">
        <f t="shared" si="18"/>
        <v>83.35</v>
      </c>
      <c r="R260" s="12">
        <f t="shared" si="16"/>
        <v>40682.051689814813</v>
      </c>
      <c r="S260">
        <f t="shared" si="19"/>
        <v>2011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1463670162</v>
      </c>
      <c r="J261">
        <v>1461078162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7"/>
        <v>132</v>
      </c>
      <c r="Q261">
        <f t="shared" si="18"/>
        <v>105.05</v>
      </c>
      <c r="R261" s="12">
        <f t="shared" si="16"/>
        <v>42072.738067129627</v>
      </c>
      <c r="S261">
        <f t="shared" si="19"/>
        <v>2015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1308359666</v>
      </c>
      <c r="J262">
        <v>1305767666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7"/>
        <v>106</v>
      </c>
      <c r="Q262">
        <f t="shared" si="18"/>
        <v>120.91</v>
      </c>
      <c r="R262" s="12">
        <f t="shared" ref="R262:R325" si="20">((J264/60)/60)/24+DATE(1970,1,1)</f>
        <v>40330.755543981482</v>
      </c>
      <c r="S262">
        <f t="shared" si="19"/>
        <v>2010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1428514969</v>
      </c>
      <c r="J263">
        <v>1425922969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7"/>
        <v>107</v>
      </c>
      <c r="Q263">
        <f t="shared" si="18"/>
        <v>97.64</v>
      </c>
      <c r="R263" s="12">
        <f t="shared" si="20"/>
        <v>41017.885462962964</v>
      </c>
      <c r="S263">
        <f t="shared" si="19"/>
        <v>2012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1279360740</v>
      </c>
      <c r="J264">
        <v>1275415679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7"/>
        <v>240</v>
      </c>
      <c r="Q264">
        <f t="shared" si="18"/>
        <v>41.38</v>
      </c>
      <c r="R264" s="12">
        <f t="shared" si="20"/>
        <v>40555.24800925926</v>
      </c>
      <c r="S264">
        <f t="shared" si="19"/>
        <v>2011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1339080900</v>
      </c>
      <c r="J265">
        <v>1334783704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7"/>
        <v>118</v>
      </c>
      <c r="Q265">
        <f t="shared" si="18"/>
        <v>30.65</v>
      </c>
      <c r="R265" s="12">
        <f t="shared" si="20"/>
        <v>41149.954791666663</v>
      </c>
      <c r="S265">
        <f t="shared" si="19"/>
        <v>2012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1298699828</v>
      </c>
      <c r="J266">
        <v>1294811828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7"/>
        <v>118</v>
      </c>
      <c r="Q266">
        <f t="shared" si="18"/>
        <v>64.95</v>
      </c>
      <c r="R266" s="12">
        <f t="shared" si="20"/>
        <v>41010.620312500003</v>
      </c>
      <c r="S266">
        <f t="shared" si="19"/>
        <v>2012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1348786494</v>
      </c>
      <c r="J267">
        <v>1346194494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7"/>
        <v>111</v>
      </c>
      <c r="Q267">
        <f t="shared" si="18"/>
        <v>95.78</v>
      </c>
      <c r="R267" s="12">
        <f t="shared" si="20"/>
        <v>40267.245717592588</v>
      </c>
      <c r="S267">
        <f t="shared" si="19"/>
        <v>2010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1336747995</v>
      </c>
      <c r="J268">
        <v>1334155995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7"/>
        <v>146</v>
      </c>
      <c r="Q268">
        <f t="shared" si="18"/>
        <v>40.42</v>
      </c>
      <c r="R268" s="12">
        <f t="shared" si="20"/>
        <v>40205.174849537041</v>
      </c>
      <c r="S268">
        <f t="shared" si="19"/>
        <v>2010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8223</v>
      </c>
      <c r="H269" t="s">
        <v>8245</v>
      </c>
      <c r="I269">
        <v>1273522560</v>
      </c>
      <c r="J269">
        <v>1269928430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7"/>
        <v>132</v>
      </c>
      <c r="Q269">
        <f t="shared" si="18"/>
        <v>78.58</v>
      </c>
      <c r="R269" s="12">
        <f t="shared" si="20"/>
        <v>41785.452534722222</v>
      </c>
      <c r="S269">
        <f t="shared" si="19"/>
        <v>2014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1271994660</v>
      </c>
      <c r="J270">
        <v>1264565507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7"/>
        <v>111</v>
      </c>
      <c r="Q270">
        <f t="shared" si="18"/>
        <v>50.18</v>
      </c>
      <c r="R270" s="12">
        <f t="shared" si="20"/>
        <v>40809.15252314815</v>
      </c>
      <c r="S270">
        <f t="shared" si="19"/>
        <v>2011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8224</v>
      </c>
      <c r="H271" t="s">
        <v>8246</v>
      </c>
      <c r="I271">
        <v>1403693499</v>
      </c>
      <c r="J271">
        <v>1401101499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7"/>
        <v>147</v>
      </c>
      <c r="Q271">
        <f t="shared" si="18"/>
        <v>92.25</v>
      </c>
      <c r="R271" s="12">
        <f t="shared" si="20"/>
        <v>42758.197013888886</v>
      </c>
      <c r="S271">
        <f t="shared" si="19"/>
        <v>2017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1320640778</v>
      </c>
      <c r="J272">
        <v>1316749178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7"/>
        <v>153</v>
      </c>
      <c r="Q272">
        <f t="shared" si="18"/>
        <v>57.54</v>
      </c>
      <c r="R272" s="12">
        <f t="shared" si="20"/>
        <v>40637.866550925923</v>
      </c>
      <c r="S272">
        <f t="shared" si="19"/>
        <v>2011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8225</v>
      </c>
      <c r="H273" t="s">
        <v>8247</v>
      </c>
      <c r="I273">
        <v>1487738622</v>
      </c>
      <c r="J273">
        <v>1485146622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7"/>
        <v>105</v>
      </c>
      <c r="Q273">
        <f t="shared" si="18"/>
        <v>109.42</v>
      </c>
      <c r="R273" s="12">
        <f t="shared" si="20"/>
        <v>41612.10024305556</v>
      </c>
      <c r="S273">
        <f t="shared" si="19"/>
        <v>2013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1306296000</v>
      </c>
      <c r="J274">
        <v>1301950070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7"/>
        <v>177</v>
      </c>
      <c r="Q274">
        <f t="shared" si="18"/>
        <v>81.89</v>
      </c>
      <c r="R274" s="12">
        <f t="shared" si="20"/>
        <v>40235.900358796294</v>
      </c>
      <c r="S274">
        <f t="shared" si="19"/>
        <v>2010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1388649600</v>
      </c>
      <c r="J275">
        <v>1386123861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7"/>
        <v>108</v>
      </c>
      <c r="Q275">
        <f t="shared" si="18"/>
        <v>45.67</v>
      </c>
      <c r="R275" s="12">
        <f t="shared" si="20"/>
        <v>40697.498449074075</v>
      </c>
      <c r="S275">
        <f t="shared" si="19"/>
        <v>2011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1272480540</v>
      </c>
      <c r="J276">
        <v>1267220191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7"/>
        <v>156</v>
      </c>
      <c r="Q276">
        <f t="shared" si="18"/>
        <v>55.22</v>
      </c>
      <c r="R276" s="12">
        <f t="shared" si="20"/>
        <v>40969.912372685183</v>
      </c>
      <c r="S276">
        <f t="shared" si="19"/>
        <v>2012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1309694266</v>
      </c>
      <c r="J277">
        <v>1307102266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7"/>
        <v>108</v>
      </c>
      <c r="Q277">
        <f t="shared" si="18"/>
        <v>65.3</v>
      </c>
      <c r="R277" s="12">
        <f t="shared" si="20"/>
        <v>41193.032013888893</v>
      </c>
      <c r="S277">
        <f t="shared" si="19"/>
        <v>2012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1333609140</v>
      </c>
      <c r="J278">
        <v>1330638829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7"/>
        <v>148</v>
      </c>
      <c r="Q278">
        <f t="shared" si="18"/>
        <v>95.23</v>
      </c>
      <c r="R278" s="12">
        <f t="shared" si="20"/>
        <v>40967.081874999996</v>
      </c>
      <c r="S278">
        <f t="shared" si="19"/>
        <v>2012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1352511966</v>
      </c>
      <c r="J279">
        <v>1349916366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7"/>
        <v>110</v>
      </c>
      <c r="Q279">
        <f t="shared" si="18"/>
        <v>75.44</v>
      </c>
      <c r="R279" s="12">
        <f t="shared" si="20"/>
        <v>42117.891423611116</v>
      </c>
      <c r="S279">
        <f t="shared" si="19"/>
        <v>2015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1335574674</v>
      </c>
      <c r="J280">
        <v>1330394274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7"/>
        <v>150</v>
      </c>
      <c r="Q280">
        <f t="shared" si="18"/>
        <v>97.82</v>
      </c>
      <c r="R280" s="12">
        <f t="shared" si="20"/>
        <v>41164.040960648148</v>
      </c>
      <c r="S280">
        <f t="shared" si="19"/>
        <v>2012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1432416219</v>
      </c>
      <c r="J281">
        <v>1429824219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7"/>
        <v>157</v>
      </c>
      <c r="Q281">
        <f t="shared" si="18"/>
        <v>87.69</v>
      </c>
      <c r="R281" s="12">
        <f t="shared" si="20"/>
        <v>42759.244166666671</v>
      </c>
      <c r="S281">
        <f t="shared" si="19"/>
        <v>2017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1350003539</v>
      </c>
      <c r="J282">
        <v>1347411539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7"/>
        <v>156</v>
      </c>
      <c r="Q282">
        <f t="shared" si="18"/>
        <v>54.75</v>
      </c>
      <c r="R282" s="12">
        <f t="shared" si="20"/>
        <v>41744.590682870366</v>
      </c>
      <c r="S282">
        <f t="shared" si="19"/>
        <v>2014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1488160860</v>
      </c>
      <c r="J283">
        <v>1485237096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7"/>
        <v>121</v>
      </c>
      <c r="Q283">
        <f t="shared" si="18"/>
        <v>83.95</v>
      </c>
      <c r="R283" s="12">
        <f t="shared" si="20"/>
        <v>39950.163344907407</v>
      </c>
      <c r="S283">
        <f t="shared" si="19"/>
        <v>2009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1401459035</v>
      </c>
      <c r="J284">
        <v>1397571035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7"/>
        <v>101</v>
      </c>
      <c r="Q284">
        <f t="shared" si="18"/>
        <v>254.39</v>
      </c>
      <c r="R284" s="12">
        <f t="shared" si="20"/>
        <v>40194.920046296298</v>
      </c>
      <c r="S284">
        <f t="shared" si="19"/>
        <v>2010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1249932360</v>
      </c>
      <c r="J285">
        <v>1242532513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7"/>
        <v>114</v>
      </c>
      <c r="Q285">
        <f t="shared" si="18"/>
        <v>101.83</v>
      </c>
      <c r="R285" s="12">
        <f t="shared" si="20"/>
        <v>40675.71</v>
      </c>
      <c r="S285">
        <f t="shared" si="19"/>
        <v>2011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1266876000</v>
      </c>
      <c r="J286">
        <v>1263679492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7"/>
        <v>105</v>
      </c>
      <c r="Q286">
        <f t="shared" si="18"/>
        <v>55.07</v>
      </c>
      <c r="R286" s="12">
        <f t="shared" si="20"/>
        <v>40904.738194444442</v>
      </c>
      <c r="S286">
        <f t="shared" si="19"/>
        <v>2011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1306904340</v>
      </c>
      <c r="J287">
        <v>1305219744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7"/>
        <v>229</v>
      </c>
      <c r="Q287">
        <f t="shared" si="18"/>
        <v>56.9</v>
      </c>
      <c r="R287" s="12">
        <f t="shared" si="20"/>
        <v>41506.756111111114</v>
      </c>
      <c r="S287">
        <f t="shared" si="19"/>
        <v>2013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1327167780</v>
      </c>
      <c r="J288">
        <v>1325007780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7"/>
        <v>109</v>
      </c>
      <c r="Q288">
        <f t="shared" si="18"/>
        <v>121.28</v>
      </c>
      <c r="R288" s="12">
        <f t="shared" si="20"/>
        <v>41313.816249999996</v>
      </c>
      <c r="S288">
        <f t="shared" si="19"/>
        <v>2013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1379614128</v>
      </c>
      <c r="J289">
        <v>1377022128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7"/>
        <v>176</v>
      </c>
      <c r="Q289">
        <f t="shared" si="18"/>
        <v>91.19</v>
      </c>
      <c r="R289" s="12">
        <f t="shared" si="20"/>
        <v>41184.277986111112</v>
      </c>
      <c r="S289">
        <f t="shared" si="19"/>
        <v>2012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1364236524</v>
      </c>
      <c r="J290">
        <v>1360352124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7"/>
        <v>103</v>
      </c>
      <c r="Q290">
        <f t="shared" si="18"/>
        <v>115.45</v>
      </c>
      <c r="R290" s="12">
        <f t="shared" si="20"/>
        <v>41051.168900462959</v>
      </c>
      <c r="S290">
        <f t="shared" si="19"/>
        <v>2012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8223</v>
      </c>
      <c r="H291" t="s">
        <v>8245</v>
      </c>
      <c r="I291">
        <v>1351828800</v>
      </c>
      <c r="J291">
        <v>1349160018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7"/>
        <v>105</v>
      </c>
      <c r="Q291">
        <f t="shared" si="18"/>
        <v>67.77</v>
      </c>
      <c r="R291" s="12">
        <f t="shared" si="20"/>
        <v>41550.456412037034</v>
      </c>
      <c r="S291">
        <f t="shared" si="19"/>
        <v>2013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1340683393</v>
      </c>
      <c r="J292">
        <v>1337659393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7"/>
        <v>107</v>
      </c>
      <c r="Q292">
        <f t="shared" si="18"/>
        <v>28.58</v>
      </c>
      <c r="R292" s="12">
        <f t="shared" si="20"/>
        <v>40526.36917824074</v>
      </c>
      <c r="S292">
        <f t="shared" si="19"/>
        <v>2010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8224</v>
      </c>
      <c r="H293" t="s">
        <v>8246</v>
      </c>
      <c r="I293">
        <v>1383389834</v>
      </c>
      <c r="J293">
        <v>1380797834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7"/>
        <v>120</v>
      </c>
      <c r="Q293">
        <f t="shared" si="18"/>
        <v>46.88</v>
      </c>
      <c r="R293" s="12">
        <f t="shared" si="20"/>
        <v>41376.769050925926</v>
      </c>
      <c r="S293">
        <f t="shared" si="19"/>
        <v>2013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1296633540</v>
      </c>
      <c r="J294">
        <v>1292316697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7"/>
        <v>102</v>
      </c>
      <c r="Q294">
        <f t="shared" si="18"/>
        <v>154.41999999999999</v>
      </c>
      <c r="R294" s="12">
        <f t="shared" si="20"/>
        <v>40812.803229166668</v>
      </c>
      <c r="S294">
        <f t="shared" si="19"/>
        <v>2011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1367366460</v>
      </c>
      <c r="J295">
        <v>1365791246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7"/>
        <v>101</v>
      </c>
      <c r="Q295">
        <f t="shared" si="18"/>
        <v>201.22</v>
      </c>
      <c r="R295" s="12">
        <f t="shared" si="20"/>
        <v>41719.667986111112</v>
      </c>
      <c r="S295">
        <f t="shared" si="19"/>
        <v>2014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1319860740</v>
      </c>
      <c r="J296">
        <v>1317064599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7"/>
        <v>100</v>
      </c>
      <c r="Q296">
        <f t="shared" si="18"/>
        <v>100</v>
      </c>
      <c r="R296" s="12">
        <f t="shared" si="20"/>
        <v>40343.084421296298</v>
      </c>
      <c r="S296">
        <f t="shared" si="19"/>
        <v>2010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1398009714</v>
      </c>
      <c r="J297">
        <v>1395417714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7"/>
        <v>133</v>
      </c>
      <c r="Q297">
        <f t="shared" si="18"/>
        <v>100.08</v>
      </c>
      <c r="R297" s="12">
        <f t="shared" si="20"/>
        <v>41519.004733796297</v>
      </c>
      <c r="S297">
        <f t="shared" si="19"/>
        <v>2013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1279555200</v>
      </c>
      <c r="J298">
        <v>1276480894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7"/>
        <v>119</v>
      </c>
      <c r="Q298">
        <f t="shared" si="18"/>
        <v>230.09</v>
      </c>
      <c r="R298" s="12">
        <f t="shared" si="20"/>
        <v>41134.475497685184</v>
      </c>
      <c r="S298">
        <f t="shared" si="19"/>
        <v>2012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1383264000</v>
      </c>
      <c r="J299">
        <v>1378080409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7"/>
        <v>101</v>
      </c>
      <c r="Q299">
        <f t="shared" si="18"/>
        <v>141.75</v>
      </c>
      <c r="R299" s="12">
        <f t="shared" si="20"/>
        <v>42089.72802083334</v>
      </c>
      <c r="S299">
        <f t="shared" si="19"/>
        <v>2015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1347017083</v>
      </c>
      <c r="J300">
        <v>1344857083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7"/>
        <v>109</v>
      </c>
      <c r="Q300">
        <f t="shared" si="18"/>
        <v>56.34</v>
      </c>
      <c r="R300" s="12">
        <f t="shared" si="20"/>
        <v>41709.463518518518</v>
      </c>
      <c r="S300">
        <f t="shared" si="19"/>
        <v>2014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1430452740</v>
      </c>
      <c r="J301">
        <v>1427390901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7"/>
        <v>179</v>
      </c>
      <c r="Q301">
        <f t="shared" si="18"/>
        <v>73.34</v>
      </c>
      <c r="R301" s="12">
        <f t="shared" si="20"/>
        <v>40469.225231481483</v>
      </c>
      <c r="S301">
        <f t="shared" si="19"/>
        <v>2010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1399669200</v>
      </c>
      <c r="J302">
        <v>1394536048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7"/>
        <v>102</v>
      </c>
      <c r="Q302">
        <f t="shared" si="18"/>
        <v>85.34</v>
      </c>
      <c r="R302" s="12">
        <f t="shared" si="20"/>
        <v>40626.959930555553</v>
      </c>
      <c r="S302">
        <f t="shared" si="19"/>
        <v>2011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1289975060</v>
      </c>
      <c r="J303">
        <v>1287379460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7"/>
        <v>119</v>
      </c>
      <c r="Q303">
        <f t="shared" si="18"/>
        <v>61.5</v>
      </c>
      <c r="R303" s="12">
        <f t="shared" si="20"/>
        <v>41312.737673611111</v>
      </c>
      <c r="S303">
        <f t="shared" si="19"/>
        <v>2013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1303686138</v>
      </c>
      <c r="J304">
        <v>1301007738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7"/>
        <v>100</v>
      </c>
      <c r="Q304">
        <f t="shared" si="18"/>
        <v>93.02</v>
      </c>
      <c r="R304" s="12">
        <f t="shared" si="20"/>
        <v>40933.856921296298</v>
      </c>
      <c r="S304">
        <f t="shared" si="19"/>
        <v>2012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1363711335</v>
      </c>
      <c r="J305">
        <v>1360258935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7"/>
        <v>137</v>
      </c>
      <c r="Q305">
        <f t="shared" si="18"/>
        <v>50.29</v>
      </c>
      <c r="R305" s="12">
        <f t="shared" si="20"/>
        <v>41032.071134259262</v>
      </c>
      <c r="S305">
        <f t="shared" si="19"/>
        <v>2012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1330115638</v>
      </c>
      <c r="J306">
        <v>1327523638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7"/>
        <v>232</v>
      </c>
      <c r="Q306">
        <f t="shared" si="18"/>
        <v>106.43</v>
      </c>
      <c r="R306" s="12">
        <f t="shared" si="20"/>
        <v>41114.094872685186</v>
      </c>
      <c r="S306">
        <f t="shared" si="19"/>
        <v>2012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1338601346</v>
      </c>
      <c r="J307">
        <v>1336009346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7"/>
        <v>130</v>
      </c>
      <c r="Q307">
        <f t="shared" si="18"/>
        <v>51.72</v>
      </c>
      <c r="R307" s="12">
        <f t="shared" si="20"/>
        <v>40948.630196759259</v>
      </c>
      <c r="S307">
        <f t="shared" si="19"/>
        <v>2012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1346464800</v>
      </c>
      <c r="J308">
        <v>1343096197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7"/>
        <v>293</v>
      </c>
      <c r="Q308">
        <f t="shared" si="18"/>
        <v>36.61</v>
      </c>
      <c r="R308" s="12">
        <f t="shared" si="20"/>
        <v>41333.837187500001</v>
      </c>
      <c r="S308">
        <f t="shared" si="19"/>
        <v>2013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1331392049</v>
      </c>
      <c r="J309">
        <v>1328800049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7"/>
        <v>111</v>
      </c>
      <c r="Q309">
        <f t="shared" si="18"/>
        <v>42.52</v>
      </c>
      <c r="R309" s="12">
        <f t="shared" si="20"/>
        <v>41282.944456018515</v>
      </c>
      <c r="S309">
        <f t="shared" si="19"/>
        <v>2013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1363806333</v>
      </c>
      <c r="J310">
        <v>1362081933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7"/>
        <v>106</v>
      </c>
      <c r="Q310">
        <f t="shared" si="18"/>
        <v>62.71</v>
      </c>
      <c r="R310" s="12">
        <f t="shared" si="20"/>
        <v>40567.694560185184</v>
      </c>
      <c r="S310">
        <f t="shared" si="19"/>
        <v>2011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1360276801</v>
      </c>
      <c r="J311">
        <v>1357684801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7"/>
        <v>119</v>
      </c>
      <c r="Q311">
        <f t="shared" si="18"/>
        <v>89.96</v>
      </c>
      <c r="R311" s="12">
        <f t="shared" si="20"/>
        <v>41134.751550925925</v>
      </c>
      <c r="S311">
        <f t="shared" si="19"/>
        <v>2012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1299775210</v>
      </c>
      <c r="J312">
        <v>1295887210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7"/>
        <v>104</v>
      </c>
      <c r="Q312">
        <f t="shared" si="18"/>
        <v>28.92</v>
      </c>
      <c r="R312" s="12">
        <f t="shared" si="20"/>
        <v>40821.183136574073</v>
      </c>
      <c r="S312">
        <f t="shared" si="19"/>
        <v>2011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1346695334</v>
      </c>
      <c r="J313">
        <v>1344880934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7"/>
        <v>104</v>
      </c>
      <c r="Q313">
        <f t="shared" si="18"/>
        <v>138.80000000000001</v>
      </c>
      <c r="R313" s="12">
        <f t="shared" si="20"/>
        <v>40868.219814814816</v>
      </c>
      <c r="S313">
        <f t="shared" si="19"/>
        <v>2011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1319076000</v>
      </c>
      <c r="J314">
        <v>1317788623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7"/>
        <v>112</v>
      </c>
      <c r="Q314">
        <f t="shared" si="18"/>
        <v>61.3</v>
      </c>
      <c r="R314" s="12">
        <f t="shared" si="20"/>
        <v>41348.877685185187</v>
      </c>
      <c r="S314">
        <f t="shared" si="19"/>
        <v>2013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1325404740</v>
      </c>
      <c r="J315">
        <v>1321852592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7"/>
        <v>105</v>
      </c>
      <c r="Q315">
        <f t="shared" si="18"/>
        <v>80.2</v>
      </c>
      <c r="R315" s="12">
        <f t="shared" si="20"/>
        <v>40357.227939814817</v>
      </c>
      <c r="S315">
        <f t="shared" si="19"/>
        <v>2010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1365973432</v>
      </c>
      <c r="J316">
        <v>1363381432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7"/>
        <v>385</v>
      </c>
      <c r="Q316">
        <f t="shared" si="18"/>
        <v>32.1</v>
      </c>
      <c r="R316" s="12">
        <f t="shared" si="20"/>
        <v>41304.833194444444</v>
      </c>
      <c r="S316">
        <f t="shared" si="19"/>
        <v>2013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1281542340</v>
      </c>
      <c r="J317">
        <v>1277702894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7"/>
        <v>101</v>
      </c>
      <c r="Q317">
        <f t="shared" si="18"/>
        <v>200.89</v>
      </c>
      <c r="R317" s="12">
        <f t="shared" si="20"/>
        <v>41113.77238425926</v>
      </c>
      <c r="S317">
        <f t="shared" si="19"/>
        <v>2012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8223</v>
      </c>
      <c r="H318" t="s">
        <v>8245</v>
      </c>
      <c r="I318">
        <v>1362167988</v>
      </c>
      <c r="J318">
        <v>1359575988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7"/>
        <v>114</v>
      </c>
      <c r="Q318">
        <f t="shared" si="18"/>
        <v>108.01</v>
      </c>
      <c r="R318" s="12">
        <f t="shared" si="20"/>
        <v>41950.923576388886</v>
      </c>
      <c r="S318">
        <f t="shared" si="19"/>
        <v>2014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1345660334</v>
      </c>
      <c r="J319">
        <v>1343068334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7"/>
        <v>101</v>
      </c>
      <c r="Q319">
        <f t="shared" si="18"/>
        <v>95.7</v>
      </c>
      <c r="R319" s="12">
        <f t="shared" si="20"/>
        <v>41589.676886574074</v>
      </c>
      <c r="S319">
        <f t="shared" si="19"/>
        <v>2013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8228</v>
      </c>
      <c r="H320" t="s">
        <v>8250</v>
      </c>
      <c r="I320">
        <v>1418273940</v>
      </c>
      <c r="J320">
        <v>1415398197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7"/>
        <v>283</v>
      </c>
      <c r="Q320">
        <f t="shared" si="18"/>
        <v>49.88</v>
      </c>
      <c r="R320" s="12">
        <f t="shared" si="20"/>
        <v>41330.038784722223</v>
      </c>
      <c r="S320">
        <f t="shared" si="19"/>
        <v>2013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1386778483</v>
      </c>
      <c r="J321">
        <v>1384186483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7"/>
        <v>113</v>
      </c>
      <c r="Q321">
        <f t="shared" si="18"/>
        <v>110.47</v>
      </c>
      <c r="R321" s="12">
        <f t="shared" si="20"/>
        <v>40123.83829861111</v>
      </c>
      <c r="S321">
        <f t="shared" si="19"/>
        <v>2009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8223</v>
      </c>
      <c r="H322" t="s">
        <v>8245</v>
      </c>
      <c r="I322">
        <v>1364342151</v>
      </c>
      <c r="J322">
        <v>1361753751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ref="P322:P385" si="21">ROUND(E322/D322*100,0)</f>
        <v>107</v>
      </c>
      <c r="Q322">
        <f t="shared" ref="Q322:Q385" si="22">IFERROR(ROUND(E322/L322,2),0)</f>
        <v>134.91</v>
      </c>
      <c r="R322" s="12">
        <f t="shared" si="20"/>
        <v>42331.551307870366</v>
      </c>
      <c r="S322">
        <f t="shared" si="19"/>
        <v>2015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8223</v>
      </c>
      <c r="H323" t="s">
        <v>8245</v>
      </c>
      <c r="I323">
        <v>1265097540</v>
      </c>
      <c r="J323">
        <v>1257538029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si="21"/>
        <v>103</v>
      </c>
      <c r="Q323">
        <f t="shared" si="22"/>
        <v>106.62</v>
      </c>
      <c r="R323" s="12">
        <f t="shared" si="20"/>
        <v>42647.446597222224</v>
      </c>
      <c r="S323">
        <f t="shared" ref="S323:S386" si="23">YEAR(R323)</f>
        <v>2016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8224</v>
      </c>
      <c r="H324" t="s">
        <v>8246</v>
      </c>
      <c r="I324">
        <v>1450825200</v>
      </c>
      <c r="J324">
        <v>1448284433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1"/>
        <v>108</v>
      </c>
      <c r="Q324">
        <f t="shared" si="22"/>
        <v>145.04</v>
      </c>
      <c r="R324" s="12">
        <f t="shared" si="20"/>
        <v>42473.57</v>
      </c>
      <c r="S324">
        <f t="shared" si="23"/>
        <v>2016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8235</v>
      </c>
      <c r="H325" t="s">
        <v>8248</v>
      </c>
      <c r="I325">
        <v>1478605386</v>
      </c>
      <c r="J325">
        <v>1475577786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1"/>
        <v>123</v>
      </c>
      <c r="Q325">
        <f t="shared" si="22"/>
        <v>114.59</v>
      </c>
      <c r="R325" s="12">
        <f t="shared" si="20"/>
        <v>42697.32136574074</v>
      </c>
      <c r="S325">
        <f t="shared" si="23"/>
        <v>2016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1463146848</v>
      </c>
      <c r="J326">
        <v>1460554848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1"/>
        <v>102</v>
      </c>
      <c r="Q326">
        <f t="shared" si="22"/>
        <v>105.32</v>
      </c>
      <c r="R326" s="12">
        <f t="shared" ref="R326:R389" si="24">((J328/60)/60)/24+DATE(1970,1,1)</f>
        <v>42184.626250000001</v>
      </c>
      <c r="S326">
        <f t="shared" si="23"/>
        <v>2015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1482307140</v>
      </c>
      <c r="J327">
        <v>1479886966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1"/>
        <v>104</v>
      </c>
      <c r="Q327">
        <f t="shared" si="22"/>
        <v>70.92</v>
      </c>
      <c r="R327" s="12">
        <f t="shared" si="24"/>
        <v>42689.187881944439</v>
      </c>
      <c r="S327">
        <f t="shared" si="23"/>
        <v>2016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1438441308</v>
      </c>
      <c r="J328">
        <v>1435590108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1"/>
        <v>113</v>
      </c>
      <c r="Q328">
        <f t="shared" si="22"/>
        <v>147.16999999999999</v>
      </c>
      <c r="R328" s="12">
        <f t="shared" si="24"/>
        <v>42775.314884259264</v>
      </c>
      <c r="S328">
        <f t="shared" si="23"/>
        <v>2017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1482208233</v>
      </c>
      <c r="J329">
        <v>1479184233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1"/>
        <v>136</v>
      </c>
      <c r="Q329">
        <f t="shared" si="22"/>
        <v>160.47</v>
      </c>
      <c r="R329" s="12">
        <f t="shared" si="24"/>
        <v>42058.235289351855</v>
      </c>
      <c r="S329">
        <f t="shared" si="23"/>
        <v>2015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1489532220</v>
      </c>
      <c r="J330">
        <v>1486625606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1"/>
        <v>104</v>
      </c>
      <c r="Q330">
        <f t="shared" si="22"/>
        <v>156.05000000000001</v>
      </c>
      <c r="R330" s="12">
        <f t="shared" si="24"/>
        <v>42278.946620370371</v>
      </c>
      <c r="S330">
        <f t="shared" si="23"/>
        <v>2015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1427011200</v>
      </c>
      <c r="J331">
        <v>1424669929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1"/>
        <v>106</v>
      </c>
      <c r="Q331">
        <f t="shared" si="22"/>
        <v>63.17</v>
      </c>
      <c r="R331" s="12">
        <f t="shared" si="24"/>
        <v>42291.46674768519</v>
      </c>
      <c r="S331">
        <f t="shared" si="23"/>
        <v>2015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1446350400</v>
      </c>
      <c r="J332">
        <v>1443739388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1"/>
        <v>102</v>
      </c>
      <c r="Q332">
        <f t="shared" si="22"/>
        <v>104.82</v>
      </c>
      <c r="R332" s="12">
        <f t="shared" si="24"/>
        <v>41379.515775462962</v>
      </c>
      <c r="S332">
        <f t="shared" si="23"/>
        <v>2013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1446868800</v>
      </c>
      <c r="J333">
        <v>1444821127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1"/>
        <v>107</v>
      </c>
      <c r="Q333">
        <f t="shared" si="22"/>
        <v>97.36</v>
      </c>
      <c r="R333" s="12">
        <f t="shared" si="24"/>
        <v>42507.581412037034</v>
      </c>
      <c r="S333">
        <f t="shared" si="23"/>
        <v>2016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1368763140</v>
      </c>
      <c r="J334">
        <v>1366028563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1"/>
        <v>113</v>
      </c>
      <c r="Q334">
        <f t="shared" si="22"/>
        <v>203.63</v>
      </c>
      <c r="R334" s="12">
        <f t="shared" si="24"/>
        <v>42263.680289351847</v>
      </c>
      <c r="S334">
        <f t="shared" si="23"/>
        <v>2015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1466171834</v>
      </c>
      <c r="J335">
        <v>1463493434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1"/>
        <v>125</v>
      </c>
      <c r="Q335">
        <f t="shared" si="22"/>
        <v>188.31</v>
      </c>
      <c r="R335" s="12">
        <f t="shared" si="24"/>
        <v>42437.636469907404</v>
      </c>
      <c r="S335">
        <f t="shared" si="23"/>
        <v>2016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1446019200</v>
      </c>
      <c r="J336">
        <v>1442420377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1"/>
        <v>101</v>
      </c>
      <c r="Q336">
        <f t="shared" si="22"/>
        <v>146.65</v>
      </c>
      <c r="R336" s="12">
        <f t="shared" si="24"/>
        <v>42101.682372685187</v>
      </c>
      <c r="S336">
        <f t="shared" si="23"/>
        <v>2015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1460038591</v>
      </c>
      <c r="J337">
        <v>1457450191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1"/>
        <v>103</v>
      </c>
      <c r="Q337">
        <f t="shared" si="22"/>
        <v>109.19</v>
      </c>
      <c r="R337" s="12">
        <f t="shared" si="24"/>
        <v>42101.737442129626</v>
      </c>
      <c r="S337">
        <f t="shared" si="23"/>
        <v>2015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1431716400</v>
      </c>
      <c r="J338">
        <v>1428423757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1"/>
        <v>117</v>
      </c>
      <c r="Q338">
        <f t="shared" si="22"/>
        <v>59.25</v>
      </c>
      <c r="R338" s="12">
        <f t="shared" si="24"/>
        <v>42291.596273148149</v>
      </c>
      <c r="S338">
        <f t="shared" si="23"/>
        <v>2015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1431122400</v>
      </c>
      <c r="J339">
        <v>1428428515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1"/>
        <v>101</v>
      </c>
      <c r="Q339">
        <f t="shared" si="22"/>
        <v>97.9</v>
      </c>
      <c r="R339" s="12">
        <f t="shared" si="24"/>
        <v>42047.128564814819</v>
      </c>
      <c r="S339">
        <f t="shared" si="23"/>
        <v>2015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1447427918</v>
      </c>
      <c r="J340">
        <v>1444832318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1"/>
        <v>110</v>
      </c>
      <c r="Q340">
        <f t="shared" si="22"/>
        <v>70</v>
      </c>
      <c r="R340" s="12">
        <f t="shared" si="24"/>
        <v>42559.755671296298</v>
      </c>
      <c r="S340">
        <f t="shared" si="23"/>
        <v>2016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1426298708</v>
      </c>
      <c r="J341">
        <v>1423710308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1"/>
        <v>108</v>
      </c>
      <c r="Q341">
        <f t="shared" si="22"/>
        <v>72.87</v>
      </c>
      <c r="R341" s="12">
        <f t="shared" si="24"/>
        <v>42093.760046296295</v>
      </c>
      <c r="S341">
        <f t="shared" si="23"/>
        <v>2015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1472864400</v>
      </c>
      <c r="J342">
        <v>1468001290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1"/>
        <v>125</v>
      </c>
      <c r="Q342">
        <f t="shared" si="22"/>
        <v>146.35</v>
      </c>
      <c r="R342" s="12">
        <f t="shared" si="24"/>
        <v>42772.669062500005</v>
      </c>
      <c r="S342">
        <f t="shared" si="23"/>
        <v>2017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1430331268</v>
      </c>
      <c r="J343">
        <v>1427739268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1"/>
        <v>107</v>
      </c>
      <c r="Q343">
        <f t="shared" si="22"/>
        <v>67.91</v>
      </c>
      <c r="R343" s="12">
        <f t="shared" si="24"/>
        <v>41894.879606481481</v>
      </c>
      <c r="S343">
        <f t="shared" si="23"/>
        <v>2014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1489006800</v>
      </c>
      <c r="J344">
        <v>1486397007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1"/>
        <v>100</v>
      </c>
      <c r="Q344">
        <f t="shared" si="22"/>
        <v>169.85</v>
      </c>
      <c r="R344" s="12">
        <f t="shared" si="24"/>
        <v>42459.780844907407</v>
      </c>
      <c r="S344">
        <f t="shared" si="23"/>
        <v>2016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1412135940</v>
      </c>
      <c r="J345">
        <v>1410555998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1"/>
        <v>102</v>
      </c>
      <c r="Q345">
        <f t="shared" si="22"/>
        <v>58.41</v>
      </c>
      <c r="R345" s="12">
        <f t="shared" si="24"/>
        <v>41926.73778935185</v>
      </c>
      <c r="S345">
        <f t="shared" si="23"/>
        <v>2014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1461955465</v>
      </c>
      <c r="J346">
        <v>1459363465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1"/>
        <v>102</v>
      </c>
      <c r="Q346">
        <f t="shared" si="22"/>
        <v>119.99</v>
      </c>
      <c r="R346" s="12">
        <f t="shared" si="24"/>
        <v>42111.970995370371</v>
      </c>
      <c r="S346">
        <f t="shared" si="23"/>
        <v>2015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1415934000</v>
      </c>
      <c r="J347">
        <v>1413308545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1"/>
        <v>123</v>
      </c>
      <c r="Q347">
        <f t="shared" si="22"/>
        <v>99.86</v>
      </c>
      <c r="R347" s="12">
        <f t="shared" si="24"/>
        <v>42114.944328703699</v>
      </c>
      <c r="S347">
        <f t="shared" si="23"/>
        <v>2015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1433125200</v>
      </c>
      <c r="J348">
        <v>1429312694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1"/>
        <v>170</v>
      </c>
      <c r="Q348">
        <f t="shared" si="22"/>
        <v>90.58</v>
      </c>
      <c r="R348" s="12">
        <f t="shared" si="24"/>
        <v>42261.500243055561</v>
      </c>
      <c r="S348">
        <f t="shared" si="23"/>
        <v>2015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1432161590</v>
      </c>
      <c r="J349">
        <v>1429569590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1"/>
        <v>112</v>
      </c>
      <c r="Q349">
        <f t="shared" si="22"/>
        <v>117.77</v>
      </c>
      <c r="R349" s="12">
        <f t="shared" si="24"/>
        <v>42292.495474537034</v>
      </c>
      <c r="S349">
        <f t="shared" si="23"/>
        <v>2015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1444824021</v>
      </c>
      <c r="J350">
        <v>1442232021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1"/>
        <v>103</v>
      </c>
      <c r="Q350">
        <f t="shared" si="22"/>
        <v>86.55</v>
      </c>
      <c r="R350" s="12">
        <f t="shared" si="24"/>
        <v>42207.58699074074</v>
      </c>
      <c r="S350">
        <f t="shared" si="23"/>
        <v>2015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1447505609</v>
      </c>
      <c r="J351">
        <v>1444910009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1"/>
        <v>107</v>
      </c>
      <c r="Q351">
        <f t="shared" si="22"/>
        <v>71.900000000000006</v>
      </c>
      <c r="R351" s="12">
        <f t="shared" si="24"/>
        <v>42760.498935185184</v>
      </c>
      <c r="S351">
        <f t="shared" si="23"/>
        <v>2017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1440165916</v>
      </c>
      <c r="J352">
        <v>1437573916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1"/>
        <v>115</v>
      </c>
      <c r="Q352">
        <f t="shared" si="22"/>
        <v>129.82</v>
      </c>
      <c r="R352" s="12">
        <f t="shared" si="24"/>
        <v>42586.066076388888</v>
      </c>
      <c r="S352">
        <f t="shared" si="23"/>
        <v>2016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8223</v>
      </c>
      <c r="H353" t="s">
        <v>8245</v>
      </c>
      <c r="I353">
        <v>1487937508</v>
      </c>
      <c r="J353">
        <v>1485345508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1"/>
        <v>127</v>
      </c>
      <c r="Q353">
        <f t="shared" si="22"/>
        <v>44.91</v>
      </c>
      <c r="R353" s="12">
        <f t="shared" si="24"/>
        <v>42427.964745370366</v>
      </c>
      <c r="S353">
        <f t="shared" si="23"/>
        <v>2016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1473566340</v>
      </c>
      <c r="J354">
        <v>1470274509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1"/>
        <v>117</v>
      </c>
      <c r="Q354">
        <f t="shared" si="22"/>
        <v>40.76</v>
      </c>
      <c r="R354" s="12">
        <f t="shared" si="24"/>
        <v>41890.167453703703</v>
      </c>
      <c r="S354">
        <f t="shared" si="23"/>
        <v>2014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8226</v>
      </c>
      <c r="H355" t="s">
        <v>8248</v>
      </c>
      <c r="I355">
        <v>1460066954</v>
      </c>
      <c r="J355">
        <v>1456614554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1"/>
        <v>109</v>
      </c>
      <c r="Q355">
        <f t="shared" si="22"/>
        <v>103.52</v>
      </c>
      <c r="R355" s="12">
        <f t="shared" si="24"/>
        <v>42297.791886574079</v>
      </c>
      <c r="S355">
        <f t="shared" si="23"/>
        <v>2015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1412740868</v>
      </c>
      <c r="J356">
        <v>1410148868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1"/>
        <v>104</v>
      </c>
      <c r="Q356">
        <f t="shared" si="22"/>
        <v>125.45</v>
      </c>
      <c r="R356" s="12">
        <f t="shared" si="24"/>
        <v>42438.827789351853</v>
      </c>
      <c r="S356">
        <f t="shared" si="23"/>
        <v>2016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1447963219</v>
      </c>
      <c r="J357">
        <v>1445367619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1"/>
        <v>116</v>
      </c>
      <c r="Q357">
        <f t="shared" si="22"/>
        <v>246.61</v>
      </c>
      <c r="R357" s="12">
        <f t="shared" si="24"/>
        <v>41943.293912037036</v>
      </c>
      <c r="S357">
        <f t="shared" si="23"/>
        <v>2014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1460141521</v>
      </c>
      <c r="J358">
        <v>1457553121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1"/>
        <v>103</v>
      </c>
      <c r="Q358">
        <f t="shared" si="22"/>
        <v>79.400000000000006</v>
      </c>
      <c r="R358" s="12">
        <f t="shared" si="24"/>
        <v>42415.803159722222</v>
      </c>
      <c r="S358">
        <f t="shared" si="23"/>
        <v>2016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1417420994</v>
      </c>
      <c r="J359">
        <v>1414738994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1"/>
        <v>174</v>
      </c>
      <c r="Q359">
        <f t="shared" si="22"/>
        <v>86.14</v>
      </c>
      <c r="R359" s="12">
        <f t="shared" si="24"/>
        <v>42078.222187499996</v>
      </c>
      <c r="S359">
        <f t="shared" si="23"/>
        <v>2015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1458152193</v>
      </c>
      <c r="J360">
        <v>1455563793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1"/>
        <v>103</v>
      </c>
      <c r="Q360">
        <f t="shared" si="22"/>
        <v>193.05</v>
      </c>
      <c r="R360" s="12">
        <f t="shared" si="24"/>
        <v>42507.860196759255</v>
      </c>
      <c r="S360">
        <f t="shared" si="23"/>
        <v>2016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1429852797</v>
      </c>
      <c r="J361">
        <v>1426396797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1"/>
        <v>105</v>
      </c>
      <c r="Q361">
        <f t="shared" si="22"/>
        <v>84.02</v>
      </c>
      <c r="R361" s="12">
        <f t="shared" si="24"/>
        <v>41935.070486111108</v>
      </c>
      <c r="S361">
        <f t="shared" si="23"/>
        <v>2014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1466002800</v>
      </c>
      <c r="J362">
        <v>1463517521</v>
      </c>
      <c r="K362" t="b">
        <v>1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1"/>
        <v>101</v>
      </c>
      <c r="Q362">
        <f t="shared" si="22"/>
        <v>139.83000000000001</v>
      </c>
      <c r="R362" s="12">
        <f t="shared" si="24"/>
        <v>42163.897916666669</v>
      </c>
      <c r="S362">
        <f t="shared" si="23"/>
        <v>2015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1415941920</v>
      </c>
      <c r="J363">
        <v>1414028490</v>
      </c>
      <c r="K363" t="b">
        <v>1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1"/>
        <v>111</v>
      </c>
      <c r="Q363">
        <f t="shared" si="22"/>
        <v>109.82</v>
      </c>
      <c r="R363" s="12">
        <f t="shared" si="24"/>
        <v>41936.001226851848</v>
      </c>
      <c r="S363">
        <f t="shared" si="23"/>
        <v>2014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1437621060</v>
      </c>
      <c r="J364">
        <v>1433799180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1"/>
        <v>124</v>
      </c>
      <c r="Q364">
        <f t="shared" si="22"/>
        <v>139.53</v>
      </c>
      <c r="R364" s="12">
        <f t="shared" si="24"/>
        <v>41837.210543981484</v>
      </c>
      <c r="S364">
        <f t="shared" si="23"/>
        <v>2014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1416704506</v>
      </c>
      <c r="J365">
        <v>1414108906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1"/>
        <v>101</v>
      </c>
      <c r="Q365">
        <f t="shared" si="22"/>
        <v>347.85</v>
      </c>
      <c r="R365" s="12">
        <f t="shared" si="24"/>
        <v>40255.744629629626</v>
      </c>
      <c r="S365">
        <f t="shared" si="23"/>
        <v>2010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1407456000</v>
      </c>
      <c r="J366">
        <v>1405573391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1"/>
        <v>110</v>
      </c>
      <c r="Q366">
        <f t="shared" si="22"/>
        <v>68.239999999999995</v>
      </c>
      <c r="R366" s="12">
        <f t="shared" si="24"/>
        <v>41780.859629629631</v>
      </c>
      <c r="S366">
        <f t="shared" si="23"/>
        <v>2014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8223</v>
      </c>
      <c r="H367" t="s">
        <v>8245</v>
      </c>
      <c r="I367">
        <v>1272828120</v>
      </c>
      <c r="J367">
        <v>1268934736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1"/>
        <v>104</v>
      </c>
      <c r="Q367">
        <f t="shared" si="22"/>
        <v>239.94</v>
      </c>
      <c r="R367" s="12">
        <f t="shared" si="24"/>
        <v>41668.606469907405</v>
      </c>
      <c r="S367">
        <f t="shared" si="23"/>
        <v>2014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1403323140</v>
      </c>
      <c r="J368">
        <v>1400704672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1"/>
        <v>101</v>
      </c>
      <c r="Q368">
        <f t="shared" si="22"/>
        <v>287.31</v>
      </c>
      <c r="R368" s="12">
        <f t="shared" si="24"/>
        <v>41019.793032407404</v>
      </c>
      <c r="S368">
        <f t="shared" si="23"/>
        <v>2012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8224</v>
      </c>
      <c r="H369" t="s">
        <v>8246</v>
      </c>
      <c r="I369">
        <v>1393597999</v>
      </c>
      <c r="J369">
        <v>1391005999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1"/>
        <v>103</v>
      </c>
      <c r="Q369">
        <f t="shared" si="22"/>
        <v>86.85</v>
      </c>
      <c r="R369" s="12">
        <f t="shared" si="24"/>
        <v>41355.577291666668</v>
      </c>
      <c r="S369">
        <f t="shared" si="23"/>
        <v>2013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1337540518</v>
      </c>
      <c r="J370">
        <v>1334948518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1"/>
        <v>104</v>
      </c>
      <c r="Q370">
        <f t="shared" si="22"/>
        <v>81.849999999999994</v>
      </c>
      <c r="R370" s="12">
        <f t="shared" si="24"/>
        <v>42043.605578703704</v>
      </c>
      <c r="S370">
        <f t="shared" si="23"/>
        <v>2015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1367384340</v>
      </c>
      <c r="J371">
        <v>1363960278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1"/>
        <v>110</v>
      </c>
      <c r="Q371">
        <f t="shared" si="22"/>
        <v>42.87</v>
      </c>
      <c r="R371" s="12">
        <f t="shared" si="24"/>
        <v>40893.551724537036</v>
      </c>
      <c r="S371">
        <f t="shared" si="23"/>
        <v>2011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1426426322</v>
      </c>
      <c r="J372">
        <v>1423405922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1"/>
        <v>122</v>
      </c>
      <c r="Q372">
        <f t="shared" si="22"/>
        <v>709.42</v>
      </c>
      <c r="R372" s="12">
        <f t="shared" si="24"/>
        <v>42711.795138888891</v>
      </c>
      <c r="S372">
        <f t="shared" si="23"/>
        <v>2016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1326633269</v>
      </c>
      <c r="J373">
        <v>1324041269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1"/>
        <v>114</v>
      </c>
      <c r="Q373">
        <f t="shared" si="22"/>
        <v>161.26</v>
      </c>
      <c r="R373" s="12">
        <f t="shared" si="24"/>
        <v>41261.767812500002</v>
      </c>
      <c r="S373">
        <f t="shared" si="23"/>
        <v>2012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8223</v>
      </c>
      <c r="H374" t="s">
        <v>8245</v>
      </c>
      <c r="I374">
        <v>1483729500</v>
      </c>
      <c r="J374">
        <v>1481137500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1"/>
        <v>125</v>
      </c>
      <c r="Q374">
        <f t="shared" si="22"/>
        <v>41.78</v>
      </c>
      <c r="R374" s="12">
        <f t="shared" si="24"/>
        <v>42425.576898148152</v>
      </c>
      <c r="S374">
        <f t="shared" si="23"/>
        <v>2016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1359743139</v>
      </c>
      <c r="J375">
        <v>1355855139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1"/>
        <v>107</v>
      </c>
      <c r="Q375">
        <f t="shared" si="22"/>
        <v>89.89</v>
      </c>
      <c r="R375" s="12">
        <f t="shared" si="24"/>
        <v>41078.91201388889</v>
      </c>
      <c r="S375">
        <f t="shared" si="23"/>
        <v>2012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8224</v>
      </c>
      <c r="H376" t="s">
        <v>8246</v>
      </c>
      <c r="I376">
        <v>1459872000</v>
      </c>
      <c r="J376">
        <v>1456408244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1"/>
        <v>131</v>
      </c>
      <c r="Q376">
        <f t="shared" si="22"/>
        <v>45.05</v>
      </c>
      <c r="R376" s="12">
        <f t="shared" si="24"/>
        <v>40757.889247685183</v>
      </c>
      <c r="S376">
        <f t="shared" si="23"/>
        <v>2011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1342648398</v>
      </c>
      <c r="J377">
        <v>1340056398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1"/>
        <v>120</v>
      </c>
      <c r="Q377">
        <f t="shared" si="22"/>
        <v>42.86</v>
      </c>
      <c r="R377" s="12">
        <f t="shared" si="24"/>
        <v>41657.985081018516</v>
      </c>
      <c r="S377">
        <f t="shared" si="23"/>
        <v>2014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8223</v>
      </c>
      <c r="H378" t="s">
        <v>8245</v>
      </c>
      <c r="I378">
        <v>1316208031</v>
      </c>
      <c r="J378">
        <v>1312320031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1"/>
        <v>106</v>
      </c>
      <c r="Q378">
        <f t="shared" si="22"/>
        <v>54.08</v>
      </c>
      <c r="R378" s="12">
        <f t="shared" si="24"/>
        <v>42576.452731481477</v>
      </c>
      <c r="S378">
        <f t="shared" si="23"/>
        <v>2016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1393694280</v>
      </c>
      <c r="J379">
        <v>1390088311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1"/>
        <v>114</v>
      </c>
      <c r="Q379">
        <f t="shared" si="22"/>
        <v>103.22</v>
      </c>
      <c r="R379" s="12">
        <f t="shared" si="24"/>
        <v>42292.250787037032</v>
      </c>
      <c r="S379">
        <f t="shared" si="23"/>
        <v>2015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8224</v>
      </c>
      <c r="H380" t="s">
        <v>8246</v>
      </c>
      <c r="I380">
        <v>1472122316</v>
      </c>
      <c r="J380">
        <v>1469443916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1"/>
        <v>112</v>
      </c>
      <c r="Q380">
        <f t="shared" si="22"/>
        <v>40.4</v>
      </c>
      <c r="R380" s="12">
        <f t="shared" si="24"/>
        <v>42370.571851851855</v>
      </c>
      <c r="S380">
        <f t="shared" si="23"/>
        <v>2016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1447484460</v>
      </c>
      <c r="J381">
        <v>1444888868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1"/>
        <v>116</v>
      </c>
      <c r="Q381">
        <f t="shared" si="22"/>
        <v>116.86</v>
      </c>
      <c r="R381" s="12">
        <f t="shared" si="24"/>
        <v>40987.688333333332</v>
      </c>
      <c r="S381">
        <f t="shared" si="23"/>
        <v>2012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8228</v>
      </c>
      <c r="H382" t="s">
        <v>8250</v>
      </c>
      <c r="I382">
        <v>1453765920</v>
      </c>
      <c r="J382">
        <v>1451655808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1"/>
        <v>142</v>
      </c>
      <c r="Q382">
        <f t="shared" si="22"/>
        <v>115.51</v>
      </c>
      <c r="R382" s="12">
        <f t="shared" si="24"/>
        <v>42367.719814814816</v>
      </c>
      <c r="S382">
        <f t="shared" si="23"/>
        <v>2015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1336062672</v>
      </c>
      <c r="J383">
        <v>1332174672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1"/>
        <v>105</v>
      </c>
      <c r="Q383">
        <f t="shared" si="22"/>
        <v>104.31</v>
      </c>
      <c r="R383" s="12">
        <f t="shared" si="24"/>
        <v>41085.698113425926</v>
      </c>
      <c r="S383">
        <f t="shared" si="23"/>
        <v>2012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1453569392</v>
      </c>
      <c r="J384">
        <v>1451409392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1"/>
        <v>256</v>
      </c>
      <c r="Q384">
        <f t="shared" si="22"/>
        <v>69.77</v>
      </c>
      <c r="R384" s="12">
        <f t="shared" si="24"/>
        <v>41144.709490740745</v>
      </c>
      <c r="S384">
        <f t="shared" si="23"/>
        <v>2012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1343624400</v>
      </c>
      <c r="J385">
        <v>1340642717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1"/>
        <v>207</v>
      </c>
      <c r="Q385">
        <f t="shared" si="22"/>
        <v>43.02</v>
      </c>
      <c r="R385" s="12">
        <f t="shared" si="24"/>
        <v>41755.117581018516</v>
      </c>
      <c r="S385">
        <f t="shared" si="23"/>
        <v>2014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1346950900</v>
      </c>
      <c r="J386">
        <v>1345741300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ref="P386:P449" si="25">ROUND(E386/D386*100,0)</f>
        <v>112</v>
      </c>
      <c r="Q386">
        <f t="shared" ref="Q386:Q449" si="26">IFERROR(ROUND(E386/L386,2),0)</f>
        <v>58.54</v>
      </c>
      <c r="R386" s="12">
        <f t="shared" si="24"/>
        <v>41980.781793981485</v>
      </c>
      <c r="S386">
        <f t="shared" si="23"/>
        <v>2014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1400467759</v>
      </c>
      <c r="J387">
        <v>1398480559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si="25"/>
        <v>106</v>
      </c>
      <c r="Q387">
        <f t="shared" si="26"/>
        <v>111.8</v>
      </c>
      <c r="R387" s="12">
        <f t="shared" si="24"/>
        <v>41934.584502314814</v>
      </c>
      <c r="S387">
        <f t="shared" ref="S387:S450" si="27">YEAR(R387)</f>
        <v>2014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1420569947</v>
      </c>
      <c r="J388">
        <v>1417977947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5"/>
        <v>100</v>
      </c>
      <c r="Q388">
        <f t="shared" si="26"/>
        <v>46.23</v>
      </c>
      <c r="R388" s="12">
        <f t="shared" si="24"/>
        <v>42211.951284722221</v>
      </c>
      <c r="S388">
        <f t="shared" si="27"/>
        <v>2015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1416582101</v>
      </c>
      <c r="J389">
        <v>1413986501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5"/>
        <v>214</v>
      </c>
      <c r="Q389">
        <f t="shared" si="26"/>
        <v>144.69</v>
      </c>
      <c r="R389" s="12">
        <f t="shared" si="24"/>
        <v>42200.67659722222</v>
      </c>
      <c r="S389">
        <f t="shared" si="27"/>
        <v>2015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1439246991</v>
      </c>
      <c r="J390">
        <v>1437950991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5"/>
        <v>126</v>
      </c>
      <c r="Q390">
        <f t="shared" si="26"/>
        <v>88.85</v>
      </c>
      <c r="R390" s="12">
        <f t="shared" ref="R390:R453" si="28">((J392/60)/60)/24+DATE(1970,1,1)</f>
        <v>42549.076157407413</v>
      </c>
      <c r="S390">
        <f t="shared" si="27"/>
        <v>2016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1439618400</v>
      </c>
      <c r="J391">
        <v>1436976858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5"/>
        <v>182</v>
      </c>
      <c r="Q391">
        <f t="shared" si="26"/>
        <v>81.75</v>
      </c>
      <c r="R391" s="12">
        <f t="shared" si="28"/>
        <v>41674.063078703701</v>
      </c>
      <c r="S391">
        <f t="shared" si="27"/>
        <v>2014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1469670580</v>
      </c>
      <c r="J392">
        <v>1467078580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5"/>
        <v>100</v>
      </c>
      <c r="Q392">
        <f t="shared" si="26"/>
        <v>71.430000000000007</v>
      </c>
      <c r="R392" s="12">
        <f t="shared" si="28"/>
        <v>42112.036712962959</v>
      </c>
      <c r="S392">
        <f t="shared" si="27"/>
        <v>2015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1394233140</v>
      </c>
      <c r="J393">
        <v>1391477450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5"/>
        <v>101</v>
      </c>
      <c r="Q393">
        <f t="shared" si="26"/>
        <v>104.26</v>
      </c>
      <c r="R393" s="12">
        <f t="shared" si="28"/>
        <v>40865.042256944449</v>
      </c>
      <c r="S393">
        <f t="shared" si="27"/>
        <v>2011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1431046372</v>
      </c>
      <c r="J394">
        <v>1429318372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5"/>
        <v>101</v>
      </c>
      <c r="Q394">
        <f t="shared" si="26"/>
        <v>90.62</v>
      </c>
      <c r="R394" s="12">
        <f t="shared" si="28"/>
        <v>40763.717256944445</v>
      </c>
      <c r="S394">
        <f t="shared" si="27"/>
        <v>2011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1324169940</v>
      </c>
      <c r="J395">
        <v>1321578051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5"/>
        <v>110</v>
      </c>
      <c r="Q395">
        <f t="shared" si="26"/>
        <v>157.33000000000001</v>
      </c>
      <c r="R395" s="12">
        <f t="shared" si="28"/>
        <v>41526.708935185183</v>
      </c>
      <c r="S395">
        <f t="shared" si="27"/>
        <v>2013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8223</v>
      </c>
      <c r="H396" t="s">
        <v>8245</v>
      </c>
      <c r="I396">
        <v>1315450800</v>
      </c>
      <c r="J396">
        <v>1312823571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5"/>
        <v>112</v>
      </c>
      <c r="Q396">
        <f t="shared" si="26"/>
        <v>105.18</v>
      </c>
      <c r="R396" s="12">
        <f t="shared" si="28"/>
        <v>42417.818078703705</v>
      </c>
      <c r="S396">
        <f t="shared" si="27"/>
        <v>2016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1381424452</v>
      </c>
      <c r="J397">
        <v>1378746052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5"/>
        <v>108</v>
      </c>
      <c r="Q397">
        <f t="shared" si="26"/>
        <v>58.72</v>
      </c>
      <c r="R397" s="12">
        <f t="shared" si="28"/>
        <v>40990.909259259257</v>
      </c>
      <c r="S397">
        <f t="shared" si="27"/>
        <v>2012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8226</v>
      </c>
      <c r="H398" t="s">
        <v>8248</v>
      </c>
      <c r="I398">
        <v>1460918282</v>
      </c>
      <c r="J398">
        <v>1455737882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5"/>
        <v>107</v>
      </c>
      <c r="Q398">
        <f t="shared" si="26"/>
        <v>81.63</v>
      </c>
      <c r="R398" s="12">
        <f t="shared" si="28"/>
        <v>41082.564884259256</v>
      </c>
      <c r="S398">
        <f t="shared" si="27"/>
        <v>2012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1335562320</v>
      </c>
      <c r="J399">
        <v>1332452960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5"/>
        <v>104</v>
      </c>
      <c r="Q399">
        <f t="shared" si="26"/>
        <v>56.46</v>
      </c>
      <c r="R399" s="12">
        <f t="shared" si="28"/>
        <v>40379.776435185187</v>
      </c>
      <c r="S399">
        <f t="shared" si="27"/>
        <v>2010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1341668006</v>
      </c>
      <c r="J400">
        <v>1340372006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5"/>
        <v>125</v>
      </c>
      <c r="Q400">
        <f t="shared" si="26"/>
        <v>140.1</v>
      </c>
      <c r="R400" s="12">
        <f t="shared" si="28"/>
        <v>42078.793124999997</v>
      </c>
      <c r="S400">
        <f t="shared" si="27"/>
        <v>2015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8223</v>
      </c>
      <c r="H401" t="s">
        <v>8245</v>
      </c>
      <c r="I401">
        <v>1283312640</v>
      </c>
      <c r="J401">
        <v>1279651084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5"/>
        <v>107</v>
      </c>
      <c r="Q401">
        <f t="shared" si="26"/>
        <v>224.85</v>
      </c>
      <c r="R401" s="12">
        <f t="shared" si="28"/>
        <v>42687.875775462962</v>
      </c>
      <c r="S401">
        <f t="shared" si="27"/>
        <v>2016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1430334126</v>
      </c>
      <c r="J402">
        <v>1426446126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5"/>
        <v>112</v>
      </c>
      <c r="Q402">
        <f t="shared" si="26"/>
        <v>181.13</v>
      </c>
      <c r="R402" s="12">
        <f t="shared" si="28"/>
        <v>41745.635960648149</v>
      </c>
      <c r="S402">
        <f t="shared" si="27"/>
        <v>2014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8224</v>
      </c>
      <c r="H403" t="s">
        <v>8246</v>
      </c>
      <c r="I403">
        <v>1481716800</v>
      </c>
      <c r="J403">
        <v>1479070867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5"/>
        <v>104</v>
      </c>
      <c r="Q403">
        <f t="shared" si="26"/>
        <v>711.04</v>
      </c>
      <c r="R403" s="12">
        <f t="shared" si="28"/>
        <v>40732.842245370368</v>
      </c>
      <c r="S403">
        <f t="shared" si="27"/>
        <v>2011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1400297400</v>
      </c>
      <c r="J404">
        <v>1397661347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5"/>
        <v>142</v>
      </c>
      <c r="Q404">
        <f t="shared" si="26"/>
        <v>65.88</v>
      </c>
      <c r="R404" s="12">
        <f t="shared" si="28"/>
        <v>42292.539548611108</v>
      </c>
      <c r="S404">
        <f t="shared" si="27"/>
        <v>2015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1312747970</v>
      </c>
      <c r="J405">
        <v>1310155970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5"/>
        <v>105</v>
      </c>
      <c r="Q405">
        <f t="shared" si="26"/>
        <v>75.19</v>
      </c>
      <c r="R405" s="12">
        <f t="shared" si="28"/>
        <v>40718.310659722221</v>
      </c>
      <c r="S405">
        <f t="shared" si="27"/>
        <v>2011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1446731817</v>
      </c>
      <c r="J406">
        <v>1444913817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5"/>
        <v>103</v>
      </c>
      <c r="Q406">
        <f t="shared" si="26"/>
        <v>133.13999999999999</v>
      </c>
      <c r="R406" s="12">
        <f t="shared" si="28"/>
        <v>41646.628032407411</v>
      </c>
      <c r="S406">
        <f t="shared" si="27"/>
        <v>2014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1312960080</v>
      </c>
      <c r="J407">
        <v>1308900441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5"/>
        <v>108</v>
      </c>
      <c r="Q407">
        <f t="shared" si="26"/>
        <v>55.2</v>
      </c>
      <c r="R407" s="12">
        <f t="shared" si="28"/>
        <v>41674.08494212963</v>
      </c>
      <c r="S407">
        <f t="shared" si="27"/>
        <v>2014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1391641440</v>
      </c>
      <c r="J408">
        <v>1389107062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5"/>
        <v>108</v>
      </c>
      <c r="Q408">
        <f t="shared" si="26"/>
        <v>86.16</v>
      </c>
      <c r="R408" s="12">
        <f t="shared" si="28"/>
        <v>40638.162465277775</v>
      </c>
      <c r="S408">
        <f t="shared" si="27"/>
        <v>2011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1394071339</v>
      </c>
      <c r="J409">
        <v>1391479339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5"/>
        <v>102</v>
      </c>
      <c r="Q409">
        <f t="shared" si="26"/>
        <v>92.32</v>
      </c>
      <c r="R409" s="12">
        <f t="shared" si="28"/>
        <v>40806.870949074073</v>
      </c>
      <c r="S409">
        <f t="shared" si="27"/>
        <v>2011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1304920740</v>
      </c>
      <c r="J410">
        <v>1301975637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5"/>
        <v>101</v>
      </c>
      <c r="Q410">
        <f t="shared" si="26"/>
        <v>160.16</v>
      </c>
      <c r="R410" s="12">
        <f t="shared" si="28"/>
        <v>41543.735995370371</v>
      </c>
      <c r="S410">
        <f t="shared" si="27"/>
        <v>2013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8223</v>
      </c>
      <c r="H411" t="s">
        <v>8245</v>
      </c>
      <c r="I411">
        <v>1321739650</v>
      </c>
      <c r="J411">
        <v>1316552050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5"/>
        <v>137</v>
      </c>
      <c r="Q411">
        <f t="shared" si="26"/>
        <v>45.6</v>
      </c>
      <c r="R411" s="12">
        <f t="shared" si="28"/>
        <v>42543.862777777773</v>
      </c>
      <c r="S411">
        <f t="shared" si="27"/>
        <v>2016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8223</v>
      </c>
      <c r="H412" t="s">
        <v>8245</v>
      </c>
      <c r="I412">
        <v>1383676790</v>
      </c>
      <c r="J412">
        <v>1380217190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5"/>
        <v>128</v>
      </c>
      <c r="Q412">
        <f t="shared" si="26"/>
        <v>183.29</v>
      </c>
      <c r="R412" s="12">
        <f t="shared" si="28"/>
        <v>42113.981446759266</v>
      </c>
      <c r="S412">
        <f t="shared" si="27"/>
        <v>2015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8224</v>
      </c>
      <c r="H413" t="s">
        <v>8246</v>
      </c>
      <c r="I413">
        <v>1469220144</v>
      </c>
      <c r="J413">
        <v>1466628144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5"/>
        <v>101</v>
      </c>
      <c r="Q413">
        <f t="shared" si="26"/>
        <v>125.79</v>
      </c>
      <c r="R413" s="12">
        <f t="shared" si="28"/>
        <v>41598.17597222222</v>
      </c>
      <c r="S413">
        <f t="shared" si="27"/>
        <v>2013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8228</v>
      </c>
      <c r="H414" t="s">
        <v>8250</v>
      </c>
      <c r="I414">
        <v>1434670397</v>
      </c>
      <c r="J414">
        <v>1429486397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5"/>
        <v>127</v>
      </c>
      <c r="Q414">
        <f t="shared" si="26"/>
        <v>57.65</v>
      </c>
      <c r="R414" s="12">
        <f t="shared" si="28"/>
        <v>41099.742800925924</v>
      </c>
      <c r="S414">
        <f t="shared" si="27"/>
        <v>2012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1387688400</v>
      </c>
      <c r="J415">
        <v>1384920804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5"/>
        <v>105</v>
      </c>
      <c r="Q415">
        <f t="shared" si="26"/>
        <v>78.66</v>
      </c>
      <c r="R415" s="12">
        <f t="shared" si="28"/>
        <v>41079.877442129626</v>
      </c>
      <c r="S415">
        <f t="shared" si="27"/>
        <v>2012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1343238578</v>
      </c>
      <c r="J416">
        <v>1341856178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5"/>
        <v>103</v>
      </c>
      <c r="Q416">
        <f t="shared" si="26"/>
        <v>91.48</v>
      </c>
      <c r="R416" s="12">
        <f t="shared" si="28"/>
        <v>41529.063252314816</v>
      </c>
      <c r="S416">
        <f t="shared" si="27"/>
        <v>2013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8223</v>
      </c>
      <c r="H417" t="s">
        <v>8245</v>
      </c>
      <c r="I417">
        <v>1342731811</v>
      </c>
      <c r="J417">
        <v>1340139811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5"/>
        <v>102</v>
      </c>
      <c r="Q417">
        <f t="shared" si="26"/>
        <v>68.099999999999994</v>
      </c>
      <c r="R417" s="12">
        <f t="shared" si="28"/>
        <v>41904.851875</v>
      </c>
      <c r="S417">
        <f t="shared" si="27"/>
        <v>2014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1381541465</v>
      </c>
      <c r="J418">
        <v>1378949465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5"/>
        <v>120</v>
      </c>
      <c r="Q418">
        <f t="shared" si="26"/>
        <v>48.09</v>
      </c>
      <c r="R418" s="12">
        <f t="shared" si="28"/>
        <v>41648.396192129629</v>
      </c>
      <c r="S418">
        <f t="shared" si="27"/>
        <v>2014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8228</v>
      </c>
      <c r="H419" t="s">
        <v>8250</v>
      </c>
      <c r="I419">
        <v>1413547200</v>
      </c>
      <c r="J419">
        <v>1411417602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5"/>
        <v>100</v>
      </c>
      <c r="Q419">
        <f t="shared" si="26"/>
        <v>202.42</v>
      </c>
      <c r="R419" s="12">
        <f t="shared" si="28"/>
        <v>41360.970601851855</v>
      </c>
      <c r="S419">
        <f t="shared" si="27"/>
        <v>2013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1391851831</v>
      </c>
      <c r="J420">
        <v>1389259831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5"/>
        <v>101</v>
      </c>
      <c r="Q420">
        <f t="shared" si="26"/>
        <v>216.75</v>
      </c>
      <c r="R420" s="12">
        <f t="shared" si="28"/>
        <v>42178.282372685186</v>
      </c>
      <c r="S420">
        <f t="shared" si="27"/>
        <v>2015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1365395580</v>
      </c>
      <c r="J421">
        <v>1364426260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5"/>
        <v>100</v>
      </c>
      <c r="Q421">
        <f t="shared" si="26"/>
        <v>110.07</v>
      </c>
      <c r="R421" s="12">
        <f t="shared" si="28"/>
        <v>41394.842442129629</v>
      </c>
      <c r="S421">
        <f t="shared" si="27"/>
        <v>2013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1437633997</v>
      </c>
      <c r="J422">
        <v>1435041997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5"/>
        <v>0</v>
      </c>
      <c r="Q422">
        <f t="shared" si="26"/>
        <v>4.83</v>
      </c>
      <c r="R422" s="12">
        <f t="shared" si="28"/>
        <v>41682.23646990741</v>
      </c>
      <c r="S422">
        <f t="shared" si="27"/>
        <v>2014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1372536787</v>
      </c>
      <c r="J423">
        <v>1367352787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5"/>
        <v>2</v>
      </c>
      <c r="Q423">
        <f t="shared" si="26"/>
        <v>50.17</v>
      </c>
      <c r="R423" s="12">
        <f t="shared" si="28"/>
        <v>42177.491388888884</v>
      </c>
      <c r="S423">
        <f t="shared" si="27"/>
        <v>2015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1394772031</v>
      </c>
      <c r="J424">
        <v>1392183631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5"/>
        <v>1</v>
      </c>
      <c r="Q424">
        <f t="shared" si="26"/>
        <v>35.83</v>
      </c>
      <c r="R424" s="12">
        <f t="shared" si="28"/>
        <v>41863.260381944441</v>
      </c>
      <c r="S424">
        <f t="shared" si="27"/>
        <v>2014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1440157656</v>
      </c>
      <c r="J425">
        <v>1434973656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5"/>
        <v>1</v>
      </c>
      <c r="Q425">
        <f t="shared" si="26"/>
        <v>11.77</v>
      </c>
      <c r="R425" s="12">
        <f t="shared" si="28"/>
        <v>41400.92627314815</v>
      </c>
      <c r="S425">
        <f t="shared" si="27"/>
        <v>2013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1410416097</v>
      </c>
      <c r="J426">
        <v>1407824097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5"/>
        <v>7</v>
      </c>
      <c r="Q426">
        <f t="shared" si="26"/>
        <v>40.78</v>
      </c>
      <c r="R426" s="12">
        <f t="shared" si="28"/>
        <v>40934.376145833332</v>
      </c>
      <c r="S426">
        <f t="shared" si="27"/>
        <v>2012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1370470430</v>
      </c>
      <c r="J427">
        <v>1367878430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5"/>
        <v>0</v>
      </c>
      <c r="Q427">
        <f t="shared" si="26"/>
        <v>3</v>
      </c>
      <c r="R427" s="12">
        <f t="shared" si="28"/>
        <v>42275.861157407402</v>
      </c>
      <c r="S427">
        <f t="shared" si="27"/>
        <v>2015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1332748899</v>
      </c>
      <c r="J428">
        <v>1327568499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5"/>
        <v>1</v>
      </c>
      <c r="Q428">
        <f t="shared" si="26"/>
        <v>16.63</v>
      </c>
      <c r="R428" s="12">
        <f t="shared" si="28"/>
        <v>42400.711967592593</v>
      </c>
      <c r="S428">
        <f t="shared" si="27"/>
        <v>2016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1448660404</v>
      </c>
      <c r="J429">
        <v>1443472804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5"/>
        <v>0</v>
      </c>
      <c r="Q429">
        <f t="shared" si="26"/>
        <v>0</v>
      </c>
      <c r="R429" s="12">
        <f t="shared" si="28"/>
        <v>42285.909027777772</v>
      </c>
      <c r="S429">
        <f t="shared" si="27"/>
        <v>2015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1456851914</v>
      </c>
      <c r="J430">
        <v>1454259914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5"/>
        <v>6</v>
      </c>
      <c r="Q430">
        <f t="shared" si="26"/>
        <v>52</v>
      </c>
      <c r="R430" s="12">
        <f t="shared" si="28"/>
        <v>41778.766724537039</v>
      </c>
      <c r="S430">
        <f t="shared" si="27"/>
        <v>2014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1445540340</v>
      </c>
      <c r="J431">
        <v>1444340940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5"/>
        <v>0</v>
      </c>
      <c r="Q431">
        <f t="shared" si="26"/>
        <v>0</v>
      </c>
      <c r="R431" s="12">
        <f t="shared" si="28"/>
        <v>40070.901412037041</v>
      </c>
      <c r="S431">
        <f t="shared" si="27"/>
        <v>2009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1402956000</v>
      </c>
      <c r="J432">
        <v>1400523845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5"/>
        <v>2</v>
      </c>
      <c r="Q432">
        <f t="shared" si="26"/>
        <v>4.8</v>
      </c>
      <c r="R432" s="12">
        <f t="shared" si="28"/>
        <v>41513.107256944444</v>
      </c>
      <c r="S432">
        <f t="shared" si="27"/>
        <v>2013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8223</v>
      </c>
      <c r="H433" t="s">
        <v>8245</v>
      </c>
      <c r="I433">
        <v>1259297940</v>
      </c>
      <c r="J433">
        <v>1252964282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5"/>
        <v>14</v>
      </c>
      <c r="Q433">
        <f t="shared" si="26"/>
        <v>51.88</v>
      </c>
      <c r="R433" s="12">
        <f t="shared" si="28"/>
        <v>42526.871331018512</v>
      </c>
      <c r="S433">
        <f t="shared" si="27"/>
        <v>2016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1378866867</v>
      </c>
      <c r="J434">
        <v>1377570867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5"/>
        <v>10</v>
      </c>
      <c r="Q434">
        <f t="shared" si="26"/>
        <v>71.25</v>
      </c>
      <c r="R434" s="12">
        <f t="shared" si="28"/>
        <v>42238.726631944446</v>
      </c>
      <c r="S434">
        <f t="shared" si="27"/>
        <v>2015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8224</v>
      </c>
      <c r="H435" t="s">
        <v>8246</v>
      </c>
      <c r="I435">
        <v>1467752083</v>
      </c>
      <c r="J435">
        <v>1465160083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5"/>
        <v>0</v>
      </c>
      <c r="Q435">
        <f t="shared" si="26"/>
        <v>0</v>
      </c>
      <c r="R435" s="12">
        <f t="shared" si="28"/>
        <v>42228.629884259266</v>
      </c>
      <c r="S435">
        <f t="shared" si="27"/>
        <v>2015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1445448381</v>
      </c>
      <c r="J436">
        <v>1440264381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5"/>
        <v>5</v>
      </c>
      <c r="Q436">
        <f t="shared" si="26"/>
        <v>62.5</v>
      </c>
      <c r="R436" s="12">
        <f t="shared" si="28"/>
        <v>41576.834513888891</v>
      </c>
      <c r="S436">
        <f t="shared" si="27"/>
        <v>2013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1444576022</v>
      </c>
      <c r="J437">
        <v>1439392022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5"/>
        <v>0</v>
      </c>
      <c r="Q437">
        <f t="shared" si="26"/>
        <v>1</v>
      </c>
      <c r="R437" s="12">
        <f t="shared" si="28"/>
        <v>41500.747453703705</v>
      </c>
      <c r="S437">
        <f t="shared" si="27"/>
        <v>2013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1385931702</v>
      </c>
      <c r="J438">
        <v>1383076902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5"/>
        <v>0</v>
      </c>
      <c r="Q438">
        <f t="shared" si="26"/>
        <v>0</v>
      </c>
      <c r="R438" s="12">
        <f t="shared" si="28"/>
        <v>41456.36241898148</v>
      </c>
      <c r="S438">
        <f t="shared" si="27"/>
        <v>2013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8223</v>
      </c>
      <c r="H439" t="s">
        <v>8245</v>
      </c>
      <c r="I439">
        <v>1379094980</v>
      </c>
      <c r="J439">
        <v>1376502980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5"/>
        <v>0</v>
      </c>
      <c r="Q439">
        <f t="shared" si="26"/>
        <v>0</v>
      </c>
      <c r="R439" s="12">
        <f t="shared" si="28"/>
        <v>42591.31858796296</v>
      </c>
      <c r="S439">
        <f t="shared" si="27"/>
        <v>2016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1375260113</v>
      </c>
      <c r="J440">
        <v>1372668113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5"/>
        <v>9</v>
      </c>
      <c r="Q440">
        <f t="shared" si="26"/>
        <v>170.55</v>
      </c>
      <c r="R440" s="12">
        <f t="shared" si="28"/>
        <v>42296.261087962965</v>
      </c>
      <c r="S440">
        <f t="shared" si="27"/>
        <v>2015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8228</v>
      </c>
      <c r="H441" t="s">
        <v>8250</v>
      </c>
      <c r="I441">
        <v>1475912326</v>
      </c>
      <c r="J441">
        <v>1470728326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5"/>
        <v>0</v>
      </c>
      <c r="Q441">
        <f t="shared" si="26"/>
        <v>0</v>
      </c>
      <c r="R441" s="12">
        <f t="shared" si="28"/>
        <v>41919.761782407404</v>
      </c>
      <c r="S441">
        <f t="shared" si="27"/>
        <v>2014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1447830958</v>
      </c>
      <c r="J442">
        <v>1445235358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5"/>
        <v>0</v>
      </c>
      <c r="Q442">
        <f t="shared" si="26"/>
        <v>5</v>
      </c>
      <c r="R442" s="12">
        <f t="shared" si="28"/>
        <v>42423.985567129625</v>
      </c>
      <c r="S442">
        <f t="shared" si="27"/>
        <v>2016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8223</v>
      </c>
      <c r="H443" t="s">
        <v>8245</v>
      </c>
      <c r="I443">
        <v>1413569818</v>
      </c>
      <c r="J443">
        <v>1412705818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5"/>
        <v>0</v>
      </c>
      <c r="Q443">
        <f t="shared" si="26"/>
        <v>0</v>
      </c>
      <c r="R443" s="12">
        <f t="shared" si="28"/>
        <v>41550.793935185182</v>
      </c>
      <c r="S443">
        <f t="shared" si="27"/>
        <v>2013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1458859153</v>
      </c>
      <c r="J444">
        <v>1456270753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5"/>
        <v>39</v>
      </c>
      <c r="Q444">
        <f t="shared" si="26"/>
        <v>393.59</v>
      </c>
      <c r="R444" s="12">
        <f t="shared" si="28"/>
        <v>42024.888692129629</v>
      </c>
      <c r="S444">
        <f t="shared" si="27"/>
        <v>2015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8224</v>
      </c>
      <c r="H445" t="s">
        <v>8246</v>
      </c>
      <c r="I445">
        <v>1383418996</v>
      </c>
      <c r="J445">
        <v>1380826996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5"/>
        <v>0</v>
      </c>
      <c r="Q445">
        <f t="shared" si="26"/>
        <v>5</v>
      </c>
      <c r="R445" s="12">
        <f t="shared" si="28"/>
        <v>41650.015057870369</v>
      </c>
      <c r="S445">
        <f t="shared" si="27"/>
        <v>2014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1424380783</v>
      </c>
      <c r="J446">
        <v>1421788783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5"/>
        <v>5</v>
      </c>
      <c r="Q446">
        <f t="shared" si="26"/>
        <v>50</v>
      </c>
      <c r="R446" s="12">
        <f t="shared" si="28"/>
        <v>40894.906956018516</v>
      </c>
      <c r="S446">
        <f t="shared" si="27"/>
        <v>2011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8228</v>
      </c>
      <c r="H447" t="s">
        <v>8250</v>
      </c>
      <c r="I447">
        <v>1391991701</v>
      </c>
      <c r="J447">
        <v>1389399701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5"/>
        <v>0</v>
      </c>
      <c r="Q447">
        <f t="shared" si="26"/>
        <v>1</v>
      </c>
      <c r="R447" s="12">
        <f t="shared" si="28"/>
        <v>42130.335358796292</v>
      </c>
      <c r="S447">
        <f t="shared" si="27"/>
        <v>2015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1329342361</v>
      </c>
      <c r="J448">
        <v>1324158361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5"/>
        <v>7</v>
      </c>
      <c r="Q448">
        <f t="shared" si="26"/>
        <v>47.88</v>
      </c>
      <c r="R448" s="12">
        <f t="shared" si="28"/>
        <v>42037.083564814813</v>
      </c>
      <c r="S448">
        <f t="shared" si="27"/>
        <v>2015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8223</v>
      </c>
      <c r="H449" t="s">
        <v>8245</v>
      </c>
      <c r="I449">
        <v>1432195375</v>
      </c>
      <c r="J449">
        <v>1430899375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5"/>
        <v>0</v>
      </c>
      <c r="Q449">
        <f t="shared" si="26"/>
        <v>5</v>
      </c>
      <c r="R449" s="12">
        <f t="shared" si="28"/>
        <v>41331.555127314816</v>
      </c>
      <c r="S449">
        <f t="shared" si="27"/>
        <v>2013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1425434420</v>
      </c>
      <c r="J450">
        <v>1422842420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ref="P450:P513" si="29">ROUND(E450/D450*100,0)</f>
        <v>3</v>
      </c>
      <c r="Q450">
        <f t="shared" ref="Q450:Q513" si="30">IFERROR(ROUND(E450/L450,2),0)</f>
        <v>20.5</v>
      </c>
      <c r="R450" s="12">
        <f t="shared" si="28"/>
        <v>41753.758043981477</v>
      </c>
      <c r="S450">
        <f t="shared" si="27"/>
        <v>2014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1364041163</v>
      </c>
      <c r="J451">
        <v>1361884763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si="29"/>
        <v>2</v>
      </c>
      <c r="Q451">
        <f t="shared" si="30"/>
        <v>9</v>
      </c>
      <c r="R451" s="12">
        <f t="shared" si="28"/>
        <v>41534.568113425928</v>
      </c>
      <c r="S451">
        <f t="shared" ref="S451:S514" si="31">YEAR(R451)</f>
        <v>2013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1400091095</v>
      </c>
      <c r="J452">
        <v>1398363095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9"/>
        <v>1</v>
      </c>
      <c r="Q452">
        <f t="shared" si="30"/>
        <v>56.57</v>
      </c>
      <c r="R452" s="12">
        <f t="shared" si="28"/>
        <v>41654.946759259255</v>
      </c>
      <c r="S452">
        <f t="shared" si="31"/>
        <v>2014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8224</v>
      </c>
      <c r="H453" t="s">
        <v>8246</v>
      </c>
      <c r="I453">
        <v>1382017085</v>
      </c>
      <c r="J453">
        <v>1379425085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9"/>
        <v>0</v>
      </c>
      <c r="Q453">
        <f t="shared" si="30"/>
        <v>0</v>
      </c>
      <c r="R453" s="12">
        <f t="shared" si="28"/>
        <v>41634.715173611112</v>
      </c>
      <c r="S453">
        <f t="shared" si="31"/>
        <v>2013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1392417800</v>
      </c>
      <c r="J454">
        <v>1389825800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9"/>
        <v>64</v>
      </c>
      <c r="Q454">
        <f t="shared" si="30"/>
        <v>40</v>
      </c>
      <c r="R454" s="12">
        <f t="shared" ref="R454:R517" si="32">((J456/60)/60)/24+DATE(1970,1,1)</f>
        <v>42107.703877314809</v>
      </c>
      <c r="S454">
        <f t="shared" si="31"/>
        <v>2015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1390669791</v>
      </c>
      <c r="J455">
        <v>1388077791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9"/>
        <v>0</v>
      </c>
      <c r="Q455">
        <f t="shared" si="30"/>
        <v>13</v>
      </c>
      <c r="R455" s="12">
        <f t="shared" si="32"/>
        <v>42038.824988425928</v>
      </c>
      <c r="S455">
        <f t="shared" si="31"/>
        <v>2015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1431536015</v>
      </c>
      <c r="J456">
        <v>1428944015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9"/>
        <v>1</v>
      </c>
      <c r="Q456">
        <f t="shared" si="30"/>
        <v>16.399999999999999</v>
      </c>
      <c r="R456" s="12">
        <f t="shared" si="32"/>
        <v>41938.717256944445</v>
      </c>
      <c r="S456">
        <f t="shared" si="31"/>
        <v>2014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1424375279</v>
      </c>
      <c r="J457">
        <v>1422992879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9"/>
        <v>0</v>
      </c>
      <c r="Q457">
        <f t="shared" si="30"/>
        <v>22.5</v>
      </c>
      <c r="R457" s="12">
        <f t="shared" si="32"/>
        <v>40971.002569444441</v>
      </c>
      <c r="S457">
        <f t="shared" si="31"/>
        <v>2012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1417007640</v>
      </c>
      <c r="J458">
        <v>1414343571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9"/>
        <v>1</v>
      </c>
      <c r="Q458">
        <f t="shared" si="30"/>
        <v>20.329999999999998</v>
      </c>
      <c r="R458" s="12">
        <f t="shared" si="32"/>
        <v>41547.694456018515</v>
      </c>
      <c r="S458">
        <f t="shared" si="31"/>
        <v>2013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8223</v>
      </c>
      <c r="H459" t="s">
        <v>8245</v>
      </c>
      <c r="I459">
        <v>1334622660</v>
      </c>
      <c r="J459">
        <v>1330733022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9"/>
        <v>0</v>
      </c>
      <c r="Q459">
        <f t="shared" si="30"/>
        <v>0</v>
      </c>
      <c r="R459" s="12">
        <f t="shared" si="32"/>
        <v>41837.767500000002</v>
      </c>
      <c r="S459">
        <f t="shared" si="31"/>
        <v>2014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8223</v>
      </c>
      <c r="H460" t="s">
        <v>8245</v>
      </c>
      <c r="I460">
        <v>1382414340</v>
      </c>
      <c r="J460">
        <v>1380559201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9"/>
        <v>8</v>
      </c>
      <c r="Q460">
        <f t="shared" si="30"/>
        <v>16.760000000000002</v>
      </c>
      <c r="R460" s="12">
        <f t="shared" si="32"/>
        <v>41378.69976851852</v>
      </c>
      <c r="S460">
        <f t="shared" si="31"/>
        <v>2013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8228</v>
      </c>
      <c r="H461" t="s">
        <v>8250</v>
      </c>
      <c r="I461">
        <v>1408213512</v>
      </c>
      <c r="J461">
        <v>1405621512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9"/>
        <v>0</v>
      </c>
      <c r="Q461">
        <f t="shared" si="30"/>
        <v>25</v>
      </c>
      <c r="R461" s="12">
        <f t="shared" si="32"/>
        <v>40800.6403587963</v>
      </c>
      <c r="S461">
        <f t="shared" si="31"/>
        <v>2011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8224</v>
      </c>
      <c r="H462" t="s">
        <v>8246</v>
      </c>
      <c r="I462">
        <v>1368550060</v>
      </c>
      <c r="J462">
        <v>1365958060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9"/>
        <v>0</v>
      </c>
      <c r="Q462">
        <f t="shared" si="30"/>
        <v>12.5</v>
      </c>
      <c r="R462" s="12">
        <f t="shared" si="32"/>
        <v>41759.542534722219</v>
      </c>
      <c r="S462">
        <f t="shared" si="31"/>
        <v>2014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8223</v>
      </c>
      <c r="H463" t="s">
        <v>8245</v>
      </c>
      <c r="I463">
        <v>1321201327</v>
      </c>
      <c r="J463">
        <v>1316013727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9"/>
        <v>0</v>
      </c>
      <c r="Q463">
        <f t="shared" si="30"/>
        <v>0</v>
      </c>
      <c r="R463" s="12">
        <f t="shared" si="32"/>
        <v>41407.84684027778</v>
      </c>
      <c r="S463">
        <f t="shared" si="31"/>
        <v>2013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1401595200</v>
      </c>
      <c r="J464">
        <v>1398862875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9"/>
        <v>0</v>
      </c>
      <c r="Q464">
        <f t="shared" si="30"/>
        <v>0</v>
      </c>
      <c r="R464" s="12">
        <f t="shared" si="32"/>
        <v>40705.126631944448</v>
      </c>
      <c r="S464">
        <f t="shared" si="31"/>
        <v>2011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8224</v>
      </c>
      <c r="H465" t="s">
        <v>8246</v>
      </c>
      <c r="I465">
        <v>1370204367</v>
      </c>
      <c r="J465">
        <v>1368476367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9"/>
        <v>2</v>
      </c>
      <c r="Q465">
        <f t="shared" si="30"/>
        <v>113.64</v>
      </c>
      <c r="R465" s="12">
        <f t="shared" si="32"/>
        <v>40750.710104166668</v>
      </c>
      <c r="S465">
        <f t="shared" si="31"/>
        <v>2011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8223</v>
      </c>
      <c r="H466" t="s">
        <v>8245</v>
      </c>
      <c r="I466">
        <v>1312945341</v>
      </c>
      <c r="J466">
        <v>1307761341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9"/>
        <v>0</v>
      </c>
      <c r="Q466">
        <f t="shared" si="30"/>
        <v>1</v>
      </c>
      <c r="R466" s="12">
        <f t="shared" si="32"/>
        <v>42488.848784722228</v>
      </c>
      <c r="S466">
        <f t="shared" si="31"/>
        <v>2016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1316883753</v>
      </c>
      <c r="J467">
        <v>1311699753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9"/>
        <v>27</v>
      </c>
      <c r="Q467">
        <f t="shared" si="30"/>
        <v>17.25</v>
      </c>
      <c r="R467" s="12">
        <f t="shared" si="32"/>
        <v>41801.120069444441</v>
      </c>
      <c r="S467">
        <f t="shared" si="31"/>
        <v>2014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8235</v>
      </c>
      <c r="H468" t="s">
        <v>8248</v>
      </c>
      <c r="I468">
        <v>1463602935</v>
      </c>
      <c r="J468">
        <v>1461874935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9"/>
        <v>1</v>
      </c>
      <c r="Q468">
        <f t="shared" si="30"/>
        <v>15.2</v>
      </c>
      <c r="R468" s="12">
        <f t="shared" si="32"/>
        <v>41129.942870370374</v>
      </c>
      <c r="S468">
        <f t="shared" si="31"/>
        <v>2012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1403837574</v>
      </c>
      <c r="J469">
        <v>1402455174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9"/>
        <v>22</v>
      </c>
      <c r="Q469">
        <f t="shared" si="30"/>
        <v>110.64</v>
      </c>
      <c r="R469" s="12">
        <f t="shared" si="32"/>
        <v>41135.679791666669</v>
      </c>
      <c r="S469">
        <f t="shared" si="31"/>
        <v>2012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1347057464</v>
      </c>
      <c r="J470">
        <v>1344465464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9"/>
        <v>0</v>
      </c>
      <c r="Q470">
        <f t="shared" si="30"/>
        <v>0</v>
      </c>
      <c r="R470" s="12">
        <f t="shared" si="32"/>
        <v>41041.167627314811</v>
      </c>
      <c r="S470">
        <f t="shared" si="31"/>
        <v>2012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8223</v>
      </c>
      <c r="H471" t="s">
        <v>8245</v>
      </c>
      <c r="I471">
        <v>1348849134</v>
      </c>
      <c r="J471">
        <v>1344961134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9"/>
        <v>0</v>
      </c>
      <c r="Q471">
        <f t="shared" si="30"/>
        <v>0</v>
      </c>
      <c r="R471" s="12">
        <f t="shared" si="32"/>
        <v>41827.989861111113</v>
      </c>
      <c r="S471">
        <f t="shared" si="31"/>
        <v>2014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1341978665</v>
      </c>
      <c r="J472">
        <v>1336795283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9"/>
        <v>1</v>
      </c>
      <c r="Q472">
        <f t="shared" si="30"/>
        <v>25.5</v>
      </c>
      <c r="R472" s="12">
        <f t="shared" si="32"/>
        <v>41605.167696759258</v>
      </c>
      <c r="S472">
        <f t="shared" si="31"/>
        <v>2013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8224</v>
      </c>
      <c r="H473" t="s">
        <v>8246</v>
      </c>
      <c r="I473">
        <v>1409960724</v>
      </c>
      <c r="J473">
        <v>1404776724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9"/>
        <v>12</v>
      </c>
      <c r="Q473">
        <f t="shared" si="30"/>
        <v>38.479999999999997</v>
      </c>
      <c r="R473" s="12">
        <f t="shared" si="32"/>
        <v>41703.721979166665</v>
      </c>
      <c r="S473">
        <f t="shared" si="31"/>
        <v>2014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1389844800</v>
      </c>
      <c r="J474">
        <v>1385524889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9"/>
        <v>18</v>
      </c>
      <c r="Q474">
        <f t="shared" si="30"/>
        <v>28.2</v>
      </c>
      <c r="R474" s="12">
        <f t="shared" si="32"/>
        <v>41844.922662037039</v>
      </c>
      <c r="S474">
        <f t="shared" si="31"/>
        <v>2014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1397924379</v>
      </c>
      <c r="J475">
        <v>1394039979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9"/>
        <v>3</v>
      </c>
      <c r="Q475">
        <f t="shared" si="30"/>
        <v>61.5</v>
      </c>
      <c r="R475" s="12">
        <f t="shared" si="32"/>
        <v>41869.698136574072</v>
      </c>
      <c r="S475">
        <f t="shared" si="31"/>
        <v>2014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1408831718</v>
      </c>
      <c r="J476">
        <v>1406239718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9"/>
        <v>0</v>
      </c>
      <c r="Q476">
        <f t="shared" si="30"/>
        <v>1</v>
      </c>
      <c r="R476" s="12">
        <f t="shared" si="32"/>
        <v>42753.329039351855</v>
      </c>
      <c r="S476">
        <f t="shared" si="31"/>
        <v>2017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1410972319</v>
      </c>
      <c r="J477">
        <v>1408380319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9"/>
        <v>0</v>
      </c>
      <c r="Q477">
        <f t="shared" si="30"/>
        <v>0</v>
      </c>
      <c r="R477" s="12">
        <f t="shared" si="32"/>
        <v>42100.086145833338</v>
      </c>
      <c r="S477">
        <f t="shared" si="31"/>
        <v>2015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1487318029</v>
      </c>
      <c r="J478">
        <v>1484726029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9"/>
        <v>2</v>
      </c>
      <c r="Q478">
        <f t="shared" si="30"/>
        <v>39.57</v>
      </c>
      <c r="R478" s="12">
        <f t="shared" si="32"/>
        <v>41757.975011574075</v>
      </c>
      <c r="S478">
        <f t="shared" si="31"/>
        <v>2014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1430877843</v>
      </c>
      <c r="J479">
        <v>1428285843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9"/>
        <v>0</v>
      </c>
      <c r="Q479">
        <f t="shared" si="30"/>
        <v>0</v>
      </c>
      <c r="R479" s="12">
        <f t="shared" si="32"/>
        <v>40987.83488425926</v>
      </c>
      <c r="S479">
        <f t="shared" si="31"/>
        <v>2012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1401767940</v>
      </c>
      <c r="J480">
        <v>1398727441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9"/>
        <v>0</v>
      </c>
      <c r="Q480">
        <f t="shared" si="30"/>
        <v>0</v>
      </c>
      <c r="R480" s="12">
        <f t="shared" si="32"/>
        <v>42065.910983796297</v>
      </c>
      <c r="S480">
        <f t="shared" si="31"/>
        <v>2015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1337371334</v>
      </c>
      <c r="J481">
        <v>1332187334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9"/>
        <v>33</v>
      </c>
      <c r="Q481">
        <f t="shared" si="30"/>
        <v>88.8</v>
      </c>
      <c r="R481" s="12">
        <f t="shared" si="32"/>
        <v>41904.407812500001</v>
      </c>
      <c r="S481">
        <f t="shared" si="31"/>
        <v>2014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1427921509</v>
      </c>
      <c r="J482">
        <v>1425333109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9"/>
        <v>19</v>
      </c>
      <c r="Q482">
        <f t="shared" si="30"/>
        <v>55.46</v>
      </c>
      <c r="R482" s="12">
        <f t="shared" si="32"/>
        <v>41465.500173611108</v>
      </c>
      <c r="S482">
        <f t="shared" si="31"/>
        <v>2013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1416566835</v>
      </c>
      <c r="J483">
        <v>1411379235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9"/>
        <v>6</v>
      </c>
      <c r="Q483">
        <f t="shared" si="30"/>
        <v>87.14</v>
      </c>
      <c r="R483" s="12">
        <f t="shared" si="32"/>
        <v>41162.672326388885</v>
      </c>
      <c r="S483">
        <f t="shared" si="31"/>
        <v>2012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1376049615</v>
      </c>
      <c r="J484">
        <v>1373457615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9"/>
        <v>0</v>
      </c>
      <c r="Q484">
        <f t="shared" si="30"/>
        <v>10</v>
      </c>
      <c r="R484" s="12">
        <f t="shared" si="32"/>
        <v>42447.896875000006</v>
      </c>
      <c r="S484">
        <f t="shared" si="31"/>
        <v>2016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8223</v>
      </c>
      <c r="H485" t="s">
        <v>8245</v>
      </c>
      <c r="I485">
        <v>1349885289</v>
      </c>
      <c r="J485">
        <v>1347293289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9"/>
        <v>50</v>
      </c>
      <c r="Q485">
        <f t="shared" si="30"/>
        <v>51.22</v>
      </c>
      <c r="R485" s="12">
        <f t="shared" si="32"/>
        <v>41243.197592592594</v>
      </c>
      <c r="S485">
        <f t="shared" si="31"/>
        <v>2012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8223</v>
      </c>
      <c r="H486" t="s">
        <v>8245</v>
      </c>
      <c r="I486">
        <v>1460644440</v>
      </c>
      <c r="J486">
        <v>1458336690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9"/>
        <v>0</v>
      </c>
      <c r="Q486">
        <f t="shared" si="30"/>
        <v>13.55</v>
      </c>
      <c r="R486" s="12">
        <f t="shared" si="32"/>
        <v>42272.93949074074</v>
      </c>
      <c r="S486">
        <f t="shared" si="31"/>
        <v>2015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1359434672</v>
      </c>
      <c r="J487">
        <v>1354250672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9"/>
        <v>22</v>
      </c>
      <c r="Q487">
        <f t="shared" si="30"/>
        <v>66.52</v>
      </c>
      <c r="R487" s="12">
        <f t="shared" si="32"/>
        <v>41381.50577546296</v>
      </c>
      <c r="S487">
        <f t="shared" si="31"/>
        <v>2013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8224</v>
      </c>
      <c r="H488" t="s">
        <v>8246</v>
      </c>
      <c r="I488">
        <v>1446766372</v>
      </c>
      <c r="J488">
        <v>1443220372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9"/>
        <v>0</v>
      </c>
      <c r="Q488">
        <f t="shared" si="30"/>
        <v>50</v>
      </c>
      <c r="R488" s="12">
        <f t="shared" si="32"/>
        <v>41761.94258101852</v>
      </c>
      <c r="S488">
        <f t="shared" si="31"/>
        <v>2014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8224</v>
      </c>
      <c r="H489" t="s">
        <v>8246</v>
      </c>
      <c r="I489">
        <v>1368792499</v>
      </c>
      <c r="J489">
        <v>1366200499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9"/>
        <v>0</v>
      </c>
      <c r="Q489">
        <f t="shared" si="30"/>
        <v>0</v>
      </c>
      <c r="R489" s="12">
        <f t="shared" si="32"/>
        <v>42669.594837962963</v>
      </c>
      <c r="S489">
        <f t="shared" si="31"/>
        <v>2016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8225</v>
      </c>
      <c r="H490" t="s">
        <v>8247</v>
      </c>
      <c r="I490">
        <v>1401662239</v>
      </c>
      <c r="J490">
        <v>1399070239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9"/>
        <v>0</v>
      </c>
      <c r="Q490">
        <f t="shared" si="30"/>
        <v>0</v>
      </c>
      <c r="R490" s="12">
        <f t="shared" si="32"/>
        <v>42714.054398148146</v>
      </c>
      <c r="S490">
        <f t="shared" si="31"/>
        <v>2016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8228</v>
      </c>
      <c r="H491" t="s">
        <v>8250</v>
      </c>
      <c r="I491">
        <v>1482678994</v>
      </c>
      <c r="J491">
        <v>1477491394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9"/>
        <v>0</v>
      </c>
      <c r="Q491">
        <f t="shared" si="30"/>
        <v>71.67</v>
      </c>
      <c r="R491" s="12">
        <f t="shared" si="32"/>
        <v>40882.481666666667</v>
      </c>
      <c r="S491">
        <f t="shared" si="31"/>
        <v>2011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1483924700</v>
      </c>
      <c r="J492">
        <v>1481332700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9"/>
        <v>0</v>
      </c>
      <c r="Q492">
        <f t="shared" si="30"/>
        <v>0</v>
      </c>
      <c r="R492" s="12">
        <f t="shared" si="32"/>
        <v>41113.968576388892</v>
      </c>
      <c r="S492">
        <f t="shared" si="31"/>
        <v>2012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1325763180</v>
      </c>
      <c r="J493">
        <v>1323084816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9"/>
        <v>0</v>
      </c>
      <c r="Q493">
        <f t="shared" si="30"/>
        <v>0</v>
      </c>
      <c r="R493" s="12">
        <f t="shared" si="32"/>
        <v>42366.982627314821</v>
      </c>
      <c r="S493">
        <f t="shared" si="31"/>
        <v>2015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8223</v>
      </c>
      <c r="H494" t="s">
        <v>8245</v>
      </c>
      <c r="I494">
        <v>1345677285</v>
      </c>
      <c r="J494">
        <v>1343085285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9"/>
        <v>0</v>
      </c>
      <c r="Q494">
        <f t="shared" si="30"/>
        <v>0</v>
      </c>
      <c r="R494" s="12">
        <f t="shared" si="32"/>
        <v>42596.03506944445</v>
      </c>
      <c r="S494">
        <f t="shared" si="31"/>
        <v>2016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8223</v>
      </c>
      <c r="H495" t="s">
        <v>8245</v>
      </c>
      <c r="I495">
        <v>1453937699</v>
      </c>
      <c r="J495">
        <v>1451345699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9"/>
        <v>0</v>
      </c>
      <c r="Q495">
        <f t="shared" si="30"/>
        <v>0</v>
      </c>
      <c r="R495" s="12">
        <f t="shared" si="32"/>
        <v>42114.726134259254</v>
      </c>
      <c r="S495">
        <f t="shared" si="31"/>
        <v>2015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8234</v>
      </c>
      <c r="H496" t="s">
        <v>8254</v>
      </c>
      <c r="I496">
        <v>1476319830</v>
      </c>
      <c r="J496">
        <v>1471135830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9"/>
        <v>0</v>
      </c>
      <c r="Q496">
        <f t="shared" si="30"/>
        <v>10.33</v>
      </c>
      <c r="R496" s="12">
        <f t="shared" si="32"/>
        <v>41799.830613425926</v>
      </c>
      <c r="S496">
        <f t="shared" si="31"/>
        <v>2014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8224</v>
      </c>
      <c r="H497" t="s">
        <v>8246</v>
      </c>
      <c r="I497">
        <v>1432142738</v>
      </c>
      <c r="J497">
        <v>1429550738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9"/>
        <v>0</v>
      </c>
      <c r="Q497">
        <f t="shared" si="30"/>
        <v>0</v>
      </c>
      <c r="R497" s="12">
        <f t="shared" si="32"/>
        <v>42171.827604166669</v>
      </c>
      <c r="S497">
        <f t="shared" si="31"/>
        <v>2015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1404356400</v>
      </c>
      <c r="J498">
        <v>1402343765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9"/>
        <v>0</v>
      </c>
      <c r="Q498">
        <f t="shared" si="30"/>
        <v>1</v>
      </c>
      <c r="R498" s="12">
        <f t="shared" si="32"/>
        <v>41620.93141203704</v>
      </c>
      <c r="S498">
        <f t="shared" si="31"/>
        <v>2013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1437076305</v>
      </c>
      <c r="J499">
        <v>1434484305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9"/>
        <v>1</v>
      </c>
      <c r="Q499">
        <f t="shared" si="30"/>
        <v>10</v>
      </c>
      <c r="R499" s="12">
        <f t="shared" si="32"/>
        <v>41945.037789351853</v>
      </c>
      <c r="S499">
        <f t="shared" si="31"/>
        <v>2014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1392070874</v>
      </c>
      <c r="J500">
        <v>1386886874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9"/>
        <v>5</v>
      </c>
      <c r="Q500">
        <f t="shared" si="30"/>
        <v>136.09</v>
      </c>
      <c r="R500" s="12">
        <f t="shared" si="32"/>
        <v>40858.762141203704</v>
      </c>
      <c r="S500">
        <f t="shared" si="31"/>
        <v>2011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1419483600</v>
      </c>
      <c r="J501">
        <v>1414889665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9"/>
        <v>10</v>
      </c>
      <c r="Q501">
        <f t="shared" si="30"/>
        <v>73.459999999999994</v>
      </c>
      <c r="R501" s="12">
        <f t="shared" si="32"/>
        <v>40043.895462962959</v>
      </c>
      <c r="S501">
        <f t="shared" si="31"/>
        <v>2009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1324664249</v>
      </c>
      <c r="J502">
        <v>1321035449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9"/>
        <v>3</v>
      </c>
      <c r="Q502">
        <f t="shared" si="30"/>
        <v>53.75</v>
      </c>
      <c r="R502" s="12">
        <f t="shared" si="32"/>
        <v>40247.886006944449</v>
      </c>
      <c r="S502">
        <f t="shared" si="31"/>
        <v>2010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1255381140</v>
      </c>
      <c r="J503">
        <v>1250630968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9"/>
        <v>0</v>
      </c>
      <c r="Q503">
        <f t="shared" si="30"/>
        <v>0</v>
      </c>
      <c r="R503" s="12">
        <f t="shared" si="32"/>
        <v>40703.234386574077</v>
      </c>
      <c r="S503">
        <f t="shared" si="31"/>
        <v>2011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1273356960</v>
      </c>
      <c r="J504">
        <v>1268255751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9"/>
        <v>1</v>
      </c>
      <c r="Q504">
        <f t="shared" si="30"/>
        <v>57.5</v>
      </c>
      <c r="R504" s="12">
        <f t="shared" si="32"/>
        <v>40956.553530092591</v>
      </c>
      <c r="S504">
        <f t="shared" si="31"/>
        <v>2012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8223</v>
      </c>
      <c r="H505" t="s">
        <v>8245</v>
      </c>
      <c r="I505">
        <v>1310189851</v>
      </c>
      <c r="J505">
        <v>1307597851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9"/>
        <v>2</v>
      </c>
      <c r="Q505">
        <f t="shared" si="30"/>
        <v>12.67</v>
      </c>
      <c r="R505" s="12">
        <f t="shared" si="32"/>
        <v>41991.526655092588</v>
      </c>
      <c r="S505">
        <f t="shared" si="31"/>
        <v>2014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1332073025</v>
      </c>
      <c r="J506">
        <v>1329484625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9"/>
        <v>1</v>
      </c>
      <c r="Q506">
        <f t="shared" si="30"/>
        <v>67</v>
      </c>
      <c r="R506" s="12">
        <f t="shared" si="32"/>
        <v>40949.98364583333</v>
      </c>
      <c r="S506">
        <f t="shared" si="31"/>
        <v>2012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8224</v>
      </c>
      <c r="H507" t="s">
        <v>8246</v>
      </c>
      <c r="I507">
        <v>1421498303</v>
      </c>
      <c r="J507">
        <v>1418906303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9"/>
        <v>0</v>
      </c>
      <c r="Q507">
        <f t="shared" si="30"/>
        <v>3.71</v>
      </c>
      <c r="R507" s="12">
        <f t="shared" si="32"/>
        <v>42318.098217592589</v>
      </c>
      <c r="S507">
        <f t="shared" si="31"/>
        <v>2015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1334097387</v>
      </c>
      <c r="J508">
        <v>1328916987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9"/>
        <v>0</v>
      </c>
      <c r="Q508">
        <f t="shared" si="30"/>
        <v>250</v>
      </c>
      <c r="R508" s="12">
        <f t="shared" si="32"/>
        <v>41466.552314814813</v>
      </c>
      <c r="S508">
        <f t="shared" si="31"/>
        <v>2013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1451010086</v>
      </c>
      <c r="J509">
        <v>1447122086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9"/>
        <v>3</v>
      </c>
      <c r="Q509">
        <f t="shared" si="30"/>
        <v>64</v>
      </c>
      <c r="R509" s="12">
        <f t="shared" si="32"/>
        <v>41156.958993055552</v>
      </c>
      <c r="S509">
        <f t="shared" si="31"/>
        <v>2012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1376140520</v>
      </c>
      <c r="J510">
        <v>1373548520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9"/>
        <v>1</v>
      </c>
      <c r="Q510">
        <f t="shared" si="30"/>
        <v>133.33000000000001</v>
      </c>
      <c r="R510" s="12">
        <f t="shared" si="32"/>
        <v>40995.024317129632</v>
      </c>
      <c r="S510">
        <f t="shared" si="31"/>
        <v>2012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8223</v>
      </c>
      <c r="H511" t="s">
        <v>8245</v>
      </c>
      <c r="I511">
        <v>1350687657</v>
      </c>
      <c r="J511">
        <v>1346799657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9"/>
        <v>0</v>
      </c>
      <c r="Q511">
        <f t="shared" si="30"/>
        <v>10</v>
      </c>
      <c r="R511" s="12">
        <f t="shared" si="32"/>
        <v>42153.631597222222</v>
      </c>
      <c r="S511">
        <f t="shared" si="31"/>
        <v>2015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1337955240</v>
      </c>
      <c r="J512">
        <v>1332808501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9"/>
        <v>0</v>
      </c>
      <c r="Q512">
        <f t="shared" si="30"/>
        <v>0</v>
      </c>
      <c r="R512" s="12">
        <f t="shared" si="32"/>
        <v>42400.176377314812</v>
      </c>
      <c r="S512">
        <f t="shared" si="31"/>
        <v>2016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8224</v>
      </c>
      <c r="H513" t="s">
        <v>8246</v>
      </c>
      <c r="I513">
        <v>1435504170</v>
      </c>
      <c r="J513">
        <v>1432912170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9"/>
        <v>3</v>
      </c>
      <c r="Q513">
        <f t="shared" si="30"/>
        <v>30</v>
      </c>
      <c r="R513" s="12">
        <f t="shared" si="32"/>
        <v>41340.303032407406</v>
      </c>
      <c r="S513">
        <f t="shared" si="31"/>
        <v>2013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1456805639</v>
      </c>
      <c r="J514">
        <v>1454213639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ref="P514:P577" si="33">ROUND(E514/D514*100,0)</f>
        <v>0</v>
      </c>
      <c r="Q514">
        <f t="shared" ref="Q514:Q577" si="34">IFERROR(ROUND(E514/L514,2),0)</f>
        <v>5.5</v>
      </c>
      <c r="R514" s="12">
        <f t="shared" si="32"/>
        <v>42649.742210648154</v>
      </c>
      <c r="S514">
        <f t="shared" si="31"/>
        <v>2016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1365228982</v>
      </c>
      <c r="J515">
        <v>1362640582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si="33"/>
        <v>14</v>
      </c>
      <c r="Q515">
        <f t="shared" si="34"/>
        <v>102.38</v>
      </c>
      <c r="R515" s="12">
        <f t="shared" si="32"/>
        <v>42552.653993055559</v>
      </c>
      <c r="S515">
        <f t="shared" ref="S515:S578" si="35">YEAR(R515)</f>
        <v>2016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8223</v>
      </c>
      <c r="H516" t="s">
        <v>8245</v>
      </c>
      <c r="I516">
        <v>1479667727</v>
      </c>
      <c r="J516">
        <v>1475776127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3"/>
        <v>3</v>
      </c>
      <c r="Q516">
        <f t="shared" si="34"/>
        <v>16.670000000000002</v>
      </c>
      <c r="R516" s="12">
        <f t="shared" si="32"/>
        <v>41830.613969907405</v>
      </c>
      <c r="S516">
        <f t="shared" si="35"/>
        <v>2014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1471244400</v>
      </c>
      <c r="J517">
        <v>1467387705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3"/>
        <v>25</v>
      </c>
      <c r="Q517">
        <f t="shared" si="34"/>
        <v>725.03</v>
      </c>
      <c r="R517" s="12">
        <f t="shared" si="32"/>
        <v>42327.490752314814</v>
      </c>
      <c r="S517">
        <f t="shared" si="35"/>
        <v>2015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8228</v>
      </c>
      <c r="H518" t="s">
        <v>8250</v>
      </c>
      <c r="I518">
        <v>1407595447</v>
      </c>
      <c r="J518">
        <v>1405003447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3"/>
        <v>0</v>
      </c>
      <c r="Q518">
        <f t="shared" si="34"/>
        <v>0</v>
      </c>
      <c r="R518" s="12">
        <f t="shared" ref="R518:R581" si="36">((J520/60)/60)/24+DATE(1970,1,1)</f>
        <v>42091.778703703705</v>
      </c>
      <c r="S518">
        <f t="shared" si="35"/>
        <v>2015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1451389601</v>
      </c>
      <c r="J519">
        <v>1447933601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3"/>
        <v>1</v>
      </c>
      <c r="Q519">
        <f t="shared" si="34"/>
        <v>68.33</v>
      </c>
      <c r="R519" s="12">
        <f t="shared" si="36"/>
        <v>42738.615289351852</v>
      </c>
      <c r="S519">
        <f t="shared" si="35"/>
        <v>2017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8224</v>
      </c>
      <c r="H520" t="s">
        <v>8246</v>
      </c>
      <c r="I520">
        <v>1432752080</v>
      </c>
      <c r="J520">
        <v>1427568080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3"/>
        <v>0</v>
      </c>
      <c r="Q520">
        <f t="shared" si="34"/>
        <v>0</v>
      </c>
      <c r="R520" s="12">
        <f t="shared" si="36"/>
        <v>42223.616018518514</v>
      </c>
      <c r="S520">
        <f t="shared" si="35"/>
        <v>2015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1486046761</v>
      </c>
      <c r="J521">
        <v>1483454761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3"/>
        <v>23</v>
      </c>
      <c r="Q521">
        <f t="shared" si="34"/>
        <v>39.229999999999997</v>
      </c>
      <c r="R521" s="12">
        <f t="shared" si="36"/>
        <v>41218.391446759262</v>
      </c>
      <c r="S521">
        <f t="shared" si="35"/>
        <v>2012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8223</v>
      </c>
      <c r="H522" t="s">
        <v>8245</v>
      </c>
      <c r="I522">
        <v>1441550760</v>
      </c>
      <c r="J522">
        <v>1438958824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3"/>
        <v>102</v>
      </c>
      <c r="Q522">
        <f t="shared" si="34"/>
        <v>150.15</v>
      </c>
      <c r="R522" s="12">
        <f t="shared" si="36"/>
        <v>42318.702094907407</v>
      </c>
      <c r="S522">
        <f t="shared" si="35"/>
        <v>2015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1354699421</v>
      </c>
      <c r="J523">
        <v>1352107421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3"/>
        <v>105</v>
      </c>
      <c r="Q523">
        <f t="shared" si="34"/>
        <v>93.43</v>
      </c>
      <c r="R523" s="12">
        <f t="shared" si="36"/>
        <v>42646.092812499999</v>
      </c>
      <c r="S523">
        <f t="shared" si="35"/>
        <v>2016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8224</v>
      </c>
      <c r="H524" t="s">
        <v>8246</v>
      </c>
      <c r="I524">
        <v>1449766261</v>
      </c>
      <c r="J524">
        <v>1447174261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3"/>
        <v>115</v>
      </c>
      <c r="Q524">
        <f t="shared" si="34"/>
        <v>110.97</v>
      </c>
      <c r="R524" s="12">
        <f t="shared" si="36"/>
        <v>42430.040798611109</v>
      </c>
      <c r="S524">
        <f t="shared" si="35"/>
        <v>2016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1477976340</v>
      </c>
      <c r="J525">
        <v>1475460819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3"/>
        <v>121</v>
      </c>
      <c r="Q525">
        <f t="shared" si="34"/>
        <v>71.790000000000006</v>
      </c>
      <c r="R525" s="12">
        <f t="shared" si="36"/>
        <v>42238.13282407407</v>
      </c>
      <c r="S525">
        <f t="shared" si="35"/>
        <v>2015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8223</v>
      </c>
      <c r="H526" t="s">
        <v>8245</v>
      </c>
      <c r="I526">
        <v>1458518325</v>
      </c>
      <c r="J526">
        <v>1456793925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3"/>
        <v>109</v>
      </c>
      <c r="Q526">
        <f t="shared" si="34"/>
        <v>29.26</v>
      </c>
      <c r="R526" s="12">
        <f t="shared" si="36"/>
        <v>42492.717233796298</v>
      </c>
      <c r="S526">
        <f t="shared" si="35"/>
        <v>2016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1442805076</v>
      </c>
      <c r="J527">
        <v>1440213076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3"/>
        <v>100</v>
      </c>
      <c r="Q527">
        <f t="shared" si="34"/>
        <v>1000</v>
      </c>
      <c r="R527" s="12">
        <f t="shared" si="36"/>
        <v>41850.400937500002</v>
      </c>
      <c r="S527">
        <f t="shared" si="35"/>
        <v>2014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1464801169</v>
      </c>
      <c r="J528">
        <v>1462209169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3"/>
        <v>114</v>
      </c>
      <c r="Q528">
        <f t="shared" si="34"/>
        <v>74.349999999999994</v>
      </c>
      <c r="R528" s="12">
        <f t="shared" si="36"/>
        <v>42192.591944444444</v>
      </c>
      <c r="S528">
        <f t="shared" si="35"/>
        <v>2015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1410601041</v>
      </c>
      <c r="J529">
        <v>1406713041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3"/>
        <v>101</v>
      </c>
      <c r="Q529">
        <f t="shared" si="34"/>
        <v>63.83</v>
      </c>
      <c r="R529" s="12">
        <f t="shared" si="36"/>
        <v>42753.205625000002</v>
      </c>
      <c r="S529">
        <f t="shared" si="35"/>
        <v>2017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8224</v>
      </c>
      <c r="H530" t="s">
        <v>8246</v>
      </c>
      <c r="I530">
        <v>1438966800</v>
      </c>
      <c r="J530">
        <v>1436278344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3"/>
        <v>116</v>
      </c>
      <c r="Q530">
        <f t="shared" si="34"/>
        <v>44.33</v>
      </c>
      <c r="R530" s="12">
        <f t="shared" si="36"/>
        <v>42155.920219907406</v>
      </c>
      <c r="S530">
        <f t="shared" si="35"/>
        <v>2015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8223</v>
      </c>
      <c r="H531" t="s">
        <v>8245</v>
      </c>
      <c r="I531">
        <v>1487347500</v>
      </c>
      <c r="J531">
        <v>1484715366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3"/>
        <v>130</v>
      </c>
      <c r="Q531">
        <f t="shared" si="34"/>
        <v>86.94</v>
      </c>
      <c r="R531" s="12">
        <f t="shared" si="36"/>
        <v>42725.031180555554</v>
      </c>
      <c r="S531">
        <f t="shared" si="35"/>
        <v>2016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1434921600</v>
      </c>
      <c r="J532">
        <v>1433109907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3"/>
        <v>108</v>
      </c>
      <c r="Q532">
        <f t="shared" si="34"/>
        <v>126.55</v>
      </c>
      <c r="R532" s="12">
        <f t="shared" si="36"/>
        <v>42157.591064814813</v>
      </c>
      <c r="S532">
        <f t="shared" si="35"/>
        <v>2015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8228</v>
      </c>
      <c r="H533" t="s">
        <v>8250</v>
      </c>
      <c r="I533">
        <v>1484110800</v>
      </c>
      <c r="J533">
        <v>1482281094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3"/>
        <v>100</v>
      </c>
      <c r="Q533">
        <f t="shared" si="34"/>
        <v>129.03</v>
      </c>
      <c r="R533" s="12">
        <f t="shared" si="36"/>
        <v>42676.065150462964</v>
      </c>
      <c r="S533">
        <f t="shared" si="35"/>
        <v>2016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1435111200</v>
      </c>
      <c r="J534">
        <v>1433254268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3"/>
        <v>123</v>
      </c>
      <c r="Q534">
        <f t="shared" si="34"/>
        <v>71.239999999999995</v>
      </c>
      <c r="R534" s="12">
        <f t="shared" si="36"/>
        <v>42473.007037037038</v>
      </c>
      <c r="S534">
        <f t="shared" si="35"/>
        <v>2016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8223</v>
      </c>
      <c r="H535" t="s">
        <v>8245</v>
      </c>
      <c r="I535">
        <v>1481957940</v>
      </c>
      <c r="J535">
        <v>1478050429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3"/>
        <v>100</v>
      </c>
      <c r="Q535">
        <f t="shared" si="34"/>
        <v>117.88</v>
      </c>
      <c r="R535" s="12">
        <f t="shared" si="36"/>
        <v>42482.43478009259</v>
      </c>
      <c r="S535">
        <f t="shared" si="35"/>
        <v>2016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8223</v>
      </c>
      <c r="H536" t="s">
        <v>8245</v>
      </c>
      <c r="I536">
        <v>1463098208</v>
      </c>
      <c r="J536">
        <v>1460506208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3"/>
        <v>105</v>
      </c>
      <c r="Q536">
        <f t="shared" si="34"/>
        <v>327.08</v>
      </c>
      <c r="R536" s="12">
        <f t="shared" si="36"/>
        <v>42270.810995370368</v>
      </c>
      <c r="S536">
        <f t="shared" si="35"/>
        <v>2015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1463394365</v>
      </c>
      <c r="J537">
        <v>1461320765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3"/>
        <v>103</v>
      </c>
      <c r="Q537">
        <f t="shared" si="34"/>
        <v>34.75</v>
      </c>
      <c r="R537" s="12">
        <f t="shared" si="36"/>
        <v>42711.545196759253</v>
      </c>
      <c r="S537">
        <f t="shared" si="35"/>
        <v>2016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8233</v>
      </c>
      <c r="H538" t="s">
        <v>8253</v>
      </c>
      <c r="I538">
        <v>1446418800</v>
      </c>
      <c r="J538">
        <v>1443036470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3"/>
        <v>118</v>
      </c>
      <c r="Q538">
        <f t="shared" si="34"/>
        <v>100.06</v>
      </c>
      <c r="R538" s="12">
        <f t="shared" si="36"/>
        <v>42179.344988425932</v>
      </c>
      <c r="S538">
        <f t="shared" si="35"/>
        <v>2015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8224</v>
      </c>
      <c r="H539" t="s">
        <v>8246</v>
      </c>
      <c r="I539">
        <v>1483707905</v>
      </c>
      <c r="J539">
        <v>1481115905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3"/>
        <v>121</v>
      </c>
      <c r="Q539">
        <f t="shared" si="34"/>
        <v>40.85</v>
      </c>
      <c r="R539" s="12">
        <f t="shared" si="36"/>
        <v>42282.768414351856</v>
      </c>
      <c r="S539">
        <f t="shared" si="35"/>
        <v>2015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8224</v>
      </c>
      <c r="H540" t="s">
        <v>8246</v>
      </c>
      <c r="I540">
        <v>1438624800</v>
      </c>
      <c r="J540">
        <v>1435133807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3"/>
        <v>302</v>
      </c>
      <c r="Q540">
        <f t="shared" si="34"/>
        <v>252.02</v>
      </c>
      <c r="R540" s="12">
        <f t="shared" si="36"/>
        <v>42473.794710648144</v>
      </c>
      <c r="S540">
        <f t="shared" si="35"/>
        <v>2016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8223</v>
      </c>
      <c r="H541" t="s">
        <v>8245</v>
      </c>
      <c r="I541">
        <v>1446665191</v>
      </c>
      <c r="J541">
        <v>1444069591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3"/>
        <v>101</v>
      </c>
      <c r="Q541">
        <f t="shared" si="34"/>
        <v>25.16</v>
      </c>
      <c r="R541" s="12">
        <f t="shared" si="36"/>
        <v>42535.049849537041</v>
      </c>
      <c r="S541">
        <f t="shared" si="35"/>
        <v>2016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1463166263</v>
      </c>
      <c r="J542">
        <v>1460574263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3"/>
        <v>0</v>
      </c>
      <c r="Q542">
        <f t="shared" si="34"/>
        <v>1</v>
      </c>
      <c r="R542" s="12">
        <f t="shared" si="36"/>
        <v>42009.817199074074</v>
      </c>
      <c r="S542">
        <f t="shared" si="35"/>
        <v>2015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8224</v>
      </c>
      <c r="H543" t="s">
        <v>8246</v>
      </c>
      <c r="I543">
        <v>1467681107</v>
      </c>
      <c r="J543">
        <v>1465866707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3"/>
        <v>1</v>
      </c>
      <c r="Q543">
        <f t="shared" si="34"/>
        <v>25</v>
      </c>
      <c r="R543" s="12">
        <f t="shared" si="36"/>
        <v>42276.046689814815</v>
      </c>
      <c r="S543">
        <f t="shared" si="35"/>
        <v>2015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1423078606</v>
      </c>
      <c r="J544">
        <v>1420486606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3"/>
        <v>0</v>
      </c>
      <c r="Q544">
        <f t="shared" si="34"/>
        <v>1</v>
      </c>
      <c r="R544" s="12">
        <f t="shared" si="36"/>
        <v>42433.737453703703</v>
      </c>
      <c r="S544">
        <f t="shared" si="35"/>
        <v>2016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8223</v>
      </c>
      <c r="H545" t="s">
        <v>8245</v>
      </c>
      <c r="I545">
        <v>1446080834</v>
      </c>
      <c r="J545">
        <v>1443488834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3"/>
        <v>0</v>
      </c>
      <c r="Q545">
        <f t="shared" si="34"/>
        <v>35</v>
      </c>
      <c r="R545" s="12">
        <f t="shared" si="36"/>
        <v>41914.092152777775</v>
      </c>
      <c r="S545">
        <f t="shared" si="35"/>
        <v>2014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1462293716</v>
      </c>
      <c r="J546">
        <v>1457113316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3"/>
        <v>1</v>
      </c>
      <c r="Q546">
        <f t="shared" si="34"/>
        <v>3</v>
      </c>
      <c r="R546" s="12">
        <f t="shared" si="36"/>
        <v>42525.656944444447</v>
      </c>
      <c r="S546">
        <f t="shared" si="35"/>
        <v>2016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8225</v>
      </c>
      <c r="H547" t="s">
        <v>8247</v>
      </c>
      <c r="I547">
        <v>1414807962</v>
      </c>
      <c r="J547">
        <v>1412215962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3"/>
        <v>27</v>
      </c>
      <c r="Q547">
        <f t="shared" si="34"/>
        <v>402.71</v>
      </c>
      <c r="R547" s="12">
        <f t="shared" si="36"/>
        <v>42283.592465277776</v>
      </c>
      <c r="S547">
        <f t="shared" si="35"/>
        <v>2015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3"/>
        <v>0</v>
      </c>
      <c r="Q548">
        <f t="shared" si="34"/>
        <v>26</v>
      </c>
      <c r="R548" s="12">
        <f t="shared" si="36"/>
        <v>42249.667997685188</v>
      </c>
      <c r="S548">
        <f t="shared" si="35"/>
        <v>2015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3"/>
        <v>0</v>
      </c>
      <c r="Q549">
        <f t="shared" si="34"/>
        <v>0</v>
      </c>
      <c r="R549" s="12">
        <f t="shared" si="36"/>
        <v>42380.696342592593</v>
      </c>
      <c r="S549">
        <f t="shared" si="35"/>
        <v>2016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8223</v>
      </c>
      <c r="H550" t="s">
        <v>8245</v>
      </c>
      <c r="I550">
        <v>1445097715</v>
      </c>
      <c r="J550">
        <v>1441209715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3"/>
        <v>0</v>
      </c>
      <c r="Q550">
        <f t="shared" si="34"/>
        <v>9</v>
      </c>
      <c r="R550" s="12">
        <f t="shared" si="36"/>
        <v>42276.903333333335</v>
      </c>
      <c r="S550">
        <f t="shared" si="35"/>
        <v>2015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1455122564</v>
      </c>
      <c r="J551">
        <v>1452530564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3"/>
        <v>3</v>
      </c>
      <c r="Q551">
        <f t="shared" si="34"/>
        <v>8.5</v>
      </c>
      <c r="R551" s="12">
        <f t="shared" si="36"/>
        <v>42163.636828703704</v>
      </c>
      <c r="S551">
        <f t="shared" si="35"/>
        <v>2015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8224</v>
      </c>
      <c r="H552" t="s">
        <v>8246</v>
      </c>
      <c r="I552">
        <v>1446154848</v>
      </c>
      <c r="J552">
        <v>1443562848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3"/>
        <v>1</v>
      </c>
      <c r="Q552">
        <f t="shared" si="34"/>
        <v>8.75</v>
      </c>
      <c r="R552" s="12">
        <f t="shared" si="36"/>
        <v>42753.678761574076</v>
      </c>
      <c r="S552">
        <f t="shared" si="35"/>
        <v>2017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8224</v>
      </c>
      <c r="H553" t="s">
        <v>8246</v>
      </c>
      <c r="I553">
        <v>1436368622</v>
      </c>
      <c r="J553">
        <v>1433776622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3"/>
        <v>5</v>
      </c>
      <c r="Q553">
        <f t="shared" si="34"/>
        <v>135.04</v>
      </c>
      <c r="R553" s="12">
        <f t="shared" si="36"/>
        <v>42173.275740740741</v>
      </c>
      <c r="S553">
        <f t="shared" si="35"/>
        <v>2015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1485838800</v>
      </c>
      <c r="J554">
        <v>1484756245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3"/>
        <v>0</v>
      </c>
      <c r="Q554">
        <f t="shared" si="34"/>
        <v>0</v>
      </c>
      <c r="R554" s="12">
        <f t="shared" si="36"/>
        <v>42318.616851851853</v>
      </c>
      <c r="S554">
        <f t="shared" si="35"/>
        <v>2015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1438451580</v>
      </c>
      <c r="J555">
        <v>1434609424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3"/>
        <v>0</v>
      </c>
      <c r="Q555">
        <f t="shared" si="34"/>
        <v>20.5</v>
      </c>
      <c r="R555" s="12">
        <f t="shared" si="36"/>
        <v>41927.71980324074</v>
      </c>
      <c r="S555">
        <f t="shared" si="35"/>
        <v>2014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8228</v>
      </c>
      <c r="H556" t="s">
        <v>8250</v>
      </c>
      <c r="I556">
        <v>1452350896</v>
      </c>
      <c r="J556">
        <v>1447166896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3"/>
        <v>37</v>
      </c>
      <c r="Q556">
        <f t="shared" si="34"/>
        <v>64.36</v>
      </c>
      <c r="R556" s="12">
        <f t="shared" si="36"/>
        <v>41901.684861111113</v>
      </c>
      <c r="S556">
        <f t="shared" si="35"/>
        <v>2014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8223</v>
      </c>
      <c r="H557" t="s">
        <v>8245</v>
      </c>
      <c r="I557">
        <v>1415988991</v>
      </c>
      <c r="J557">
        <v>1413393391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3"/>
        <v>0</v>
      </c>
      <c r="Q557">
        <f t="shared" si="34"/>
        <v>0</v>
      </c>
      <c r="R557" s="12">
        <f t="shared" si="36"/>
        <v>42503.353506944448</v>
      </c>
      <c r="S557">
        <f t="shared" si="35"/>
        <v>2016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1413735972</v>
      </c>
      <c r="J558">
        <v>1411143972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3"/>
        <v>3</v>
      </c>
      <c r="Q558">
        <f t="shared" si="34"/>
        <v>200</v>
      </c>
      <c r="R558" s="12">
        <f t="shared" si="36"/>
        <v>42345.860150462962</v>
      </c>
      <c r="S558">
        <f t="shared" si="35"/>
        <v>2015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8224</v>
      </c>
      <c r="H559" t="s">
        <v>8246</v>
      </c>
      <c r="I559">
        <v>1465720143</v>
      </c>
      <c r="J559">
        <v>1463128143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3"/>
        <v>1</v>
      </c>
      <c r="Q559">
        <f t="shared" si="34"/>
        <v>68.3</v>
      </c>
      <c r="R559" s="12">
        <f t="shared" si="36"/>
        <v>42676.942164351851</v>
      </c>
      <c r="S559">
        <f t="shared" si="35"/>
        <v>2016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1452112717</v>
      </c>
      <c r="J560">
        <v>1449520717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3"/>
        <v>0</v>
      </c>
      <c r="Q560">
        <f t="shared" si="34"/>
        <v>0</v>
      </c>
      <c r="R560" s="12">
        <f t="shared" si="36"/>
        <v>42057.883159722223</v>
      </c>
      <c r="S560">
        <f t="shared" si="35"/>
        <v>2015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8235</v>
      </c>
      <c r="H561" t="s">
        <v>8248</v>
      </c>
      <c r="I561">
        <v>1480721803</v>
      </c>
      <c r="J561">
        <v>1478126203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3"/>
        <v>0</v>
      </c>
      <c r="Q561">
        <f t="shared" si="34"/>
        <v>50</v>
      </c>
      <c r="R561" s="12">
        <f t="shared" si="36"/>
        <v>42321.283101851848</v>
      </c>
      <c r="S561">
        <f t="shared" si="35"/>
        <v>2015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8223</v>
      </c>
      <c r="H562" t="s">
        <v>8245</v>
      </c>
      <c r="I562">
        <v>1427227905</v>
      </c>
      <c r="J562">
        <v>1424639505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3"/>
        <v>0</v>
      </c>
      <c r="Q562">
        <f t="shared" si="34"/>
        <v>4</v>
      </c>
      <c r="R562" s="12">
        <f t="shared" si="36"/>
        <v>41960.771354166667</v>
      </c>
      <c r="S562">
        <f t="shared" si="35"/>
        <v>2014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1449989260</v>
      </c>
      <c r="J563">
        <v>1447397260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3"/>
        <v>0</v>
      </c>
      <c r="Q563">
        <f t="shared" si="34"/>
        <v>27.5</v>
      </c>
      <c r="R563" s="12">
        <f t="shared" si="36"/>
        <v>42268.658715277779</v>
      </c>
      <c r="S563">
        <f t="shared" si="35"/>
        <v>2015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8228</v>
      </c>
      <c r="H564" t="s">
        <v>8250</v>
      </c>
      <c r="I564">
        <v>1418841045</v>
      </c>
      <c r="J564">
        <v>1416249045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3"/>
        <v>0</v>
      </c>
      <c r="Q564">
        <f t="shared" si="34"/>
        <v>0</v>
      </c>
      <c r="R564" s="12">
        <f t="shared" si="36"/>
        <v>42692.389062500006</v>
      </c>
      <c r="S564">
        <f t="shared" si="35"/>
        <v>2016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8223</v>
      </c>
      <c r="H565" t="s">
        <v>8245</v>
      </c>
      <c r="I565">
        <v>1445874513</v>
      </c>
      <c r="J565">
        <v>1442850513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3"/>
        <v>0</v>
      </c>
      <c r="Q565">
        <f t="shared" si="34"/>
        <v>34</v>
      </c>
      <c r="R565" s="12">
        <f t="shared" si="36"/>
        <v>42022.069988425923</v>
      </c>
      <c r="S565">
        <f t="shared" si="35"/>
        <v>2015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8232</v>
      </c>
      <c r="H566" t="s">
        <v>8248</v>
      </c>
      <c r="I566">
        <v>1482052815</v>
      </c>
      <c r="J566">
        <v>1479460815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3"/>
        <v>0</v>
      </c>
      <c r="Q566">
        <f t="shared" si="34"/>
        <v>1</v>
      </c>
      <c r="R566" s="12">
        <f t="shared" si="36"/>
        <v>42411.942997685182</v>
      </c>
      <c r="S566">
        <f t="shared" si="35"/>
        <v>2016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8225</v>
      </c>
      <c r="H567" t="s">
        <v>8247</v>
      </c>
      <c r="I567">
        <v>1424137247</v>
      </c>
      <c r="J567">
        <v>1421545247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3"/>
        <v>0</v>
      </c>
      <c r="Q567">
        <f t="shared" si="34"/>
        <v>0</v>
      </c>
      <c r="R567" s="12">
        <f t="shared" si="36"/>
        <v>42165.785289351858</v>
      </c>
      <c r="S567">
        <f t="shared" si="35"/>
        <v>2015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8229</v>
      </c>
      <c r="H568" t="s">
        <v>8248</v>
      </c>
      <c r="I568">
        <v>1457822275</v>
      </c>
      <c r="J568">
        <v>1455230275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3"/>
        <v>0</v>
      </c>
      <c r="Q568">
        <f t="shared" si="34"/>
        <v>1</v>
      </c>
      <c r="R568" s="12">
        <f t="shared" si="36"/>
        <v>42535.68440972222</v>
      </c>
      <c r="S568">
        <f t="shared" si="35"/>
        <v>2016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8224</v>
      </c>
      <c r="H569" t="s">
        <v>8246</v>
      </c>
      <c r="I569">
        <v>1436554249</v>
      </c>
      <c r="J569">
        <v>1433962249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3"/>
        <v>0</v>
      </c>
      <c r="Q569">
        <f t="shared" si="34"/>
        <v>0</v>
      </c>
      <c r="R569" s="12">
        <f t="shared" si="36"/>
        <v>41975.842523148152</v>
      </c>
      <c r="S569">
        <f t="shared" si="35"/>
        <v>2014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8223</v>
      </c>
      <c r="H570" t="s">
        <v>8245</v>
      </c>
      <c r="I570">
        <v>1468513533</v>
      </c>
      <c r="J570">
        <v>1465921533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3"/>
        <v>1</v>
      </c>
      <c r="Q570">
        <f t="shared" si="34"/>
        <v>49</v>
      </c>
      <c r="R570" s="12">
        <f t="shared" si="36"/>
        <v>42348.9215625</v>
      </c>
      <c r="S570">
        <f t="shared" si="35"/>
        <v>2015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8223</v>
      </c>
      <c r="H571" t="s">
        <v>8245</v>
      </c>
      <c r="I571">
        <v>1420143194</v>
      </c>
      <c r="J571">
        <v>1417551194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3"/>
        <v>1</v>
      </c>
      <c r="Q571">
        <f t="shared" si="34"/>
        <v>20</v>
      </c>
      <c r="R571" s="12">
        <f t="shared" si="36"/>
        <v>42340.847361111111</v>
      </c>
      <c r="S571">
        <f t="shared" si="35"/>
        <v>2015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8227</v>
      </c>
      <c r="H572" t="s">
        <v>8249</v>
      </c>
      <c r="I572">
        <v>1452942000</v>
      </c>
      <c r="J572">
        <v>1449785223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3"/>
        <v>0</v>
      </c>
      <c r="Q572">
        <f t="shared" si="34"/>
        <v>142</v>
      </c>
      <c r="R572" s="12">
        <f t="shared" si="36"/>
        <v>42388.798252314817</v>
      </c>
      <c r="S572">
        <f t="shared" si="35"/>
        <v>2016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8228</v>
      </c>
      <c r="H573" t="s">
        <v>8250</v>
      </c>
      <c r="I573">
        <v>1451679612</v>
      </c>
      <c r="J573">
        <v>1449087612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3"/>
        <v>0</v>
      </c>
      <c r="Q573">
        <f t="shared" si="34"/>
        <v>53</v>
      </c>
      <c r="R573" s="12">
        <f t="shared" si="36"/>
        <v>42192.816238425927</v>
      </c>
      <c r="S573">
        <f t="shared" si="35"/>
        <v>2015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1455822569</v>
      </c>
      <c r="J574">
        <v>1453230569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3"/>
        <v>0</v>
      </c>
      <c r="Q574">
        <f t="shared" si="34"/>
        <v>0</v>
      </c>
      <c r="R574" s="12">
        <f t="shared" si="36"/>
        <v>42282.71629629629</v>
      </c>
      <c r="S574">
        <f t="shared" si="35"/>
        <v>2015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1437969540</v>
      </c>
      <c r="J575">
        <v>1436297723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3"/>
        <v>0</v>
      </c>
      <c r="Q575">
        <f t="shared" si="34"/>
        <v>38.44</v>
      </c>
      <c r="R575" s="12">
        <f t="shared" si="36"/>
        <v>41963.050127314811</v>
      </c>
      <c r="S575">
        <f t="shared" si="35"/>
        <v>2014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8223</v>
      </c>
      <c r="H576" t="s">
        <v>8245</v>
      </c>
      <c r="I576">
        <v>1446660688</v>
      </c>
      <c r="J576">
        <v>1444065088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3"/>
        <v>1</v>
      </c>
      <c r="Q576">
        <f t="shared" si="34"/>
        <v>20</v>
      </c>
      <c r="R576" s="12">
        <f t="shared" si="36"/>
        <v>42632.443368055552</v>
      </c>
      <c r="S576">
        <f t="shared" si="35"/>
        <v>2016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8223</v>
      </c>
      <c r="H577" t="s">
        <v>8245</v>
      </c>
      <c r="I577">
        <v>1421543520</v>
      </c>
      <c r="J577">
        <v>1416445931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3"/>
        <v>0</v>
      </c>
      <c r="Q577">
        <f t="shared" si="34"/>
        <v>64.75</v>
      </c>
      <c r="R577" s="12">
        <f t="shared" si="36"/>
        <v>42138.692627314813</v>
      </c>
      <c r="S577">
        <f t="shared" si="35"/>
        <v>2015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8224</v>
      </c>
      <c r="H578" t="s">
        <v>8246</v>
      </c>
      <c r="I578">
        <v>1476873507</v>
      </c>
      <c r="J578">
        <v>1474281507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ref="P578:P641" si="37">ROUND(E578/D578*100,0)</f>
        <v>0</v>
      </c>
      <c r="Q578">
        <f t="shared" ref="Q578:Q641" si="38">IFERROR(ROUND(E578/L578,2),0)</f>
        <v>1</v>
      </c>
      <c r="R578" s="12">
        <f t="shared" si="36"/>
        <v>42031.471666666665</v>
      </c>
      <c r="S578">
        <f t="shared" si="35"/>
        <v>2015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8235</v>
      </c>
      <c r="H579" t="s">
        <v>8248</v>
      </c>
      <c r="I579">
        <v>1434213443</v>
      </c>
      <c r="J579">
        <v>1431621443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si="37"/>
        <v>0</v>
      </c>
      <c r="Q579">
        <f t="shared" si="38"/>
        <v>10</v>
      </c>
      <c r="R579" s="12">
        <f t="shared" si="36"/>
        <v>42450.589143518519</v>
      </c>
      <c r="S579">
        <f t="shared" ref="S579:S642" si="39">YEAR(R579)</f>
        <v>2016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8223</v>
      </c>
      <c r="H580" t="s">
        <v>8245</v>
      </c>
      <c r="I580">
        <v>1427537952</v>
      </c>
      <c r="J580">
        <v>1422357552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7"/>
        <v>0</v>
      </c>
      <c r="Q580">
        <f t="shared" si="38"/>
        <v>2</v>
      </c>
      <c r="R580" s="12">
        <f t="shared" si="36"/>
        <v>42230.578622685185</v>
      </c>
      <c r="S580">
        <f t="shared" si="39"/>
        <v>2015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1463753302</v>
      </c>
      <c r="J581">
        <v>1458569302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7"/>
        <v>1</v>
      </c>
      <c r="Q581">
        <f t="shared" si="38"/>
        <v>35</v>
      </c>
      <c r="R581" s="12">
        <f t="shared" si="36"/>
        <v>41968.852118055554</v>
      </c>
      <c r="S581">
        <f t="shared" si="39"/>
        <v>2014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8224</v>
      </c>
      <c r="H582" t="s">
        <v>8246</v>
      </c>
      <c r="I582">
        <v>1441633993</v>
      </c>
      <c r="J582">
        <v>1439560393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7"/>
        <v>0</v>
      </c>
      <c r="Q582">
        <f t="shared" si="38"/>
        <v>1</v>
      </c>
      <c r="R582" s="12">
        <f t="shared" ref="R582:R645" si="40">((J584/60)/60)/24+DATE(1970,1,1)</f>
        <v>42605.908182870371</v>
      </c>
      <c r="S582">
        <f t="shared" si="39"/>
        <v>2016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1419539223</v>
      </c>
      <c r="J583">
        <v>1416947223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7"/>
        <v>0</v>
      </c>
      <c r="Q583">
        <f t="shared" si="38"/>
        <v>0</v>
      </c>
      <c r="R583" s="12">
        <f t="shared" si="40"/>
        <v>42188.012777777782</v>
      </c>
      <c r="S583">
        <f t="shared" si="39"/>
        <v>2015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1474580867</v>
      </c>
      <c r="J584">
        <v>1471988867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7"/>
        <v>0</v>
      </c>
      <c r="Q584">
        <f t="shared" si="38"/>
        <v>0</v>
      </c>
      <c r="R584" s="12">
        <f t="shared" si="40"/>
        <v>42055.739803240736</v>
      </c>
      <c r="S584">
        <f t="shared" si="39"/>
        <v>2015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1438474704</v>
      </c>
      <c r="J585">
        <v>1435882704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7"/>
        <v>0</v>
      </c>
      <c r="Q585">
        <f t="shared" si="38"/>
        <v>1</v>
      </c>
      <c r="R585" s="12">
        <f t="shared" si="40"/>
        <v>42052.93850694444</v>
      </c>
      <c r="S585">
        <f t="shared" si="39"/>
        <v>2015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1426442400</v>
      </c>
      <c r="J586">
        <v>1424454319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7"/>
        <v>1</v>
      </c>
      <c r="Q586">
        <f t="shared" si="38"/>
        <v>5</v>
      </c>
      <c r="R586" s="12">
        <f t="shared" si="40"/>
        <v>42049.716620370367</v>
      </c>
      <c r="S586">
        <f t="shared" si="39"/>
        <v>2015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8223</v>
      </c>
      <c r="H587" t="s">
        <v>8245</v>
      </c>
      <c r="I587">
        <v>1426800687</v>
      </c>
      <c r="J587">
        <v>1424212287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7"/>
        <v>0</v>
      </c>
      <c r="Q587">
        <f t="shared" si="38"/>
        <v>0</v>
      </c>
      <c r="R587" s="12">
        <f t="shared" si="40"/>
        <v>42283.3909375</v>
      </c>
      <c r="S587">
        <f t="shared" si="39"/>
        <v>2015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1426522316</v>
      </c>
      <c r="J588">
        <v>1423933916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7"/>
        <v>1</v>
      </c>
      <c r="Q588">
        <f t="shared" si="38"/>
        <v>14</v>
      </c>
      <c r="R588" s="12">
        <f t="shared" si="40"/>
        <v>42020.854247685187</v>
      </c>
      <c r="S588">
        <f t="shared" si="39"/>
        <v>2015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8224</v>
      </c>
      <c r="H589" t="s">
        <v>8246</v>
      </c>
      <c r="I589">
        <v>1448928000</v>
      </c>
      <c r="J589">
        <v>1444123377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7"/>
        <v>9</v>
      </c>
      <c r="Q589">
        <f t="shared" si="38"/>
        <v>389.29</v>
      </c>
      <c r="R589" s="12">
        <f t="shared" si="40"/>
        <v>42080.757326388892</v>
      </c>
      <c r="S589">
        <f t="shared" si="39"/>
        <v>2015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8223</v>
      </c>
      <c r="H590" t="s">
        <v>8245</v>
      </c>
      <c r="I590">
        <v>1424032207</v>
      </c>
      <c r="J590">
        <v>1421440207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7"/>
        <v>3</v>
      </c>
      <c r="Q590">
        <f t="shared" si="38"/>
        <v>150.5</v>
      </c>
      <c r="R590" s="12">
        <f t="shared" si="40"/>
        <v>42631.769513888896</v>
      </c>
      <c r="S590">
        <f t="shared" si="39"/>
        <v>2016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8228</v>
      </c>
      <c r="H591" t="s">
        <v>8250</v>
      </c>
      <c r="I591">
        <v>1429207833</v>
      </c>
      <c r="J591">
        <v>1426615833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7"/>
        <v>0</v>
      </c>
      <c r="Q591">
        <f t="shared" si="38"/>
        <v>1</v>
      </c>
      <c r="R591" s="12">
        <f t="shared" si="40"/>
        <v>42178.614571759259</v>
      </c>
      <c r="S591">
        <f t="shared" si="39"/>
        <v>2015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8236</v>
      </c>
      <c r="H592" t="s">
        <v>8248</v>
      </c>
      <c r="I592">
        <v>1479410886</v>
      </c>
      <c r="J592">
        <v>1474223286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7"/>
        <v>4</v>
      </c>
      <c r="Q592">
        <f t="shared" si="38"/>
        <v>24.78</v>
      </c>
      <c r="R592" s="12">
        <f t="shared" si="40"/>
        <v>42377.554756944446</v>
      </c>
      <c r="S592">
        <f t="shared" si="39"/>
        <v>2016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1436366699</v>
      </c>
      <c r="J593">
        <v>1435070699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7"/>
        <v>0</v>
      </c>
      <c r="Q593">
        <f t="shared" si="38"/>
        <v>30.5</v>
      </c>
      <c r="R593" s="12">
        <f t="shared" si="40"/>
        <v>42177.543171296296</v>
      </c>
      <c r="S593">
        <f t="shared" si="39"/>
        <v>2015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8224</v>
      </c>
      <c r="H594" t="s">
        <v>8246</v>
      </c>
      <c r="I594">
        <v>1454936460</v>
      </c>
      <c r="J594">
        <v>1452259131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7"/>
        <v>3</v>
      </c>
      <c r="Q594">
        <f t="shared" si="38"/>
        <v>250</v>
      </c>
      <c r="R594" s="12">
        <f t="shared" si="40"/>
        <v>41946.232175925928</v>
      </c>
      <c r="S594">
        <f t="shared" si="39"/>
        <v>2014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8223</v>
      </c>
      <c r="H595" t="s">
        <v>8245</v>
      </c>
      <c r="I595">
        <v>1437570130</v>
      </c>
      <c r="J595">
        <v>1434978130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7"/>
        <v>23</v>
      </c>
      <c r="Q595">
        <f t="shared" si="38"/>
        <v>16.43</v>
      </c>
      <c r="R595" s="12">
        <f t="shared" si="40"/>
        <v>42070.677604166667</v>
      </c>
      <c r="S595">
        <f t="shared" si="39"/>
        <v>2015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1417584860</v>
      </c>
      <c r="J596">
        <v>1414992860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7"/>
        <v>0</v>
      </c>
      <c r="Q596">
        <f t="shared" si="38"/>
        <v>13</v>
      </c>
      <c r="R596" s="12">
        <f t="shared" si="40"/>
        <v>42446.780162037037</v>
      </c>
      <c r="S596">
        <f t="shared" si="39"/>
        <v>2016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8224</v>
      </c>
      <c r="H597" t="s">
        <v>8246</v>
      </c>
      <c r="I597">
        <v>1428333345</v>
      </c>
      <c r="J597">
        <v>1425744945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7"/>
        <v>0</v>
      </c>
      <c r="Q597">
        <f t="shared" si="38"/>
        <v>53.25</v>
      </c>
      <c r="R597" s="12">
        <f t="shared" si="40"/>
        <v>42083.069884259254</v>
      </c>
      <c r="S597">
        <f t="shared" si="39"/>
        <v>2015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1460832206</v>
      </c>
      <c r="J598">
        <v>1458240206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7"/>
        <v>0</v>
      </c>
      <c r="Q598">
        <f t="shared" si="38"/>
        <v>3</v>
      </c>
      <c r="R598" s="12">
        <f t="shared" si="40"/>
        <v>42646.896898148145</v>
      </c>
      <c r="S598">
        <f t="shared" si="39"/>
        <v>2016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1430703638</v>
      </c>
      <c r="J599">
        <v>1426815638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7"/>
        <v>0</v>
      </c>
      <c r="Q599">
        <f t="shared" si="38"/>
        <v>10</v>
      </c>
      <c r="R599" s="12">
        <f t="shared" si="40"/>
        <v>42545.705266203702</v>
      </c>
      <c r="S599">
        <f t="shared" si="39"/>
        <v>2016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1478122292</v>
      </c>
      <c r="J600">
        <v>1475530292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7"/>
        <v>34</v>
      </c>
      <c r="Q600">
        <f t="shared" si="38"/>
        <v>121.43</v>
      </c>
      <c r="R600" s="12">
        <f t="shared" si="40"/>
        <v>41948.00209490741</v>
      </c>
      <c r="S600">
        <f t="shared" si="39"/>
        <v>2014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1469980800</v>
      </c>
      <c r="J601">
        <v>1466787335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7"/>
        <v>0</v>
      </c>
      <c r="Q601">
        <f t="shared" si="38"/>
        <v>15.5</v>
      </c>
      <c r="R601" s="12">
        <f t="shared" si="40"/>
        <v>42047.812523148154</v>
      </c>
      <c r="S601">
        <f t="shared" si="39"/>
        <v>2015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1417737781</v>
      </c>
      <c r="J602">
        <v>1415145781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7"/>
        <v>2</v>
      </c>
      <c r="Q602">
        <f t="shared" si="38"/>
        <v>100</v>
      </c>
      <c r="R602" s="12">
        <f t="shared" si="40"/>
        <v>42073.798171296294</v>
      </c>
      <c r="S602">
        <f t="shared" si="39"/>
        <v>2015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8223</v>
      </c>
      <c r="H603" t="s">
        <v>8245</v>
      </c>
      <c r="I603">
        <v>1425827760</v>
      </c>
      <c r="J603">
        <v>1423769402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7"/>
        <v>1</v>
      </c>
      <c r="Q603">
        <f t="shared" si="38"/>
        <v>23.33</v>
      </c>
      <c r="R603" s="12">
        <f t="shared" si="40"/>
        <v>41969.858090277776</v>
      </c>
      <c r="S603">
        <f t="shared" si="39"/>
        <v>2014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1431198562</v>
      </c>
      <c r="J604">
        <v>1426014562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7"/>
        <v>0</v>
      </c>
      <c r="Q604">
        <f t="shared" si="38"/>
        <v>0</v>
      </c>
      <c r="R604" s="12">
        <f t="shared" si="40"/>
        <v>42143.79415509259</v>
      </c>
      <c r="S604">
        <f t="shared" si="39"/>
        <v>2015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8228</v>
      </c>
      <c r="H605" t="s">
        <v>8250</v>
      </c>
      <c r="I605">
        <v>1419626139</v>
      </c>
      <c r="J605">
        <v>1417034139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7"/>
        <v>4</v>
      </c>
      <c r="Q605">
        <f t="shared" si="38"/>
        <v>45.39</v>
      </c>
      <c r="R605" s="12">
        <f t="shared" si="40"/>
        <v>41835.639155092591</v>
      </c>
      <c r="S605">
        <f t="shared" si="39"/>
        <v>2014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1434654215</v>
      </c>
      <c r="J606">
        <v>1432062215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7"/>
        <v>0</v>
      </c>
      <c r="Q606">
        <f t="shared" si="38"/>
        <v>0</v>
      </c>
      <c r="R606" s="12">
        <f t="shared" si="40"/>
        <v>41849.035370370373</v>
      </c>
      <c r="S606">
        <f t="shared" si="39"/>
        <v>2014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1408029623</v>
      </c>
      <c r="J607">
        <v>1405437623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7"/>
        <v>3</v>
      </c>
      <c r="Q607">
        <f t="shared" si="38"/>
        <v>16.38</v>
      </c>
      <c r="R607" s="12">
        <f t="shared" si="40"/>
        <v>42194.357731481476</v>
      </c>
      <c r="S607">
        <f t="shared" si="39"/>
        <v>2015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8223</v>
      </c>
      <c r="H608" t="s">
        <v>8245</v>
      </c>
      <c r="I608">
        <v>1409187056</v>
      </c>
      <c r="J608">
        <v>1406595056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7"/>
        <v>0</v>
      </c>
      <c r="Q608">
        <f t="shared" si="38"/>
        <v>10</v>
      </c>
      <c r="R608" s="12">
        <f t="shared" si="40"/>
        <v>42102.650567129633</v>
      </c>
      <c r="S608">
        <f t="shared" si="39"/>
        <v>2015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1440318908</v>
      </c>
      <c r="J609">
        <v>1436430908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7"/>
        <v>0</v>
      </c>
      <c r="Q609">
        <f t="shared" si="38"/>
        <v>0</v>
      </c>
      <c r="R609" s="12">
        <f t="shared" si="40"/>
        <v>42300.825648148151</v>
      </c>
      <c r="S609">
        <f t="shared" si="39"/>
        <v>2015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8232</v>
      </c>
      <c r="H610" t="s">
        <v>8248</v>
      </c>
      <c r="I610">
        <v>1432479600</v>
      </c>
      <c r="J610">
        <v>1428507409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7"/>
        <v>1</v>
      </c>
      <c r="Q610">
        <f t="shared" si="38"/>
        <v>292.2</v>
      </c>
      <c r="R610" s="12">
        <f t="shared" si="40"/>
        <v>42140.921064814815</v>
      </c>
      <c r="S610">
        <f t="shared" si="39"/>
        <v>2015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8223</v>
      </c>
      <c r="H611" t="s">
        <v>8245</v>
      </c>
      <c r="I611">
        <v>1448225336</v>
      </c>
      <c r="J611">
        <v>1445629736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7"/>
        <v>1</v>
      </c>
      <c r="Q611">
        <f t="shared" si="38"/>
        <v>5</v>
      </c>
      <c r="R611" s="12">
        <f t="shared" si="40"/>
        <v>42307.034074074079</v>
      </c>
      <c r="S611">
        <f t="shared" si="39"/>
        <v>2015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1434405980</v>
      </c>
      <c r="J612">
        <v>1431813980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7"/>
        <v>0</v>
      </c>
      <c r="Q612">
        <f t="shared" si="38"/>
        <v>0</v>
      </c>
      <c r="R612" s="12">
        <f t="shared" si="40"/>
        <v>42086.83085648148</v>
      </c>
      <c r="S612">
        <f t="shared" si="39"/>
        <v>2015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8224</v>
      </c>
      <c r="H613" t="s">
        <v>8246</v>
      </c>
      <c r="I613">
        <v>1448761744</v>
      </c>
      <c r="J613">
        <v>1446166144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7"/>
        <v>0</v>
      </c>
      <c r="Q613">
        <f t="shared" si="38"/>
        <v>0</v>
      </c>
      <c r="R613" s="12">
        <f t="shared" si="40"/>
        <v>42328.560613425929</v>
      </c>
      <c r="S613">
        <f t="shared" si="39"/>
        <v>2015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8223</v>
      </c>
      <c r="H614" t="s">
        <v>8245</v>
      </c>
      <c r="I614">
        <v>1429732586</v>
      </c>
      <c r="J614">
        <v>1427140586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7"/>
        <v>0</v>
      </c>
      <c r="Q614">
        <f t="shared" si="38"/>
        <v>0</v>
      </c>
      <c r="R614" s="12">
        <f t="shared" si="40"/>
        <v>42585.031782407401</v>
      </c>
      <c r="S614">
        <f t="shared" si="39"/>
        <v>2016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8229</v>
      </c>
      <c r="H615" t="s">
        <v>8248</v>
      </c>
      <c r="I615">
        <v>1453210037</v>
      </c>
      <c r="J615">
        <v>1448026037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7"/>
        <v>21</v>
      </c>
      <c r="Q615">
        <f t="shared" si="38"/>
        <v>105.93</v>
      </c>
      <c r="R615" s="12">
        <f t="shared" si="40"/>
        <v>42247.496759259258</v>
      </c>
      <c r="S615">
        <f t="shared" si="39"/>
        <v>2015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8236</v>
      </c>
      <c r="H616" t="s">
        <v>8248</v>
      </c>
      <c r="I616">
        <v>1472777146</v>
      </c>
      <c r="J616">
        <v>1470185146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7"/>
        <v>0</v>
      </c>
      <c r="Q616">
        <f t="shared" si="38"/>
        <v>0</v>
      </c>
      <c r="R616" s="12">
        <f t="shared" si="40"/>
        <v>42515.061805555553</v>
      </c>
      <c r="S616">
        <f t="shared" si="39"/>
        <v>2016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8223</v>
      </c>
      <c r="H617" t="s">
        <v>8245</v>
      </c>
      <c r="I617">
        <v>1443675540</v>
      </c>
      <c r="J617">
        <v>1441022120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7"/>
        <v>0</v>
      </c>
      <c r="Q617">
        <f t="shared" si="38"/>
        <v>0</v>
      </c>
      <c r="R617" s="12">
        <f t="shared" si="40"/>
        <v>42242.122210648144</v>
      </c>
      <c r="S617">
        <f t="shared" si="39"/>
        <v>2015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8223</v>
      </c>
      <c r="H618" t="s">
        <v>8245</v>
      </c>
      <c r="I618">
        <v>1466731740</v>
      </c>
      <c r="J618">
        <v>1464139740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7"/>
        <v>0</v>
      </c>
      <c r="Q618">
        <f t="shared" si="38"/>
        <v>0</v>
      </c>
      <c r="R618" s="12">
        <f t="shared" si="40"/>
        <v>42761.376238425932</v>
      </c>
      <c r="S618">
        <f t="shared" si="39"/>
        <v>2017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8227</v>
      </c>
      <c r="H619" t="s">
        <v>8249</v>
      </c>
      <c r="I619">
        <v>1443149759</v>
      </c>
      <c r="J619">
        <v>1440557759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7"/>
        <v>3</v>
      </c>
      <c r="Q619">
        <f t="shared" si="38"/>
        <v>20</v>
      </c>
      <c r="R619" s="12">
        <f t="shared" si="40"/>
        <v>42087.343090277776</v>
      </c>
      <c r="S619">
        <f t="shared" si="39"/>
        <v>2015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8229</v>
      </c>
      <c r="H620" t="s">
        <v>8248</v>
      </c>
      <c r="I620">
        <v>1488013307</v>
      </c>
      <c r="J620">
        <v>1485421307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7"/>
        <v>0</v>
      </c>
      <c r="Q620">
        <f t="shared" si="38"/>
        <v>0</v>
      </c>
      <c r="R620" s="12">
        <f t="shared" si="40"/>
        <v>42317.810219907406</v>
      </c>
      <c r="S620">
        <f t="shared" si="39"/>
        <v>2015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8224</v>
      </c>
      <c r="H621" t="s">
        <v>8246</v>
      </c>
      <c r="I621">
        <v>1431072843</v>
      </c>
      <c r="J621">
        <v>1427184843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7"/>
        <v>0</v>
      </c>
      <c r="Q621">
        <f t="shared" si="38"/>
        <v>1</v>
      </c>
      <c r="R621" s="12">
        <f t="shared" si="40"/>
        <v>41908.650347222225</v>
      </c>
      <c r="S621">
        <f t="shared" si="39"/>
        <v>2014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8223</v>
      </c>
      <c r="H622" t="s">
        <v>8245</v>
      </c>
      <c r="I622">
        <v>1449689203</v>
      </c>
      <c r="J622">
        <v>1447097203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7"/>
        <v>1</v>
      </c>
      <c r="Q622">
        <f t="shared" si="38"/>
        <v>300</v>
      </c>
      <c r="R622" s="12">
        <f t="shared" si="40"/>
        <v>41831.716874999998</v>
      </c>
      <c r="S622">
        <f t="shared" si="39"/>
        <v>2014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1416933390</v>
      </c>
      <c r="J623">
        <v>1411745790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7"/>
        <v>1</v>
      </c>
      <c r="Q623">
        <f t="shared" si="38"/>
        <v>87</v>
      </c>
      <c r="R623" s="12">
        <f t="shared" si="40"/>
        <v>42528.987696759257</v>
      </c>
      <c r="S623">
        <f t="shared" si="39"/>
        <v>2016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8228</v>
      </c>
      <c r="H624" t="s">
        <v>8250</v>
      </c>
      <c r="I624">
        <v>1408986738</v>
      </c>
      <c r="J624">
        <v>1405098738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7"/>
        <v>6</v>
      </c>
      <c r="Q624">
        <f t="shared" si="38"/>
        <v>37.89</v>
      </c>
      <c r="R624" s="12">
        <f t="shared" si="40"/>
        <v>42532.774745370371</v>
      </c>
      <c r="S624">
        <f t="shared" si="39"/>
        <v>2016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8223</v>
      </c>
      <c r="H625" t="s">
        <v>8245</v>
      </c>
      <c r="I625">
        <v>1467934937</v>
      </c>
      <c r="J625">
        <v>1465342937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7"/>
        <v>0</v>
      </c>
      <c r="Q625">
        <f t="shared" si="38"/>
        <v>0</v>
      </c>
      <c r="R625" s="12">
        <f t="shared" si="40"/>
        <v>42122.009224537032</v>
      </c>
      <c r="S625">
        <f t="shared" si="39"/>
        <v>2015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1467398138</v>
      </c>
      <c r="J626">
        <v>1465670138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7"/>
        <v>0</v>
      </c>
      <c r="Q626">
        <f t="shared" si="38"/>
        <v>0</v>
      </c>
      <c r="R626" s="12">
        <f t="shared" si="40"/>
        <v>42108.988900462966</v>
      </c>
      <c r="S626">
        <f t="shared" si="39"/>
        <v>2015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8225</v>
      </c>
      <c r="H627" t="s">
        <v>8247</v>
      </c>
      <c r="I627">
        <v>1432771997</v>
      </c>
      <c r="J627">
        <v>1430179997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7"/>
        <v>0</v>
      </c>
      <c r="Q627">
        <f t="shared" si="38"/>
        <v>0</v>
      </c>
      <c r="R627" s="12">
        <f t="shared" si="40"/>
        <v>42790.895567129628</v>
      </c>
      <c r="S627">
        <f t="shared" si="39"/>
        <v>2017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1431647041</v>
      </c>
      <c r="J628">
        <v>1429055041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7"/>
        <v>17</v>
      </c>
      <c r="Q628">
        <f t="shared" si="38"/>
        <v>111.41</v>
      </c>
      <c r="R628" s="12">
        <f t="shared" si="40"/>
        <v>42198.559479166666</v>
      </c>
      <c r="S628">
        <f t="shared" si="39"/>
        <v>2015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8228</v>
      </c>
      <c r="H629" t="s">
        <v>8250</v>
      </c>
      <c r="I629">
        <v>1490560177</v>
      </c>
      <c r="J629">
        <v>1487971777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7"/>
        <v>0</v>
      </c>
      <c r="Q629">
        <f t="shared" si="38"/>
        <v>90</v>
      </c>
      <c r="R629" s="12">
        <f t="shared" si="40"/>
        <v>42384.306840277779</v>
      </c>
      <c r="S629">
        <f t="shared" si="39"/>
        <v>2016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1439644920</v>
      </c>
      <c r="J630">
        <v>1436793939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7"/>
        <v>0</v>
      </c>
      <c r="Q630">
        <f t="shared" si="38"/>
        <v>0</v>
      </c>
      <c r="R630" s="12">
        <f t="shared" si="40"/>
        <v>41803.692789351851</v>
      </c>
      <c r="S630">
        <f t="shared" si="39"/>
        <v>2014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8234</v>
      </c>
      <c r="H631" t="s">
        <v>8254</v>
      </c>
      <c r="I631">
        <v>1457996400</v>
      </c>
      <c r="J631">
        <v>1452842511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7"/>
        <v>0</v>
      </c>
      <c r="Q631">
        <f t="shared" si="38"/>
        <v>116.67</v>
      </c>
      <c r="R631" s="12">
        <f t="shared" si="40"/>
        <v>42474.637824074074</v>
      </c>
      <c r="S631">
        <f t="shared" si="39"/>
        <v>2016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1405269457</v>
      </c>
      <c r="J632">
        <v>1402677457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7"/>
        <v>0</v>
      </c>
      <c r="Q632">
        <f t="shared" si="38"/>
        <v>10</v>
      </c>
      <c r="R632" s="12">
        <f t="shared" si="40"/>
        <v>42223.619456018518</v>
      </c>
      <c r="S632">
        <f t="shared" si="39"/>
        <v>2015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8225</v>
      </c>
      <c r="H633" t="s">
        <v>8247</v>
      </c>
      <c r="I633">
        <v>1463239108</v>
      </c>
      <c r="J633">
        <v>1460647108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7"/>
        <v>1</v>
      </c>
      <c r="Q633">
        <f t="shared" si="38"/>
        <v>76.67</v>
      </c>
      <c r="R633" s="12">
        <f t="shared" si="40"/>
        <v>42489.772326388891</v>
      </c>
      <c r="S633">
        <f t="shared" si="39"/>
        <v>2016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8223</v>
      </c>
      <c r="H634" t="s">
        <v>8245</v>
      </c>
      <c r="I634">
        <v>1441516200</v>
      </c>
      <c r="J634">
        <v>1438959121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7"/>
        <v>0</v>
      </c>
      <c r="Q634">
        <f t="shared" si="38"/>
        <v>0</v>
      </c>
      <c r="R634" s="12">
        <f t="shared" si="40"/>
        <v>42303.659317129626</v>
      </c>
      <c r="S634">
        <f t="shared" si="39"/>
        <v>2015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8228</v>
      </c>
      <c r="H635" t="s">
        <v>8250</v>
      </c>
      <c r="I635">
        <v>1464460329</v>
      </c>
      <c r="J635">
        <v>1461954729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7"/>
        <v>12</v>
      </c>
      <c r="Q635">
        <f t="shared" si="38"/>
        <v>49.8</v>
      </c>
      <c r="R635" s="12">
        <f t="shared" si="40"/>
        <v>42507.29932870371</v>
      </c>
      <c r="S635">
        <f t="shared" si="39"/>
        <v>2016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8232</v>
      </c>
      <c r="H636" t="s">
        <v>8248</v>
      </c>
      <c r="I636">
        <v>1448470165</v>
      </c>
      <c r="J636">
        <v>1445874565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7"/>
        <v>0</v>
      </c>
      <c r="Q636">
        <f t="shared" si="38"/>
        <v>1</v>
      </c>
      <c r="R636" s="12">
        <f t="shared" si="40"/>
        <v>42031.928576388891</v>
      </c>
      <c r="S636">
        <f t="shared" si="39"/>
        <v>2015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1466204400</v>
      </c>
      <c r="J637">
        <v>1463469062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7"/>
        <v>0</v>
      </c>
      <c r="Q637">
        <f t="shared" si="38"/>
        <v>2</v>
      </c>
      <c r="R637" s="12">
        <f t="shared" si="40"/>
        <v>42076.092152777783</v>
      </c>
      <c r="S637">
        <f t="shared" si="39"/>
        <v>2015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8223</v>
      </c>
      <c r="H638" t="s">
        <v>8245</v>
      </c>
      <c r="I638">
        <v>1424989029</v>
      </c>
      <c r="J638">
        <v>1422397029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7"/>
        <v>0</v>
      </c>
      <c r="Q638">
        <f t="shared" si="38"/>
        <v>4</v>
      </c>
      <c r="R638" s="12">
        <f t="shared" si="40"/>
        <v>42131.455439814818</v>
      </c>
      <c r="S638">
        <f t="shared" si="39"/>
        <v>2015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8223</v>
      </c>
      <c r="H639" t="s">
        <v>8245</v>
      </c>
      <c r="I639">
        <v>1428804762</v>
      </c>
      <c r="J639">
        <v>1426212762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7"/>
        <v>0</v>
      </c>
      <c r="Q639">
        <f t="shared" si="38"/>
        <v>0</v>
      </c>
      <c r="R639" s="12">
        <f t="shared" si="40"/>
        <v>42762.962013888886</v>
      </c>
      <c r="S639">
        <f t="shared" si="39"/>
        <v>2017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8224</v>
      </c>
      <c r="H640" t="s">
        <v>8246</v>
      </c>
      <c r="I640">
        <v>1433587620</v>
      </c>
      <c r="J640">
        <v>1430996150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7"/>
        <v>0</v>
      </c>
      <c r="Q640">
        <f t="shared" si="38"/>
        <v>3</v>
      </c>
      <c r="R640" s="12">
        <f t="shared" si="40"/>
        <v>42759.593310185184</v>
      </c>
      <c r="S640">
        <f t="shared" si="39"/>
        <v>2017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8224</v>
      </c>
      <c r="H641" t="s">
        <v>8246</v>
      </c>
      <c r="I641">
        <v>1488063840</v>
      </c>
      <c r="J641">
        <v>1485558318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7"/>
        <v>0</v>
      </c>
      <c r="Q641">
        <f t="shared" si="38"/>
        <v>1</v>
      </c>
      <c r="R641" s="12">
        <f t="shared" si="40"/>
        <v>41865.583275462966</v>
      </c>
      <c r="S641">
        <f t="shared" si="39"/>
        <v>2014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8235</v>
      </c>
      <c r="H642" t="s">
        <v>8248</v>
      </c>
      <c r="I642">
        <v>1490447662</v>
      </c>
      <c r="J642">
        <v>1485267262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ref="P642:P705" si="41">ROUND(E642/D642*100,0)</f>
        <v>144</v>
      </c>
      <c r="Q642">
        <f t="shared" ref="Q642:Q705" si="42">IFERROR(ROUND(E642/L642,2),0)</f>
        <v>50.5</v>
      </c>
      <c r="R642" s="12">
        <f t="shared" si="40"/>
        <v>42683.420312500006</v>
      </c>
      <c r="S642">
        <f t="shared" si="39"/>
        <v>2016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1413208795</v>
      </c>
      <c r="J643">
        <v>1408024795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si="41"/>
        <v>119</v>
      </c>
      <c r="Q643">
        <f t="shared" si="42"/>
        <v>151.32</v>
      </c>
      <c r="R643" s="12">
        <f t="shared" si="40"/>
        <v>42199.57</v>
      </c>
      <c r="S643">
        <f t="shared" ref="S643:S706" si="43">YEAR(R643)</f>
        <v>2015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8229</v>
      </c>
      <c r="H644" t="s">
        <v>8248</v>
      </c>
      <c r="I644">
        <v>1480028400</v>
      </c>
      <c r="J644">
        <v>1478685915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1"/>
        <v>1460</v>
      </c>
      <c r="Q644">
        <f t="shared" si="42"/>
        <v>134.36000000000001</v>
      </c>
      <c r="R644" s="12">
        <f t="shared" si="40"/>
        <v>42199.651319444441</v>
      </c>
      <c r="S644">
        <f t="shared" si="43"/>
        <v>2015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1439473248</v>
      </c>
      <c r="J645">
        <v>1436881248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1"/>
        <v>106</v>
      </c>
      <c r="Q645">
        <f t="shared" si="42"/>
        <v>174.03</v>
      </c>
      <c r="R645" s="12">
        <f t="shared" si="40"/>
        <v>42100.642071759255</v>
      </c>
      <c r="S645">
        <f t="shared" si="43"/>
        <v>2015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8235</v>
      </c>
      <c r="H646" t="s">
        <v>8248</v>
      </c>
      <c r="I646">
        <v>1439998674</v>
      </c>
      <c r="J646">
        <v>1436888274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1"/>
        <v>300</v>
      </c>
      <c r="Q646">
        <f t="shared" si="42"/>
        <v>73.489999999999995</v>
      </c>
      <c r="R646" s="12">
        <f t="shared" ref="R646:R709" si="44">((J648/60)/60)/24+DATE(1970,1,1)</f>
        <v>41898.665960648148</v>
      </c>
      <c r="S646">
        <f t="shared" si="43"/>
        <v>2014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1433085875</v>
      </c>
      <c r="J647">
        <v>1428333875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1"/>
        <v>279</v>
      </c>
      <c r="Q647">
        <f t="shared" si="42"/>
        <v>23.52</v>
      </c>
      <c r="R647" s="12">
        <f t="shared" si="44"/>
        <v>42564.026319444441</v>
      </c>
      <c r="S647">
        <f t="shared" si="43"/>
        <v>2016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1414544400</v>
      </c>
      <c r="J648">
        <v>1410883139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1"/>
        <v>132</v>
      </c>
      <c r="Q648">
        <f t="shared" si="42"/>
        <v>39.07</v>
      </c>
      <c r="R648" s="12">
        <f t="shared" si="44"/>
        <v>41832.852627314816</v>
      </c>
      <c r="S648">
        <f t="shared" si="43"/>
        <v>2014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8223</v>
      </c>
      <c r="H649" t="s">
        <v>8245</v>
      </c>
      <c r="I649">
        <v>1470962274</v>
      </c>
      <c r="J649">
        <v>1468370274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1"/>
        <v>107</v>
      </c>
      <c r="Q649">
        <f t="shared" si="42"/>
        <v>125.94</v>
      </c>
      <c r="R649" s="12">
        <f t="shared" si="44"/>
        <v>42416.767928240741</v>
      </c>
      <c r="S649">
        <f t="shared" si="43"/>
        <v>2016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1407788867</v>
      </c>
      <c r="J650">
        <v>1405196867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1"/>
        <v>127</v>
      </c>
      <c r="Q650">
        <f t="shared" si="42"/>
        <v>1644</v>
      </c>
      <c r="R650" s="12">
        <f t="shared" si="44"/>
        <v>41891.693379629629</v>
      </c>
      <c r="S650">
        <f t="shared" si="43"/>
        <v>2014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8228</v>
      </c>
      <c r="H651" t="s">
        <v>8250</v>
      </c>
      <c r="I651">
        <v>1458235549</v>
      </c>
      <c r="J651">
        <v>1455647149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1"/>
        <v>140</v>
      </c>
      <c r="Q651">
        <f t="shared" si="42"/>
        <v>42.67</v>
      </c>
      <c r="R651" s="12">
        <f t="shared" si="44"/>
        <v>41877.912187499998</v>
      </c>
      <c r="S651">
        <f t="shared" si="43"/>
        <v>2014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1413304708</v>
      </c>
      <c r="J652">
        <v>1410280708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1"/>
        <v>112</v>
      </c>
      <c r="Q652">
        <f t="shared" si="42"/>
        <v>35.130000000000003</v>
      </c>
      <c r="R652" s="12">
        <f t="shared" si="44"/>
        <v>41932.036851851852</v>
      </c>
      <c r="S652">
        <f t="shared" si="43"/>
        <v>2014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1410904413</v>
      </c>
      <c r="J653">
        <v>1409090013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1"/>
        <v>101</v>
      </c>
      <c r="Q653">
        <f t="shared" si="42"/>
        <v>239.35</v>
      </c>
      <c r="R653" s="12">
        <f t="shared" si="44"/>
        <v>41956.017488425925</v>
      </c>
      <c r="S653">
        <f t="shared" si="43"/>
        <v>2014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1418953984</v>
      </c>
      <c r="J654">
        <v>1413766384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1"/>
        <v>100</v>
      </c>
      <c r="Q654">
        <f t="shared" si="42"/>
        <v>107.64</v>
      </c>
      <c r="R654" s="12">
        <f t="shared" si="44"/>
        <v>42675.690393518518</v>
      </c>
      <c r="S654">
        <f t="shared" si="43"/>
        <v>2016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1418430311</v>
      </c>
      <c r="J655">
        <v>1415838311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1"/>
        <v>141</v>
      </c>
      <c r="Q655">
        <f t="shared" si="42"/>
        <v>95.83</v>
      </c>
      <c r="R655" s="12">
        <f t="shared" si="44"/>
        <v>42199.618518518517</v>
      </c>
      <c r="S655">
        <f t="shared" si="43"/>
        <v>2015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1480613650</v>
      </c>
      <c r="J656">
        <v>1478018050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1"/>
        <v>267</v>
      </c>
      <c r="Q656">
        <f t="shared" si="42"/>
        <v>31.66</v>
      </c>
      <c r="R656" s="12">
        <f t="shared" si="44"/>
        <v>42163.957326388889</v>
      </c>
      <c r="S656">
        <f t="shared" si="43"/>
        <v>2015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1440082240</v>
      </c>
      <c r="J657">
        <v>1436885440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1"/>
        <v>147</v>
      </c>
      <c r="Q657">
        <f t="shared" si="42"/>
        <v>42.89</v>
      </c>
      <c r="R657" s="12">
        <f t="shared" si="44"/>
        <v>42045.957314814819</v>
      </c>
      <c r="S657">
        <f t="shared" si="43"/>
        <v>2015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1436396313</v>
      </c>
      <c r="J658">
        <v>1433804313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1"/>
        <v>214</v>
      </c>
      <c r="Q658">
        <f t="shared" si="42"/>
        <v>122.74</v>
      </c>
      <c r="R658" s="12">
        <f t="shared" si="44"/>
        <v>42417.804618055554</v>
      </c>
      <c r="S658">
        <f t="shared" si="43"/>
        <v>2016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1426197512</v>
      </c>
      <c r="J659">
        <v>1423609112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1"/>
        <v>126</v>
      </c>
      <c r="Q659">
        <f t="shared" si="42"/>
        <v>190.45</v>
      </c>
      <c r="R659" s="12">
        <f t="shared" si="44"/>
        <v>42331.84574074074</v>
      </c>
      <c r="S659">
        <f t="shared" si="43"/>
        <v>2015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1460917119</v>
      </c>
      <c r="J660">
        <v>1455736719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1"/>
        <v>104</v>
      </c>
      <c r="Q660">
        <f t="shared" si="42"/>
        <v>109.34</v>
      </c>
      <c r="R660" s="12">
        <f t="shared" si="44"/>
        <v>42179.160752314812</v>
      </c>
      <c r="S660">
        <f t="shared" si="43"/>
        <v>2015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1450901872</v>
      </c>
      <c r="J661">
        <v>1448309872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1"/>
        <v>101</v>
      </c>
      <c r="Q661">
        <f t="shared" si="42"/>
        <v>143.66999999999999</v>
      </c>
      <c r="R661" s="12">
        <f t="shared" si="44"/>
        <v>42209.593692129631</v>
      </c>
      <c r="S661">
        <f t="shared" si="43"/>
        <v>2015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1437933600</v>
      </c>
      <c r="J662">
        <v>1435117889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1"/>
        <v>3</v>
      </c>
      <c r="Q662">
        <f t="shared" si="42"/>
        <v>84.94</v>
      </c>
      <c r="R662" s="12">
        <f t="shared" si="44"/>
        <v>41922.741655092592</v>
      </c>
      <c r="S662">
        <f t="shared" si="43"/>
        <v>2014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1440339295</v>
      </c>
      <c r="J663">
        <v>1437747295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1"/>
        <v>1</v>
      </c>
      <c r="Q663">
        <f t="shared" si="42"/>
        <v>10.56</v>
      </c>
      <c r="R663" s="12">
        <f t="shared" si="44"/>
        <v>42636.645358796297</v>
      </c>
      <c r="S663">
        <f t="shared" si="43"/>
        <v>2016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1415558879</v>
      </c>
      <c r="J664">
        <v>1412963279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1"/>
        <v>0</v>
      </c>
      <c r="Q664">
        <f t="shared" si="42"/>
        <v>39</v>
      </c>
      <c r="R664" s="12">
        <f t="shared" si="44"/>
        <v>41990.438043981485</v>
      </c>
      <c r="S664">
        <f t="shared" si="43"/>
        <v>2014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8223</v>
      </c>
      <c r="H665" t="s">
        <v>8245</v>
      </c>
      <c r="I665">
        <v>1477236559</v>
      </c>
      <c r="J665">
        <v>1474644559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1"/>
        <v>0</v>
      </c>
      <c r="Q665">
        <f t="shared" si="42"/>
        <v>100</v>
      </c>
      <c r="R665" s="12">
        <f t="shared" si="44"/>
        <v>42173.843240740738</v>
      </c>
      <c r="S665">
        <f t="shared" si="43"/>
        <v>2015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1421404247</v>
      </c>
      <c r="J666">
        <v>1418812247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1"/>
        <v>8</v>
      </c>
      <c r="Q666">
        <f t="shared" si="42"/>
        <v>31.17</v>
      </c>
      <c r="R666" s="12">
        <f t="shared" si="44"/>
        <v>42077.666377314818</v>
      </c>
      <c r="S666">
        <f t="shared" si="43"/>
        <v>2015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8231</v>
      </c>
      <c r="H667" t="s">
        <v>8252</v>
      </c>
      <c r="I667">
        <v>1437250456</v>
      </c>
      <c r="J667">
        <v>1434658456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1"/>
        <v>19</v>
      </c>
      <c r="Q667">
        <f t="shared" si="42"/>
        <v>155.33000000000001</v>
      </c>
      <c r="R667" s="12">
        <f t="shared" si="44"/>
        <v>42688.711354166662</v>
      </c>
      <c r="S667">
        <f t="shared" si="43"/>
        <v>2016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1428940775</v>
      </c>
      <c r="J668">
        <v>1426348775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1"/>
        <v>0</v>
      </c>
      <c r="Q668">
        <f t="shared" si="42"/>
        <v>2</v>
      </c>
      <c r="R668" s="12">
        <f t="shared" si="44"/>
        <v>41838.832152777781</v>
      </c>
      <c r="S668">
        <f t="shared" si="43"/>
        <v>2014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8223</v>
      </c>
      <c r="H669" t="s">
        <v>8245</v>
      </c>
      <c r="I669">
        <v>1484327061</v>
      </c>
      <c r="J669">
        <v>1479143061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1"/>
        <v>10</v>
      </c>
      <c r="Q669">
        <f t="shared" si="42"/>
        <v>178.93</v>
      </c>
      <c r="R669" s="12">
        <f t="shared" si="44"/>
        <v>42632.373414351852</v>
      </c>
      <c r="S669">
        <f t="shared" si="43"/>
        <v>2016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1408305498</v>
      </c>
      <c r="J670">
        <v>1405713498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1"/>
        <v>5</v>
      </c>
      <c r="Q670">
        <f t="shared" si="42"/>
        <v>27.36</v>
      </c>
      <c r="R670" s="12">
        <f t="shared" si="44"/>
        <v>42090.831273148149</v>
      </c>
      <c r="S670">
        <f t="shared" si="43"/>
        <v>2015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8236</v>
      </c>
      <c r="H671" t="s">
        <v>8248</v>
      </c>
      <c r="I671">
        <v>1477731463</v>
      </c>
      <c r="J671">
        <v>1474275463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1"/>
        <v>22</v>
      </c>
      <c r="Q671">
        <f t="shared" si="42"/>
        <v>1536.25</v>
      </c>
      <c r="R671" s="12">
        <f t="shared" si="44"/>
        <v>42527.625671296293</v>
      </c>
      <c r="S671">
        <f t="shared" si="43"/>
        <v>2016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8223</v>
      </c>
      <c r="H672" t="s">
        <v>8245</v>
      </c>
      <c r="I672">
        <v>1431374222</v>
      </c>
      <c r="J672">
        <v>1427486222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1"/>
        <v>29</v>
      </c>
      <c r="Q672">
        <f t="shared" si="42"/>
        <v>85</v>
      </c>
      <c r="R672" s="12">
        <f t="shared" si="44"/>
        <v>42506.709722222222</v>
      </c>
      <c r="S672">
        <f t="shared" si="43"/>
        <v>2016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8234</v>
      </c>
      <c r="H673" t="s">
        <v>8254</v>
      </c>
      <c r="I673">
        <v>1467817258</v>
      </c>
      <c r="J673">
        <v>1465225258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1"/>
        <v>39</v>
      </c>
      <c r="Q673">
        <f t="shared" si="42"/>
        <v>788.53</v>
      </c>
      <c r="R673" s="12">
        <f t="shared" si="44"/>
        <v>41984.692731481482</v>
      </c>
      <c r="S673">
        <f t="shared" si="43"/>
        <v>2014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8236</v>
      </c>
      <c r="H674" t="s">
        <v>8248</v>
      </c>
      <c r="I674">
        <v>1466323800</v>
      </c>
      <c r="J674">
        <v>1463418120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1"/>
        <v>22</v>
      </c>
      <c r="Q674">
        <f t="shared" si="42"/>
        <v>50.3</v>
      </c>
      <c r="R674" s="12">
        <f t="shared" si="44"/>
        <v>41974.219490740739</v>
      </c>
      <c r="S674">
        <f t="shared" si="43"/>
        <v>2014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1421208000</v>
      </c>
      <c r="J675">
        <v>1418315852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1"/>
        <v>0</v>
      </c>
      <c r="Q675">
        <f t="shared" si="42"/>
        <v>68.33</v>
      </c>
      <c r="R675" s="12">
        <f t="shared" si="44"/>
        <v>41838.840474537035</v>
      </c>
      <c r="S675">
        <f t="shared" si="43"/>
        <v>2014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1420088340</v>
      </c>
      <c r="J676">
        <v>1417410964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1"/>
        <v>0</v>
      </c>
      <c r="Q676">
        <f t="shared" si="42"/>
        <v>7.5</v>
      </c>
      <c r="R676" s="12">
        <f t="shared" si="44"/>
        <v>41803.116053240738</v>
      </c>
      <c r="S676">
        <f t="shared" si="43"/>
        <v>2014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1409602217</v>
      </c>
      <c r="J677">
        <v>1405714217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1"/>
        <v>15</v>
      </c>
      <c r="Q677">
        <f t="shared" si="42"/>
        <v>34.270000000000003</v>
      </c>
      <c r="R677" s="12">
        <f t="shared" si="44"/>
        <v>41975.930601851855</v>
      </c>
      <c r="S677">
        <f t="shared" si="43"/>
        <v>2014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8223</v>
      </c>
      <c r="H678" t="s">
        <v>8245</v>
      </c>
      <c r="I678">
        <v>1407811627</v>
      </c>
      <c r="J678">
        <v>1402627627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1"/>
        <v>1</v>
      </c>
      <c r="Q678">
        <f t="shared" si="42"/>
        <v>61.29</v>
      </c>
      <c r="R678" s="12">
        <f t="shared" si="44"/>
        <v>42012.768298611118</v>
      </c>
      <c r="S678">
        <f t="shared" si="43"/>
        <v>2015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8223</v>
      </c>
      <c r="H679" t="s">
        <v>8245</v>
      </c>
      <c r="I679">
        <v>1420095540</v>
      </c>
      <c r="J679">
        <v>1417558804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1"/>
        <v>26</v>
      </c>
      <c r="Q679">
        <f t="shared" si="42"/>
        <v>133.25</v>
      </c>
      <c r="R679" s="12">
        <f t="shared" si="44"/>
        <v>42504.403877314813</v>
      </c>
      <c r="S679">
        <f t="shared" si="43"/>
        <v>2016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8228</v>
      </c>
      <c r="H680" t="s">
        <v>8250</v>
      </c>
      <c r="I680">
        <v>1423333581</v>
      </c>
      <c r="J680">
        <v>1420741581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1"/>
        <v>4</v>
      </c>
      <c r="Q680">
        <f t="shared" si="42"/>
        <v>65.180000000000007</v>
      </c>
      <c r="R680" s="12">
        <f t="shared" si="44"/>
        <v>42481.376597222217</v>
      </c>
      <c r="S680">
        <f t="shared" si="43"/>
        <v>2016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8236</v>
      </c>
      <c r="H681" t="s">
        <v>8248</v>
      </c>
      <c r="I681">
        <v>1467106895</v>
      </c>
      <c r="J681">
        <v>1463218895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1"/>
        <v>15</v>
      </c>
      <c r="Q681">
        <f t="shared" si="42"/>
        <v>93.9</v>
      </c>
      <c r="R681" s="12">
        <f t="shared" si="44"/>
        <v>42556.695706018523</v>
      </c>
      <c r="S681">
        <f t="shared" si="43"/>
        <v>2016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1463821338</v>
      </c>
      <c r="J682">
        <v>1461229338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1"/>
        <v>26</v>
      </c>
      <c r="Q682">
        <f t="shared" si="42"/>
        <v>150.65</v>
      </c>
      <c r="R682" s="12">
        <f t="shared" si="44"/>
        <v>41864.501516203702</v>
      </c>
      <c r="S682">
        <f t="shared" si="43"/>
        <v>2014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1472920909</v>
      </c>
      <c r="J683">
        <v>1467736909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1"/>
        <v>0</v>
      </c>
      <c r="Q683">
        <f t="shared" si="42"/>
        <v>1</v>
      </c>
      <c r="R683" s="12">
        <f t="shared" si="44"/>
        <v>42639.805601851855</v>
      </c>
      <c r="S683">
        <f t="shared" si="43"/>
        <v>2016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1410955331</v>
      </c>
      <c r="J684">
        <v>1407931331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1"/>
        <v>0</v>
      </c>
      <c r="Q684">
        <f t="shared" si="42"/>
        <v>13.25</v>
      </c>
      <c r="R684" s="12">
        <f t="shared" si="44"/>
        <v>42778.765300925923</v>
      </c>
      <c r="S684">
        <f t="shared" si="43"/>
        <v>2017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1477509604</v>
      </c>
      <c r="J685">
        <v>1474917604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1"/>
        <v>1</v>
      </c>
      <c r="Q685">
        <f t="shared" si="42"/>
        <v>99.33</v>
      </c>
      <c r="R685" s="12">
        <f t="shared" si="44"/>
        <v>42634.900046296301</v>
      </c>
      <c r="S685">
        <f t="shared" si="43"/>
        <v>2016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1489512122</v>
      </c>
      <c r="J686">
        <v>1486923722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1"/>
        <v>7</v>
      </c>
      <c r="Q686">
        <f t="shared" si="42"/>
        <v>177.39</v>
      </c>
      <c r="R686" s="12">
        <f t="shared" si="44"/>
        <v>41809.473275462966</v>
      </c>
      <c r="S686">
        <f t="shared" si="43"/>
        <v>2014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1477949764</v>
      </c>
      <c r="J687">
        <v>1474493764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1"/>
        <v>28</v>
      </c>
      <c r="Q687">
        <f t="shared" si="42"/>
        <v>55.3</v>
      </c>
      <c r="R687" s="12">
        <f t="shared" si="44"/>
        <v>41971.866574074069</v>
      </c>
      <c r="S687">
        <f t="shared" si="43"/>
        <v>2014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8223</v>
      </c>
      <c r="H688" t="s">
        <v>8245</v>
      </c>
      <c r="I688">
        <v>1406257200</v>
      </c>
      <c r="J688">
        <v>1403176891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1"/>
        <v>0</v>
      </c>
      <c r="Q688">
        <f t="shared" si="42"/>
        <v>0</v>
      </c>
      <c r="R688" s="12">
        <f t="shared" si="44"/>
        <v>42189.673263888893</v>
      </c>
      <c r="S688">
        <f t="shared" si="43"/>
        <v>2015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8223</v>
      </c>
      <c r="H689" t="s">
        <v>8245</v>
      </c>
      <c r="I689">
        <v>1421095672</v>
      </c>
      <c r="J689">
        <v>1417207672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1"/>
        <v>4</v>
      </c>
      <c r="Q689">
        <f t="shared" si="42"/>
        <v>591.66999999999996</v>
      </c>
      <c r="R689" s="12">
        <f t="shared" si="44"/>
        <v>42711.750613425931</v>
      </c>
      <c r="S689">
        <f t="shared" si="43"/>
        <v>2016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8236</v>
      </c>
      <c r="H690" t="s">
        <v>8248</v>
      </c>
      <c r="I690">
        <v>1438618170</v>
      </c>
      <c r="J690">
        <v>1436026170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1"/>
        <v>73</v>
      </c>
      <c r="Q690">
        <f t="shared" si="42"/>
        <v>405.5</v>
      </c>
      <c r="R690" s="12">
        <f t="shared" si="44"/>
        <v>42262.104780092588</v>
      </c>
      <c r="S690">
        <f t="shared" si="43"/>
        <v>2015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8237</v>
      </c>
      <c r="H691" t="s">
        <v>8255</v>
      </c>
      <c r="I691">
        <v>1486317653</v>
      </c>
      <c r="J691">
        <v>1481133653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1"/>
        <v>58</v>
      </c>
      <c r="Q691">
        <f t="shared" si="42"/>
        <v>343.15</v>
      </c>
      <c r="R691" s="12">
        <f t="shared" si="44"/>
        <v>42675.66778935185</v>
      </c>
      <c r="S691">
        <f t="shared" si="43"/>
        <v>2016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1444876253</v>
      </c>
      <c r="J692">
        <v>1442284253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1"/>
        <v>12</v>
      </c>
      <c r="Q692">
        <f t="shared" si="42"/>
        <v>72.59</v>
      </c>
      <c r="R692" s="12">
        <f t="shared" si="44"/>
        <v>42579.634733796294</v>
      </c>
      <c r="S692">
        <f t="shared" si="43"/>
        <v>2016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1481173140</v>
      </c>
      <c r="J693">
        <v>1478016097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1"/>
        <v>1</v>
      </c>
      <c r="Q693">
        <f t="shared" si="42"/>
        <v>26</v>
      </c>
      <c r="R693" s="12">
        <f t="shared" si="44"/>
        <v>42158.028310185182</v>
      </c>
      <c r="S693">
        <f t="shared" si="43"/>
        <v>2015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8223</v>
      </c>
      <c r="H694" t="s">
        <v>8245</v>
      </c>
      <c r="I694">
        <v>1473400800</v>
      </c>
      <c r="J694">
        <v>1469718841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1"/>
        <v>7</v>
      </c>
      <c r="Q694">
        <f t="shared" si="42"/>
        <v>6.5</v>
      </c>
      <c r="R694" s="12">
        <f t="shared" si="44"/>
        <v>42696.37572916667</v>
      </c>
      <c r="S694">
        <f t="shared" si="43"/>
        <v>2016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1435711246</v>
      </c>
      <c r="J695">
        <v>1433292046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1"/>
        <v>35</v>
      </c>
      <c r="Q695">
        <f t="shared" si="42"/>
        <v>119.39</v>
      </c>
      <c r="R695" s="12">
        <f t="shared" si="44"/>
        <v>42094.808182870373</v>
      </c>
      <c r="S695">
        <f t="shared" si="43"/>
        <v>2015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8224</v>
      </c>
      <c r="H696" t="s">
        <v>8246</v>
      </c>
      <c r="I696">
        <v>1482397263</v>
      </c>
      <c r="J696">
        <v>1479805263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1"/>
        <v>0</v>
      </c>
      <c r="Q696">
        <f t="shared" si="42"/>
        <v>84.29</v>
      </c>
      <c r="R696" s="12">
        <f t="shared" si="44"/>
        <v>42737.663877314815</v>
      </c>
      <c r="S696">
        <f t="shared" si="43"/>
        <v>2017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1430421827</v>
      </c>
      <c r="J697">
        <v>1427829827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1"/>
        <v>1</v>
      </c>
      <c r="Q697">
        <f t="shared" si="42"/>
        <v>90.86</v>
      </c>
      <c r="R697" s="12">
        <f t="shared" si="44"/>
        <v>41913.521064814813</v>
      </c>
      <c r="S697">
        <f t="shared" si="43"/>
        <v>2014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8223</v>
      </c>
      <c r="H698" t="s">
        <v>8245</v>
      </c>
      <c r="I698">
        <v>1485964559</v>
      </c>
      <c r="J698">
        <v>1483372559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1"/>
        <v>0</v>
      </c>
      <c r="Q698">
        <f t="shared" si="42"/>
        <v>1</v>
      </c>
      <c r="R698" s="12">
        <f t="shared" si="44"/>
        <v>41815.927106481482</v>
      </c>
      <c r="S698">
        <f t="shared" si="43"/>
        <v>2014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8223</v>
      </c>
      <c r="H699" t="s">
        <v>8245</v>
      </c>
      <c r="I699">
        <v>1414758620</v>
      </c>
      <c r="J699">
        <v>1412166620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1"/>
        <v>46</v>
      </c>
      <c r="Q699">
        <f t="shared" si="42"/>
        <v>20.34</v>
      </c>
      <c r="R699" s="12">
        <f t="shared" si="44"/>
        <v>42388.523020833338</v>
      </c>
      <c r="S699">
        <f t="shared" si="43"/>
        <v>2016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8232</v>
      </c>
      <c r="H700" t="s">
        <v>8248</v>
      </c>
      <c r="I700">
        <v>1406326502</v>
      </c>
      <c r="J700">
        <v>1403734502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1"/>
        <v>15</v>
      </c>
      <c r="Q700">
        <f t="shared" si="42"/>
        <v>530.69000000000005</v>
      </c>
      <c r="R700" s="12">
        <f t="shared" si="44"/>
        <v>41866.931076388886</v>
      </c>
      <c r="S700">
        <f t="shared" si="43"/>
        <v>2014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8235</v>
      </c>
      <c r="H701" t="s">
        <v>8248</v>
      </c>
      <c r="I701">
        <v>1454502789</v>
      </c>
      <c r="J701">
        <v>1453206789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1"/>
        <v>82</v>
      </c>
      <c r="Q701">
        <f t="shared" si="42"/>
        <v>120.39</v>
      </c>
      <c r="R701" s="12">
        <f t="shared" si="44"/>
        <v>41563.485509259262</v>
      </c>
      <c r="S701">
        <f t="shared" si="43"/>
        <v>2013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8223</v>
      </c>
      <c r="H702" t="s">
        <v>8245</v>
      </c>
      <c r="I702">
        <v>1411005600</v>
      </c>
      <c r="J702">
        <v>1408141245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1"/>
        <v>3</v>
      </c>
      <c r="Q702">
        <f t="shared" si="42"/>
        <v>13</v>
      </c>
      <c r="R702" s="12">
        <f t="shared" si="44"/>
        <v>42715.688437500001</v>
      </c>
      <c r="S702">
        <f t="shared" si="43"/>
        <v>2016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8223</v>
      </c>
      <c r="H703" t="s">
        <v>8245</v>
      </c>
      <c r="I703">
        <v>1385136000</v>
      </c>
      <c r="J703">
        <v>1381923548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1"/>
        <v>27</v>
      </c>
      <c r="Q703">
        <f t="shared" si="42"/>
        <v>291.33</v>
      </c>
      <c r="R703" s="12">
        <f t="shared" si="44"/>
        <v>41813.662962962961</v>
      </c>
      <c r="S703">
        <f t="shared" si="43"/>
        <v>2014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8226</v>
      </c>
      <c r="H704" t="s">
        <v>8248</v>
      </c>
      <c r="I704">
        <v>1484065881</v>
      </c>
      <c r="J704">
        <v>1481473881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1"/>
        <v>31</v>
      </c>
      <c r="Q704">
        <f t="shared" si="42"/>
        <v>124.92</v>
      </c>
      <c r="R704" s="12">
        <f t="shared" si="44"/>
        <v>42668.726701388892</v>
      </c>
      <c r="S704">
        <f t="shared" si="43"/>
        <v>2016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8224</v>
      </c>
      <c r="H705" t="s">
        <v>8246</v>
      </c>
      <c r="I705">
        <v>1406130880</v>
      </c>
      <c r="J705">
        <v>1403538880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1"/>
        <v>6</v>
      </c>
      <c r="Q705">
        <f t="shared" si="42"/>
        <v>119.57</v>
      </c>
      <c r="R705" s="12">
        <f t="shared" si="44"/>
        <v>42711.950798611113</v>
      </c>
      <c r="S705">
        <f t="shared" si="43"/>
        <v>2016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8223</v>
      </c>
      <c r="H706" t="s">
        <v>8245</v>
      </c>
      <c r="I706">
        <v>1480011987</v>
      </c>
      <c r="J706">
        <v>1477416387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ref="P706:P769" si="45">ROUND(E706/D706*100,0)</f>
        <v>1</v>
      </c>
      <c r="Q706">
        <f t="shared" ref="Q706:Q769" si="46">IFERROR(ROUND(E706/L706,2),0)</f>
        <v>120.25</v>
      </c>
      <c r="R706" s="12">
        <f t="shared" si="44"/>
        <v>42726.192916666667</v>
      </c>
      <c r="S706">
        <f t="shared" si="43"/>
        <v>2016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8223</v>
      </c>
      <c r="H707" t="s">
        <v>8245</v>
      </c>
      <c r="I707">
        <v>1485905520</v>
      </c>
      <c r="J707">
        <v>1481150949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si="45"/>
        <v>1</v>
      </c>
      <c r="Q707">
        <f t="shared" si="46"/>
        <v>195.4</v>
      </c>
      <c r="R707" s="12">
        <f t="shared" si="44"/>
        <v>42726.491643518515</v>
      </c>
      <c r="S707">
        <f t="shared" ref="S707:S770" si="47">YEAR(R707)</f>
        <v>2016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8228</v>
      </c>
      <c r="H708" t="s">
        <v>8250</v>
      </c>
      <c r="I708">
        <v>1487565468</v>
      </c>
      <c r="J708">
        <v>1482381468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5"/>
        <v>0</v>
      </c>
      <c r="Q708">
        <f t="shared" si="46"/>
        <v>0</v>
      </c>
      <c r="R708" s="12">
        <f t="shared" si="44"/>
        <v>42676.995173611111</v>
      </c>
      <c r="S708">
        <f t="shared" si="47"/>
        <v>2016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8232</v>
      </c>
      <c r="H709" t="s">
        <v>8248</v>
      </c>
      <c r="I709">
        <v>1484999278</v>
      </c>
      <c r="J709">
        <v>1482407278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5"/>
        <v>79</v>
      </c>
      <c r="Q709">
        <f t="shared" si="46"/>
        <v>117.7</v>
      </c>
      <c r="R709" s="12">
        <f t="shared" si="44"/>
        <v>42696.663506944446</v>
      </c>
      <c r="S709">
        <f t="shared" si="47"/>
        <v>2016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8226</v>
      </c>
      <c r="H710" t="s">
        <v>8248</v>
      </c>
      <c r="I710">
        <v>1481740740</v>
      </c>
      <c r="J710">
        <v>1478130783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5"/>
        <v>22</v>
      </c>
      <c r="Q710">
        <f t="shared" si="46"/>
        <v>23.95</v>
      </c>
      <c r="R710" s="12">
        <f t="shared" ref="R710:R773" si="48">((J712/60)/60)/24+DATE(1970,1,1)</f>
        <v>41835.581018518518</v>
      </c>
      <c r="S710">
        <f t="shared" si="47"/>
        <v>2014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8224</v>
      </c>
      <c r="H711" t="s">
        <v>8246</v>
      </c>
      <c r="I711">
        <v>1483286127</v>
      </c>
      <c r="J711">
        <v>1479830127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5"/>
        <v>0</v>
      </c>
      <c r="Q711">
        <f t="shared" si="46"/>
        <v>30.5</v>
      </c>
      <c r="R711" s="12">
        <f t="shared" si="48"/>
        <v>41948.041192129633</v>
      </c>
      <c r="S711">
        <f t="shared" si="47"/>
        <v>2014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8224</v>
      </c>
      <c r="H712" t="s">
        <v>8246</v>
      </c>
      <c r="I712">
        <v>1410616600</v>
      </c>
      <c r="J712">
        <v>1405432600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5"/>
        <v>0</v>
      </c>
      <c r="Q712">
        <f t="shared" si="46"/>
        <v>0</v>
      </c>
      <c r="R712" s="12">
        <f t="shared" si="48"/>
        <v>41837.984976851854</v>
      </c>
      <c r="S712">
        <f t="shared" si="47"/>
        <v>2014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8223</v>
      </c>
      <c r="H713" t="s">
        <v>8245</v>
      </c>
      <c r="I713">
        <v>1417741159</v>
      </c>
      <c r="J713">
        <v>1415149159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5"/>
        <v>34</v>
      </c>
      <c r="Q713">
        <f t="shared" si="46"/>
        <v>99.97</v>
      </c>
      <c r="R713" s="12">
        <f t="shared" si="48"/>
        <v>42678.459120370375</v>
      </c>
      <c r="S713">
        <f t="shared" si="47"/>
        <v>2016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8228</v>
      </c>
      <c r="H714" t="s">
        <v>8250</v>
      </c>
      <c r="I714">
        <v>1408495440</v>
      </c>
      <c r="J714">
        <v>1405640302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5"/>
        <v>0</v>
      </c>
      <c r="Q714">
        <f t="shared" si="46"/>
        <v>26.25</v>
      </c>
      <c r="R714" s="12">
        <f t="shared" si="48"/>
        <v>42384.680925925932</v>
      </c>
      <c r="S714">
        <f t="shared" si="47"/>
        <v>2016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8232</v>
      </c>
      <c r="H715" t="s">
        <v>8248</v>
      </c>
      <c r="I715">
        <v>1481716868</v>
      </c>
      <c r="J715">
        <v>1478257268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5"/>
        <v>1</v>
      </c>
      <c r="Q715">
        <f t="shared" si="46"/>
        <v>199</v>
      </c>
      <c r="R715" s="12">
        <f t="shared" si="48"/>
        <v>42496.529305555552</v>
      </c>
      <c r="S715">
        <f t="shared" si="47"/>
        <v>2016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1455466832</v>
      </c>
      <c r="J716">
        <v>1452874832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5"/>
        <v>15</v>
      </c>
      <c r="Q716">
        <f t="shared" si="46"/>
        <v>80.319999999999993</v>
      </c>
      <c r="R716" s="12">
        <f t="shared" si="48"/>
        <v>42734.787986111114</v>
      </c>
      <c r="S716">
        <f t="shared" si="47"/>
        <v>2016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8236</v>
      </c>
      <c r="H717" t="s">
        <v>8248</v>
      </c>
      <c r="I717">
        <v>1465130532</v>
      </c>
      <c r="J717">
        <v>1462538532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5"/>
        <v>5</v>
      </c>
      <c r="Q717">
        <f t="shared" si="46"/>
        <v>115.75</v>
      </c>
      <c r="R717" s="12">
        <f t="shared" si="48"/>
        <v>42273.090740740736</v>
      </c>
      <c r="S717">
        <f t="shared" si="47"/>
        <v>2015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1488308082</v>
      </c>
      <c r="J718">
        <v>1483124082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5"/>
        <v>10</v>
      </c>
      <c r="Q718">
        <f t="shared" si="46"/>
        <v>44.69</v>
      </c>
      <c r="R718" s="12">
        <f t="shared" si="48"/>
        <v>41940.658645833333</v>
      </c>
      <c r="S718">
        <f t="shared" si="47"/>
        <v>2014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1446693040</v>
      </c>
      <c r="J719">
        <v>1443233440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5"/>
        <v>0</v>
      </c>
      <c r="Q719">
        <f t="shared" si="46"/>
        <v>76.25</v>
      </c>
      <c r="R719" s="12">
        <f t="shared" si="48"/>
        <v>41857.854189814818</v>
      </c>
      <c r="S719">
        <f t="shared" si="47"/>
        <v>2014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1417392000</v>
      </c>
      <c r="J720">
        <v>1414511307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5"/>
        <v>1</v>
      </c>
      <c r="Q720">
        <f t="shared" si="46"/>
        <v>22.5</v>
      </c>
      <c r="R720" s="12">
        <f t="shared" si="48"/>
        <v>42752.845451388886</v>
      </c>
      <c r="S720">
        <f t="shared" si="47"/>
        <v>2017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1409949002</v>
      </c>
      <c r="J721">
        <v>1407357002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5"/>
        <v>1</v>
      </c>
      <c r="Q721">
        <f t="shared" si="46"/>
        <v>19.399999999999999</v>
      </c>
      <c r="R721" s="12">
        <f t="shared" si="48"/>
        <v>42409.040231481486</v>
      </c>
      <c r="S721">
        <f t="shared" si="47"/>
        <v>2016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1487397540</v>
      </c>
      <c r="J722">
        <v>1484684247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5"/>
        <v>144</v>
      </c>
      <c r="Q722">
        <f t="shared" si="46"/>
        <v>66.709999999999994</v>
      </c>
      <c r="R722" s="12">
        <f t="shared" si="48"/>
        <v>40909.649201388893</v>
      </c>
      <c r="S722">
        <f t="shared" si="47"/>
        <v>2012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1456189076</v>
      </c>
      <c r="J723">
        <v>1454979476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5"/>
        <v>122</v>
      </c>
      <c r="Q723">
        <f t="shared" si="46"/>
        <v>84.14</v>
      </c>
      <c r="R723" s="12">
        <f t="shared" si="48"/>
        <v>41807.571840277778</v>
      </c>
      <c r="S723">
        <f t="shared" si="47"/>
        <v>2014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1327851291</v>
      </c>
      <c r="J724">
        <v>1325432091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5"/>
        <v>132</v>
      </c>
      <c r="Q724">
        <f t="shared" si="46"/>
        <v>215.73</v>
      </c>
      <c r="R724" s="12">
        <f t="shared" si="48"/>
        <v>40977.805300925924</v>
      </c>
      <c r="S724">
        <f t="shared" si="47"/>
        <v>2012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1406900607</v>
      </c>
      <c r="J725">
        <v>1403012607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5"/>
        <v>109</v>
      </c>
      <c r="Q725">
        <f t="shared" si="46"/>
        <v>54.69</v>
      </c>
      <c r="R725" s="12">
        <f t="shared" si="48"/>
        <v>42184.816539351858</v>
      </c>
      <c r="S725">
        <f t="shared" si="47"/>
        <v>2015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1333909178</v>
      </c>
      <c r="J726">
        <v>1331320778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5"/>
        <v>105</v>
      </c>
      <c r="Q726">
        <f t="shared" si="46"/>
        <v>51.63</v>
      </c>
      <c r="R726" s="12">
        <f t="shared" si="48"/>
        <v>40694.638460648144</v>
      </c>
      <c r="S726">
        <f t="shared" si="47"/>
        <v>2011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1438228740</v>
      </c>
      <c r="J727">
        <v>1435606549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5"/>
        <v>100</v>
      </c>
      <c r="Q727">
        <f t="shared" si="46"/>
        <v>143.36000000000001</v>
      </c>
      <c r="R727" s="12">
        <f t="shared" si="48"/>
        <v>42321.626296296294</v>
      </c>
      <c r="S727">
        <f t="shared" si="47"/>
        <v>2015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1309447163</v>
      </c>
      <c r="J728">
        <v>1306855163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5"/>
        <v>101</v>
      </c>
      <c r="Q728">
        <f t="shared" si="46"/>
        <v>72.430000000000007</v>
      </c>
      <c r="R728" s="12">
        <f t="shared" si="48"/>
        <v>41346.042673611111</v>
      </c>
      <c r="S728">
        <f t="shared" si="47"/>
        <v>2013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1450018912</v>
      </c>
      <c r="J729">
        <v>1447426912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5"/>
        <v>156</v>
      </c>
      <c r="Q729">
        <f t="shared" si="46"/>
        <v>36.53</v>
      </c>
      <c r="R729" s="12">
        <f t="shared" si="48"/>
        <v>41247.020243055551</v>
      </c>
      <c r="S729">
        <f t="shared" si="47"/>
        <v>2012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1365728487</v>
      </c>
      <c r="J730">
        <v>1363136487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5"/>
        <v>106</v>
      </c>
      <c r="Q730">
        <f t="shared" si="46"/>
        <v>60.9</v>
      </c>
      <c r="R730" s="12">
        <f t="shared" si="48"/>
        <v>40731.837465277778</v>
      </c>
      <c r="S730">
        <f t="shared" si="47"/>
        <v>2011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1358198400</v>
      </c>
      <c r="J731">
        <v>1354580949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5"/>
        <v>131</v>
      </c>
      <c r="Q731">
        <f t="shared" si="46"/>
        <v>43.55</v>
      </c>
      <c r="R731" s="12">
        <f t="shared" si="48"/>
        <v>41111.185891203706</v>
      </c>
      <c r="S731">
        <f t="shared" si="47"/>
        <v>2012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1313957157</v>
      </c>
      <c r="J732">
        <v>1310069157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5"/>
        <v>132</v>
      </c>
      <c r="Q732">
        <f t="shared" si="46"/>
        <v>99.77</v>
      </c>
      <c r="R732" s="12">
        <f t="shared" si="48"/>
        <v>40854.745266203703</v>
      </c>
      <c r="S732">
        <f t="shared" si="47"/>
        <v>2011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1348028861</v>
      </c>
      <c r="J733">
        <v>1342844861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5"/>
        <v>126</v>
      </c>
      <c r="Q733">
        <f t="shared" si="46"/>
        <v>88.73</v>
      </c>
      <c r="R733" s="12">
        <f t="shared" si="48"/>
        <v>40879.795682870368</v>
      </c>
      <c r="S733">
        <f t="shared" si="47"/>
        <v>2011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8223</v>
      </c>
      <c r="H734" t="s">
        <v>8245</v>
      </c>
      <c r="I734">
        <v>1323280391</v>
      </c>
      <c r="J734">
        <v>1320688391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5"/>
        <v>160</v>
      </c>
      <c r="Q734">
        <f t="shared" si="46"/>
        <v>4.92</v>
      </c>
      <c r="R734" s="12">
        <f t="shared" si="48"/>
        <v>41486.424317129626</v>
      </c>
      <c r="S734">
        <f t="shared" si="47"/>
        <v>2013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8223</v>
      </c>
      <c r="H735" t="s">
        <v>8245</v>
      </c>
      <c r="I735">
        <v>1327212000</v>
      </c>
      <c r="J735">
        <v>1322852747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5"/>
        <v>120</v>
      </c>
      <c r="Q735">
        <f t="shared" si="46"/>
        <v>17.82</v>
      </c>
      <c r="R735" s="12">
        <f t="shared" si="48"/>
        <v>41598.420046296298</v>
      </c>
      <c r="S735">
        <f t="shared" si="47"/>
        <v>2013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8224</v>
      </c>
      <c r="H736" t="s">
        <v>8246</v>
      </c>
      <c r="I736">
        <v>1380449461</v>
      </c>
      <c r="J736">
        <v>1375265461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5"/>
        <v>126</v>
      </c>
      <c r="Q736">
        <f t="shared" si="46"/>
        <v>187.19</v>
      </c>
      <c r="R736" s="12">
        <f t="shared" si="48"/>
        <v>42102.164583333331</v>
      </c>
      <c r="S736">
        <f t="shared" si="47"/>
        <v>2015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8224</v>
      </c>
      <c r="H737" t="s">
        <v>8246</v>
      </c>
      <c r="I737">
        <v>1387533892</v>
      </c>
      <c r="J737">
        <v>1384941892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5"/>
        <v>114</v>
      </c>
      <c r="Q737">
        <f t="shared" si="46"/>
        <v>234.81</v>
      </c>
      <c r="R737" s="12">
        <f t="shared" si="48"/>
        <v>41946.029467592591</v>
      </c>
      <c r="S737">
        <f t="shared" si="47"/>
        <v>2014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8228</v>
      </c>
      <c r="H738" t="s">
        <v>8250</v>
      </c>
      <c r="I738">
        <v>1431147600</v>
      </c>
      <c r="J738">
        <v>1428465420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5"/>
        <v>315</v>
      </c>
      <c r="Q738">
        <f t="shared" si="46"/>
        <v>105.05</v>
      </c>
      <c r="R738" s="12">
        <f t="shared" si="48"/>
        <v>41579.734259259261</v>
      </c>
      <c r="S738">
        <f t="shared" si="47"/>
        <v>2013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1417653540</v>
      </c>
      <c r="J739">
        <v>1414975346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5"/>
        <v>122</v>
      </c>
      <c r="Q739">
        <f t="shared" si="46"/>
        <v>56.67</v>
      </c>
      <c r="R739" s="12">
        <f t="shared" si="48"/>
        <v>41667.275312500002</v>
      </c>
      <c r="S739">
        <f t="shared" si="47"/>
        <v>2014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1385009940</v>
      </c>
      <c r="J740">
        <v>1383327440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5"/>
        <v>107</v>
      </c>
      <c r="Q740">
        <f t="shared" si="46"/>
        <v>39.049999999999997</v>
      </c>
      <c r="R740" s="12">
        <f t="shared" si="48"/>
        <v>41943.604097222218</v>
      </c>
      <c r="S740">
        <f t="shared" si="47"/>
        <v>2014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1392408000</v>
      </c>
      <c r="J741">
        <v>1390890987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5"/>
        <v>158</v>
      </c>
      <c r="Q741">
        <f t="shared" si="46"/>
        <v>68.349999999999994</v>
      </c>
      <c r="R741" s="12">
        <f t="shared" si="48"/>
        <v>41829.502650462964</v>
      </c>
      <c r="S741">
        <f t="shared" si="47"/>
        <v>2014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1417409940</v>
      </c>
      <c r="J742">
        <v>1414765794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5"/>
        <v>107</v>
      </c>
      <c r="Q742">
        <f t="shared" si="46"/>
        <v>169.58</v>
      </c>
      <c r="R742" s="12">
        <f t="shared" si="48"/>
        <v>42162.146782407406</v>
      </c>
      <c r="S742">
        <f t="shared" si="47"/>
        <v>2015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1407758629</v>
      </c>
      <c r="J743">
        <v>1404907429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5"/>
        <v>102</v>
      </c>
      <c r="Q743">
        <f t="shared" si="46"/>
        <v>141.41999999999999</v>
      </c>
      <c r="R743" s="12">
        <f t="shared" si="48"/>
        <v>41401.648217592592</v>
      </c>
      <c r="S743">
        <f t="shared" si="47"/>
        <v>2013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1434857482</v>
      </c>
      <c r="J744">
        <v>1433647882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5"/>
        <v>111</v>
      </c>
      <c r="Q744">
        <f t="shared" si="46"/>
        <v>67.39</v>
      </c>
      <c r="R744" s="12">
        <f t="shared" si="48"/>
        <v>41689.917962962965</v>
      </c>
      <c r="S744">
        <f t="shared" si="47"/>
        <v>2014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1370964806</v>
      </c>
      <c r="J745">
        <v>1367940806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5"/>
        <v>148</v>
      </c>
      <c r="Q745">
        <f t="shared" si="46"/>
        <v>54.27</v>
      </c>
      <c r="R745" s="12">
        <f t="shared" si="48"/>
        <v>40990.709317129629</v>
      </c>
      <c r="S745">
        <f t="shared" si="47"/>
        <v>2012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1395435712</v>
      </c>
      <c r="J746">
        <v>1392847312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5"/>
        <v>102</v>
      </c>
      <c r="Q746">
        <f t="shared" si="46"/>
        <v>82.52</v>
      </c>
      <c r="R746" s="12">
        <f t="shared" si="48"/>
        <v>41226.95721064815</v>
      </c>
      <c r="S746">
        <f t="shared" si="47"/>
        <v>2012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1334610000</v>
      </c>
      <c r="J747">
        <v>1332435685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5"/>
        <v>179</v>
      </c>
      <c r="Q747">
        <f t="shared" si="46"/>
        <v>53.73</v>
      </c>
      <c r="R747" s="12">
        <f t="shared" si="48"/>
        <v>41367.572280092594</v>
      </c>
      <c r="S747">
        <f t="shared" si="47"/>
        <v>2013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1355439503</v>
      </c>
      <c r="J748">
        <v>1352847503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5"/>
        <v>111</v>
      </c>
      <c r="Q748">
        <f t="shared" si="46"/>
        <v>34.21</v>
      </c>
      <c r="R748" s="12">
        <f t="shared" si="48"/>
        <v>41157.042928240742</v>
      </c>
      <c r="S748">
        <f t="shared" si="47"/>
        <v>2012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8223</v>
      </c>
      <c r="H749" t="s">
        <v>8245</v>
      </c>
      <c r="I749">
        <v>1367588645</v>
      </c>
      <c r="J749">
        <v>1364996645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5"/>
        <v>100</v>
      </c>
      <c r="Q749">
        <f t="shared" si="46"/>
        <v>127.33</v>
      </c>
      <c r="R749" s="12">
        <f t="shared" si="48"/>
        <v>41988.548831018517</v>
      </c>
      <c r="S749">
        <f t="shared" si="47"/>
        <v>2014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1348372740</v>
      </c>
      <c r="J750">
        <v>1346806909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5"/>
        <v>100</v>
      </c>
      <c r="Q750">
        <f t="shared" si="46"/>
        <v>45.57</v>
      </c>
      <c r="R750" s="12">
        <f t="shared" si="48"/>
        <v>41831.846828703703</v>
      </c>
      <c r="S750">
        <f t="shared" si="47"/>
        <v>2014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8232</v>
      </c>
      <c r="H751" t="s">
        <v>8248</v>
      </c>
      <c r="I751">
        <v>1421319240</v>
      </c>
      <c r="J751">
        <v>1418649019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5"/>
        <v>106</v>
      </c>
      <c r="Q751">
        <f t="shared" si="46"/>
        <v>95.96</v>
      </c>
      <c r="R751" s="12">
        <f t="shared" si="48"/>
        <v>42733.94131944445</v>
      </c>
      <c r="S751">
        <f t="shared" si="47"/>
        <v>2016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1407701966</v>
      </c>
      <c r="J752">
        <v>1405109966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5"/>
        <v>103</v>
      </c>
      <c r="Q752">
        <f t="shared" si="46"/>
        <v>77.27</v>
      </c>
      <c r="R752" s="12">
        <f t="shared" si="48"/>
        <v>41299.878148148149</v>
      </c>
      <c r="S752">
        <f t="shared" si="47"/>
        <v>2013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1485642930</v>
      </c>
      <c r="J753">
        <v>1483050930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5"/>
        <v>119</v>
      </c>
      <c r="Q753">
        <f t="shared" si="46"/>
        <v>57.34</v>
      </c>
      <c r="R753" s="12">
        <f t="shared" si="48"/>
        <v>40713.630497685182</v>
      </c>
      <c r="S753">
        <f t="shared" si="47"/>
        <v>2011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8223</v>
      </c>
      <c r="H754" t="s">
        <v>8245</v>
      </c>
      <c r="I754">
        <v>1361739872</v>
      </c>
      <c r="J754">
        <v>1359147872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5"/>
        <v>112</v>
      </c>
      <c r="Q754">
        <f t="shared" si="46"/>
        <v>53.19</v>
      </c>
      <c r="R754" s="12">
        <f t="shared" si="48"/>
        <v>42639.421493055561</v>
      </c>
      <c r="S754">
        <f t="shared" si="47"/>
        <v>2016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1312470475</v>
      </c>
      <c r="J755">
        <v>1308496075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5"/>
        <v>128</v>
      </c>
      <c r="Q755">
        <f t="shared" si="46"/>
        <v>492.31</v>
      </c>
      <c r="R755" s="12">
        <f t="shared" si="48"/>
        <v>42019.590173611112</v>
      </c>
      <c r="S755">
        <f t="shared" si="47"/>
        <v>2015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8225</v>
      </c>
      <c r="H756" t="s">
        <v>8247</v>
      </c>
      <c r="I756">
        <v>1476615600</v>
      </c>
      <c r="J756">
        <v>1474884417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5"/>
        <v>104</v>
      </c>
      <c r="Q756">
        <f t="shared" si="46"/>
        <v>42.35</v>
      </c>
      <c r="R756" s="12">
        <f t="shared" si="48"/>
        <v>41249.749085648145</v>
      </c>
      <c r="S756">
        <f t="shared" si="47"/>
        <v>2012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1423922991</v>
      </c>
      <c r="J757">
        <v>1421330991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5"/>
        <v>102</v>
      </c>
      <c r="Q757">
        <f t="shared" si="46"/>
        <v>37.47</v>
      </c>
      <c r="R757" s="12">
        <f t="shared" si="48"/>
        <v>41383.605057870373</v>
      </c>
      <c r="S757">
        <f t="shared" si="47"/>
        <v>2013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1357408721</v>
      </c>
      <c r="J758">
        <v>1354816721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5"/>
        <v>118</v>
      </c>
      <c r="Q758">
        <f t="shared" si="46"/>
        <v>37.450000000000003</v>
      </c>
      <c r="R758" s="12">
        <f t="shared" si="48"/>
        <v>40590.766886574071</v>
      </c>
      <c r="S758">
        <f t="shared" si="47"/>
        <v>2011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1369010460</v>
      </c>
      <c r="J759">
        <v>1366381877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5"/>
        <v>238</v>
      </c>
      <c r="Q759">
        <f t="shared" si="46"/>
        <v>33.06</v>
      </c>
      <c r="R759" s="12">
        <f t="shared" si="48"/>
        <v>41235.054560185185</v>
      </c>
      <c r="S759">
        <f t="shared" si="47"/>
        <v>2012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1303147459</v>
      </c>
      <c r="J760">
        <v>1297880659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5"/>
        <v>102</v>
      </c>
      <c r="Q760">
        <f t="shared" si="46"/>
        <v>134.21</v>
      </c>
      <c r="R760" s="12">
        <f t="shared" si="48"/>
        <v>40429.836435185185</v>
      </c>
      <c r="S760">
        <f t="shared" si="47"/>
        <v>2010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8223</v>
      </c>
      <c r="H761" t="s">
        <v>8245</v>
      </c>
      <c r="I761">
        <v>1354756714</v>
      </c>
      <c r="J761">
        <v>1353547114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5"/>
        <v>102</v>
      </c>
      <c r="Q761">
        <f t="shared" si="46"/>
        <v>51.47</v>
      </c>
      <c r="R761" s="12">
        <f t="shared" si="48"/>
        <v>41789.330312500002</v>
      </c>
      <c r="S761">
        <f t="shared" si="47"/>
        <v>2014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1286568268</v>
      </c>
      <c r="J762">
        <v>1283976268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5"/>
        <v>0</v>
      </c>
      <c r="Q762">
        <f t="shared" si="46"/>
        <v>0</v>
      </c>
      <c r="R762" s="12">
        <f t="shared" si="48"/>
        <v>42670.764039351852</v>
      </c>
      <c r="S762">
        <f t="shared" si="47"/>
        <v>2016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8224</v>
      </c>
      <c r="H763" t="s">
        <v>8246</v>
      </c>
      <c r="I763">
        <v>1404892539</v>
      </c>
      <c r="J763">
        <v>1401436539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5"/>
        <v>5</v>
      </c>
      <c r="Q763">
        <f t="shared" si="46"/>
        <v>39.17</v>
      </c>
      <c r="R763" s="12">
        <f t="shared" si="48"/>
        <v>41642.751458333332</v>
      </c>
      <c r="S763">
        <f t="shared" si="47"/>
        <v>2014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8223</v>
      </c>
      <c r="H764" t="s">
        <v>8245</v>
      </c>
      <c r="I764">
        <v>1480188013</v>
      </c>
      <c r="J764">
        <v>1477592413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5"/>
        <v>0</v>
      </c>
      <c r="Q764">
        <f t="shared" si="46"/>
        <v>0</v>
      </c>
      <c r="R764" s="12">
        <f t="shared" si="48"/>
        <v>42690.858449074076</v>
      </c>
      <c r="S764">
        <f t="shared" si="47"/>
        <v>2016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8223</v>
      </c>
      <c r="H765" t="s">
        <v>8245</v>
      </c>
      <c r="I765">
        <v>1391364126</v>
      </c>
      <c r="J765">
        <v>1388772126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5"/>
        <v>0</v>
      </c>
      <c r="Q765">
        <f t="shared" si="46"/>
        <v>5</v>
      </c>
      <c r="R765" s="12">
        <f t="shared" si="48"/>
        <v>41471.446851851848</v>
      </c>
      <c r="S765">
        <f t="shared" si="47"/>
        <v>2013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8237</v>
      </c>
      <c r="H766" t="s">
        <v>8255</v>
      </c>
      <c r="I766">
        <v>1480831200</v>
      </c>
      <c r="J766">
        <v>1479328570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5"/>
        <v>0</v>
      </c>
      <c r="Q766">
        <f t="shared" si="46"/>
        <v>0</v>
      </c>
      <c r="R766" s="12">
        <f t="shared" si="48"/>
        <v>42227.173159722224</v>
      </c>
      <c r="S766">
        <f t="shared" si="47"/>
        <v>2015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8224</v>
      </c>
      <c r="H767" t="s">
        <v>8246</v>
      </c>
      <c r="I767">
        <v>1376563408</v>
      </c>
      <c r="J767">
        <v>1373971408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5"/>
        <v>36</v>
      </c>
      <c r="Q767">
        <f t="shared" si="46"/>
        <v>57.3</v>
      </c>
      <c r="R767" s="12">
        <f t="shared" si="48"/>
        <v>41901.542638888888</v>
      </c>
      <c r="S767">
        <f t="shared" si="47"/>
        <v>2014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8223</v>
      </c>
      <c r="H768" t="s">
        <v>8245</v>
      </c>
      <c r="I768">
        <v>1441858161</v>
      </c>
      <c r="J768">
        <v>1439266161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5"/>
        <v>0</v>
      </c>
      <c r="Q768">
        <f t="shared" si="46"/>
        <v>0</v>
      </c>
      <c r="R768" s="12">
        <f t="shared" si="48"/>
        <v>42021.783368055556</v>
      </c>
      <c r="S768">
        <f t="shared" si="47"/>
        <v>2015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1413723684</v>
      </c>
      <c r="J769">
        <v>1411131684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5"/>
        <v>4</v>
      </c>
      <c r="Q769">
        <f t="shared" si="46"/>
        <v>59</v>
      </c>
      <c r="R769" s="12">
        <f t="shared" si="48"/>
        <v>42115.143634259264</v>
      </c>
      <c r="S769">
        <f t="shared" si="47"/>
        <v>2015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8228</v>
      </c>
      <c r="H770" t="s">
        <v>8250</v>
      </c>
      <c r="I770">
        <v>1424112483</v>
      </c>
      <c r="J770">
        <v>1421520483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ref="P770:P833" si="49">ROUND(E770/D770*100,0)</f>
        <v>0</v>
      </c>
      <c r="Q770">
        <f t="shared" ref="Q770:Q833" si="50">IFERROR(ROUND(E770/L770,2),0)</f>
        <v>0</v>
      </c>
      <c r="R770" s="12">
        <f t="shared" si="48"/>
        <v>41594.207060185188</v>
      </c>
      <c r="S770">
        <f t="shared" si="47"/>
        <v>2013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1432178810</v>
      </c>
      <c r="J771">
        <v>1429586810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si="49"/>
        <v>41</v>
      </c>
      <c r="Q771">
        <f t="shared" si="50"/>
        <v>31.85</v>
      </c>
      <c r="R771" s="12">
        <f t="shared" si="48"/>
        <v>41604.996458333335</v>
      </c>
      <c r="S771">
        <f t="shared" ref="S771:S834" si="51">YEAR(R771)</f>
        <v>2013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1387169890</v>
      </c>
      <c r="J772">
        <v>1384577890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9"/>
        <v>0</v>
      </c>
      <c r="Q772">
        <f t="shared" si="50"/>
        <v>0</v>
      </c>
      <c r="R772" s="12">
        <f t="shared" si="48"/>
        <v>41289.999641203707</v>
      </c>
      <c r="S772">
        <f t="shared" si="51"/>
        <v>2013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1388102094</v>
      </c>
      <c r="J773">
        <v>1385510094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9"/>
        <v>0</v>
      </c>
      <c r="Q773">
        <f t="shared" si="50"/>
        <v>10</v>
      </c>
      <c r="R773" s="12">
        <f t="shared" si="48"/>
        <v>42349.824097222227</v>
      </c>
      <c r="S773">
        <f t="shared" si="51"/>
        <v>2015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1361750369</v>
      </c>
      <c r="J774">
        <v>1358294369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9"/>
        <v>3</v>
      </c>
      <c r="Q774">
        <f t="shared" si="50"/>
        <v>50</v>
      </c>
      <c r="R774" s="12">
        <f t="shared" ref="R774:R837" si="52">((J776/60)/60)/24+DATE(1970,1,1)</f>
        <v>40068.056932870371</v>
      </c>
      <c r="S774">
        <f t="shared" si="51"/>
        <v>2009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8223</v>
      </c>
      <c r="H775" t="s">
        <v>8245</v>
      </c>
      <c r="I775">
        <v>1454183202</v>
      </c>
      <c r="J775">
        <v>1449863202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9"/>
        <v>1</v>
      </c>
      <c r="Q775">
        <f t="shared" si="50"/>
        <v>16</v>
      </c>
      <c r="R775" s="12">
        <f t="shared" si="52"/>
        <v>42100.735937499994</v>
      </c>
      <c r="S775">
        <f t="shared" si="51"/>
        <v>2015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1257047940</v>
      </c>
      <c r="J776">
        <v>1252718519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9"/>
        <v>70</v>
      </c>
      <c r="Q776">
        <f t="shared" si="50"/>
        <v>39</v>
      </c>
      <c r="R776" s="12">
        <f t="shared" si="52"/>
        <v>41663.780300925922</v>
      </c>
      <c r="S776">
        <f t="shared" si="51"/>
        <v>2014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8224</v>
      </c>
      <c r="H777" t="s">
        <v>8246</v>
      </c>
      <c r="I777">
        <v>1431298860</v>
      </c>
      <c r="J777">
        <v>1428341985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9"/>
        <v>2</v>
      </c>
      <c r="Q777">
        <f t="shared" si="50"/>
        <v>34</v>
      </c>
      <c r="R777" s="12">
        <f t="shared" si="52"/>
        <v>40863.060127314813</v>
      </c>
      <c r="S777">
        <f t="shared" si="51"/>
        <v>2011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1393181018</v>
      </c>
      <c r="J778">
        <v>1390589018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9"/>
        <v>51</v>
      </c>
      <c r="Q778">
        <f t="shared" si="50"/>
        <v>63.12</v>
      </c>
      <c r="R778" s="12">
        <f t="shared" si="52"/>
        <v>42250.685706018514</v>
      </c>
      <c r="S778">
        <f t="shared" si="51"/>
        <v>2015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1323998795</v>
      </c>
      <c r="J779">
        <v>1321406795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9"/>
        <v>1</v>
      </c>
      <c r="Q779">
        <f t="shared" si="50"/>
        <v>7</v>
      </c>
      <c r="R779" s="12">
        <f t="shared" si="52"/>
        <v>41456.981215277774</v>
      </c>
      <c r="S779">
        <f t="shared" si="51"/>
        <v>2013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1444539600</v>
      </c>
      <c r="J780">
        <v>1441297645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9"/>
        <v>0</v>
      </c>
      <c r="Q780">
        <f t="shared" si="50"/>
        <v>2</v>
      </c>
      <c r="R780" s="12">
        <f t="shared" si="52"/>
        <v>41729.702314814815</v>
      </c>
      <c r="S780">
        <f t="shared" si="51"/>
        <v>2014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1375313577</v>
      </c>
      <c r="J781">
        <v>1372721577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9"/>
        <v>3</v>
      </c>
      <c r="Q781">
        <f t="shared" si="50"/>
        <v>66.67</v>
      </c>
      <c r="R781" s="12">
        <f t="shared" si="52"/>
        <v>40436.68408564815</v>
      </c>
      <c r="S781">
        <f t="shared" si="51"/>
        <v>2010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1398876680</v>
      </c>
      <c r="J782">
        <v>1396284680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9"/>
        <v>104</v>
      </c>
      <c r="Q782">
        <f t="shared" si="50"/>
        <v>38.520000000000003</v>
      </c>
      <c r="R782" s="12">
        <f t="shared" si="52"/>
        <v>40636.673900462964</v>
      </c>
      <c r="S782">
        <f t="shared" si="51"/>
        <v>2011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1287115200</v>
      </c>
      <c r="J783">
        <v>1284567905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9"/>
        <v>133</v>
      </c>
      <c r="Q783">
        <f t="shared" si="50"/>
        <v>42.61</v>
      </c>
      <c r="R783" s="12">
        <f t="shared" si="52"/>
        <v>41403.000856481485</v>
      </c>
      <c r="S783">
        <f t="shared" si="51"/>
        <v>2013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1304439025</v>
      </c>
      <c r="J784">
        <v>1301847025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9"/>
        <v>100</v>
      </c>
      <c r="Q784">
        <f t="shared" si="50"/>
        <v>50</v>
      </c>
      <c r="R784" s="12">
        <f t="shared" si="52"/>
        <v>41116.758125</v>
      </c>
      <c r="S784">
        <f t="shared" si="51"/>
        <v>2012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1370649674</v>
      </c>
      <c r="J785">
        <v>1368057674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9"/>
        <v>148</v>
      </c>
      <c r="Q785">
        <f t="shared" si="50"/>
        <v>63.49</v>
      </c>
      <c r="R785" s="12">
        <f t="shared" si="52"/>
        <v>40987.773715277777</v>
      </c>
      <c r="S785">
        <f t="shared" si="51"/>
        <v>2012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1345918302</v>
      </c>
      <c r="J786">
        <v>1343326302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9"/>
        <v>103</v>
      </c>
      <c r="Q786">
        <f t="shared" si="50"/>
        <v>102.5</v>
      </c>
      <c r="R786" s="12">
        <f t="shared" si="52"/>
        <v>41675.149525462963</v>
      </c>
      <c r="S786">
        <f t="shared" si="51"/>
        <v>2014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1335564000</v>
      </c>
      <c r="J787">
        <v>1332182049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9"/>
        <v>181</v>
      </c>
      <c r="Q787">
        <f t="shared" si="50"/>
        <v>31.14</v>
      </c>
      <c r="R787" s="12">
        <f t="shared" si="52"/>
        <v>41303.593923611108</v>
      </c>
      <c r="S787">
        <f t="shared" si="51"/>
        <v>2013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1395023719</v>
      </c>
      <c r="J788">
        <v>1391571319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9"/>
        <v>143</v>
      </c>
      <c r="Q788">
        <f t="shared" si="50"/>
        <v>162.27000000000001</v>
      </c>
      <c r="R788" s="12">
        <f t="shared" si="52"/>
        <v>40983.055949074071</v>
      </c>
      <c r="S788">
        <f t="shared" si="51"/>
        <v>2012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1362060915</v>
      </c>
      <c r="J789">
        <v>1359468915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9"/>
        <v>114</v>
      </c>
      <c r="Q789">
        <f t="shared" si="50"/>
        <v>80.59</v>
      </c>
      <c r="R789" s="12">
        <f t="shared" si="52"/>
        <v>41549.627615740741</v>
      </c>
      <c r="S789">
        <f t="shared" si="51"/>
        <v>2013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1336751220</v>
      </c>
      <c r="J790">
        <v>1331774434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9"/>
        <v>204</v>
      </c>
      <c r="Q790">
        <f t="shared" si="50"/>
        <v>59.85</v>
      </c>
      <c r="R790" s="12">
        <f t="shared" si="52"/>
        <v>41059.006805555553</v>
      </c>
      <c r="S790">
        <f t="shared" si="51"/>
        <v>2012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1383318226</v>
      </c>
      <c r="J791">
        <v>1380726226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9"/>
        <v>109</v>
      </c>
      <c r="Q791">
        <f t="shared" si="50"/>
        <v>132.86000000000001</v>
      </c>
      <c r="R791" s="12">
        <f t="shared" si="52"/>
        <v>41277.186111111114</v>
      </c>
      <c r="S791">
        <f t="shared" si="51"/>
        <v>2013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1341633540</v>
      </c>
      <c r="J792">
        <v>1338336588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9"/>
        <v>144</v>
      </c>
      <c r="Q792">
        <f t="shared" si="50"/>
        <v>92.55</v>
      </c>
      <c r="R792" s="12">
        <f t="shared" si="52"/>
        <v>41276.047905092593</v>
      </c>
      <c r="S792">
        <f t="shared" si="51"/>
        <v>2013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1358755140</v>
      </c>
      <c r="J793">
        <v>1357187280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9"/>
        <v>104</v>
      </c>
      <c r="Q793">
        <f t="shared" si="50"/>
        <v>60.86</v>
      </c>
      <c r="R793" s="12">
        <f t="shared" si="52"/>
        <v>41557.780624999999</v>
      </c>
      <c r="S793">
        <f t="shared" si="51"/>
        <v>2013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1359680939</v>
      </c>
      <c r="J794">
        <v>1357088939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9"/>
        <v>100</v>
      </c>
      <c r="Q794">
        <f t="shared" si="50"/>
        <v>41.85</v>
      </c>
      <c r="R794" s="12">
        <f t="shared" si="52"/>
        <v>41555.873645833337</v>
      </c>
      <c r="S794">
        <f t="shared" si="51"/>
        <v>2013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1384322340</v>
      </c>
      <c r="J795">
        <v>1381430646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9"/>
        <v>103</v>
      </c>
      <c r="Q795">
        <f t="shared" si="50"/>
        <v>88.33</v>
      </c>
      <c r="R795" s="12">
        <f t="shared" si="52"/>
        <v>41442.741249999999</v>
      </c>
      <c r="S795">
        <f t="shared" si="51"/>
        <v>2013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1383861483</v>
      </c>
      <c r="J796">
        <v>1381265883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9"/>
        <v>105</v>
      </c>
      <c r="Q796">
        <f t="shared" si="50"/>
        <v>158.96</v>
      </c>
      <c r="R796" s="12">
        <f t="shared" si="52"/>
        <v>40736.115011574075</v>
      </c>
      <c r="S796">
        <f t="shared" si="51"/>
        <v>2011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1372827540</v>
      </c>
      <c r="J797">
        <v>1371491244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9"/>
        <v>112</v>
      </c>
      <c r="Q797">
        <f t="shared" si="50"/>
        <v>85.05</v>
      </c>
      <c r="R797" s="12">
        <f t="shared" si="52"/>
        <v>40963.613032407404</v>
      </c>
      <c r="S797">
        <f t="shared" si="51"/>
        <v>2012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1315242360</v>
      </c>
      <c r="J798">
        <v>1310438737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9"/>
        <v>101</v>
      </c>
      <c r="Q798">
        <f t="shared" si="50"/>
        <v>112.61</v>
      </c>
      <c r="R798" s="12">
        <f t="shared" si="52"/>
        <v>41502.882928240739</v>
      </c>
      <c r="S798">
        <f t="shared" si="51"/>
        <v>2013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1333774740</v>
      </c>
      <c r="J799">
        <v>1330094566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9"/>
        <v>108</v>
      </c>
      <c r="Q799">
        <f t="shared" si="50"/>
        <v>45.44</v>
      </c>
      <c r="R799" s="12">
        <f t="shared" si="52"/>
        <v>40996.994074074071</v>
      </c>
      <c r="S799">
        <f t="shared" si="51"/>
        <v>2012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1379279400</v>
      </c>
      <c r="J800">
        <v>1376687485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9"/>
        <v>115</v>
      </c>
      <c r="Q800">
        <f t="shared" si="50"/>
        <v>46.22</v>
      </c>
      <c r="R800" s="12">
        <f t="shared" si="52"/>
        <v>41882.590127314819</v>
      </c>
      <c r="S800">
        <f t="shared" si="51"/>
        <v>2014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1335672000</v>
      </c>
      <c r="J801">
        <v>1332978688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9"/>
        <v>100</v>
      </c>
      <c r="Q801">
        <f t="shared" si="50"/>
        <v>178.61</v>
      </c>
      <c r="R801" s="12">
        <f t="shared" si="52"/>
        <v>40996.667199074072</v>
      </c>
      <c r="S801">
        <f t="shared" si="51"/>
        <v>2012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8223</v>
      </c>
      <c r="H802" t="s">
        <v>8245</v>
      </c>
      <c r="I802">
        <v>1412086187</v>
      </c>
      <c r="J802">
        <v>1409494187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9"/>
        <v>152</v>
      </c>
      <c r="Q802">
        <f t="shared" si="50"/>
        <v>40.75</v>
      </c>
      <c r="R802" s="12">
        <f t="shared" si="52"/>
        <v>41863.433495370373</v>
      </c>
      <c r="S802">
        <f t="shared" si="51"/>
        <v>2014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1335542446</v>
      </c>
      <c r="J803">
        <v>1332950446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9"/>
        <v>112</v>
      </c>
      <c r="Q803">
        <f t="shared" si="50"/>
        <v>43.73</v>
      </c>
      <c r="R803" s="12">
        <f t="shared" si="52"/>
        <v>40695.795370370368</v>
      </c>
      <c r="S803">
        <f t="shared" si="51"/>
        <v>2011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8224</v>
      </c>
      <c r="H804" t="s">
        <v>8246</v>
      </c>
      <c r="I804">
        <v>1410431054</v>
      </c>
      <c r="J804">
        <v>1407839054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9"/>
        <v>101</v>
      </c>
      <c r="Q804">
        <f t="shared" si="50"/>
        <v>81.069999999999993</v>
      </c>
      <c r="R804" s="12">
        <f t="shared" si="52"/>
        <v>41123.022268518522</v>
      </c>
      <c r="S804">
        <f t="shared" si="51"/>
        <v>2012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1309547120</v>
      </c>
      <c r="J805">
        <v>1306955120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9"/>
        <v>123</v>
      </c>
      <c r="Q805">
        <f t="shared" si="50"/>
        <v>74.61</v>
      </c>
      <c r="R805" s="12">
        <f t="shared" si="52"/>
        <v>40665.949976851851</v>
      </c>
      <c r="S805">
        <f t="shared" si="51"/>
        <v>2011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1347854700</v>
      </c>
      <c r="J806">
        <v>1343867524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9"/>
        <v>100</v>
      </c>
      <c r="Q806">
        <f t="shared" si="50"/>
        <v>305.56</v>
      </c>
      <c r="R806" s="12">
        <f t="shared" si="52"/>
        <v>40730.105625000004</v>
      </c>
      <c r="S806">
        <f t="shared" si="51"/>
        <v>2011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1306630800</v>
      </c>
      <c r="J807">
        <v>1304376478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9"/>
        <v>105</v>
      </c>
      <c r="Q807">
        <f t="shared" si="50"/>
        <v>58.33</v>
      </c>
      <c r="R807" s="12">
        <f t="shared" si="52"/>
        <v>40690.823055555556</v>
      </c>
      <c r="S807">
        <f t="shared" si="51"/>
        <v>2011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1311393540</v>
      </c>
      <c r="J808">
        <v>1309919526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9"/>
        <v>104</v>
      </c>
      <c r="Q808">
        <f t="shared" si="50"/>
        <v>117.68</v>
      </c>
      <c r="R808" s="12">
        <f t="shared" si="52"/>
        <v>40763.691423611112</v>
      </c>
      <c r="S808">
        <f t="shared" si="51"/>
        <v>2011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1310857200</v>
      </c>
      <c r="J809">
        <v>1306525512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9"/>
        <v>105</v>
      </c>
      <c r="Q809">
        <f t="shared" si="50"/>
        <v>73.77</v>
      </c>
      <c r="R809" s="12">
        <f t="shared" si="52"/>
        <v>42759.628599537042</v>
      </c>
      <c r="S809">
        <f t="shared" si="51"/>
        <v>2017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8223</v>
      </c>
      <c r="H810" t="s">
        <v>8245</v>
      </c>
      <c r="I810">
        <v>1315413339</v>
      </c>
      <c r="J810">
        <v>1312821339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9"/>
        <v>100</v>
      </c>
      <c r="Q810">
        <f t="shared" si="50"/>
        <v>104.65</v>
      </c>
      <c r="R810" s="12">
        <f t="shared" si="52"/>
        <v>41962.100532407407</v>
      </c>
      <c r="S810">
        <f t="shared" si="51"/>
        <v>2014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1488333600</v>
      </c>
      <c r="J811">
        <v>1485270311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9"/>
        <v>104</v>
      </c>
      <c r="Q811">
        <f t="shared" si="50"/>
        <v>79.83</v>
      </c>
      <c r="R811" s="12">
        <f t="shared" si="52"/>
        <v>41628.833680555559</v>
      </c>
      <c r="S811">
        <f t="shared" si="51"/>
        <v>2013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8228</v>
      </c>
      <c r="H812" t="s">
        <v>8250</v>
      </c>
      <c r="I812">
        <v>1419224340</v>
      </c>
      <c r="J812">
        <v>1416363886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9"/>
        <v>105</v>
      </c>
      <c r="Q812">
        <f t="shared" si="50"/>
        <v>58.33</v>
      </c>
      <c r="R812" s="12">
        <f t="shared" si="52"/>
        <v>41123.056273148148</v>
      </c>
      <c r="S812">
        <f t="shared" si="51"/>
        <v>2012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1390161630</v>
      </c>
      <c r="J813">
        <v>1387569630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9"/>
        <v>104</v>
      </c>
      <c r="Q813">
        <f t="shared" si="50"/>
        <v>86.67</v>
      </c>
      <c r="R813" s="12">
        <f t="shared" si="52"/>
        <v>41443.643541666665</v>
      </c>
      <c r="S813">
        <f t="shared" si="51"/>
        <v>2013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1346462462</v>
      </c>
      <c r="J814">
        <v>1343870462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9"/>
        <v>152</v>
      </c>
      <c r="Q814">
        <f t="shared" si="50"/>
        <v>27.61</v>
      </c>
      <c r="R814" s="12">
        <f t="shared" si="52"/>
        <v>41282.017962962964</v>
      </c>
      <c r="S814">
        <f t="shared" si="51"/>
        <v>2013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1373475120</v>
      </c>
      <c r="J815">
        <v>1371569202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9"/>
        <v>160</v>
      </c>
      <c r="Q815">
        <f t="shared" si="50"/>
        <v>25</v>
      </c>
      <c r="R815" s="12">
        <f t="shared" si="52"/>
        <v>41080.960243055553</v>
      </c>
      <c r="S815">
        <f t="shared" si="51"/>
        <v>2012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1362146280</v>
      </c>
      <c r="J816">
        <v>1357604752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9"/>
        <v>127</v>
      </c>
      <c r="Q816">
        <f t="shared" si="50"/>
        <v>45.46</v>
      </c>
      <c r="R816" s="12">
        <f t="shared" si="52"/>
        <v>40679.743067129632</v>
      </c>
      <c r="S816">
        <f t="shared" si="51"/>
        <v>2011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1342825365</v>
      </c>
      <c r="J817">
        <v>1340233365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9"/>
        <v>107</v>
      </c>
      <c r="Q817">
        <f t="shared" si="50"/>
        <v>99.53</v>
      </c>
      <c r="R817" s="12">
        <f t="shared" si="52"/>
        <v>41914.917858796296</v>
      </c>
      <c r="S817">
        <f t="shared" si="51"/>
        <v>2014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1306865040</v>
      </c>
      <c r="J818">
        <v>1305568201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9"/>
        <v>115</v>
      </c>
      <c r="Q818">
        <f t="shared" si="50"/>
        <v>39.31</v>
      </c>
      <c r="R818" s="12">
        <f t="shared" si="52"/>
        <v>41341.870868055557</v>
      </c>
      <c r="S818">
        <f t="shared" si="51"/>
        <v>2013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1414879303</v>
      </c>
      <c r="J819">
        <v>1412287303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9"/>
        <v>137</v>
      </c>
      <c r="Q819">
        <f t="shared" si="50"/>
        <v>89.42</v>
      </c>
      <c r="R819" s="12">
        <f t="shared" si="52"/>
        <v>40925.599664351852</v>
      </c>
      <c r="S819">
        <f t="shared" si="51"/>
        <v>2012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1365489000</v>
      </c>
      <c r="J820">
        <v>1362776043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9"/>
        <v>156</v>
      </c>
      <c r="Q820">
        <f t="shared" si="50"/>
        <v>28.68</v>
      </c>
      <c r="R820" s="12">
        <f t="shared" si="52"/>
        <v>41120.882881944446</v>
      </c>
      <c r="S820">
        <f t="shared" si="51"/>
        <v>2012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1331441940</v>
      </c>
      <c r="J821">
        <v>1326810211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9"/>
        <v>109</v>
      </c>
      <c r="Q821">
        <f t="shared" si="50"/>
        <v>31.07</v>
      </c>
      <c r="R821" s="12">
        <f t="shared" si="52"/>
        <v>41619.998310185183</v>
      </c>
      <c r="S821">
        <f t="shared" si="51"/>
        <v>2013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1344358860</v>
      </c>
      <c r="J822">
        <v>1343682681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9"/>
        <v>134</v>
      </c>
      <c r="Q822">
        <f t="shared" si="50"/>
        <v>70.55</v>
      </c>
      <c r="R822" s="12">
        <f t="shared" si="52"/>
        <v>41768.841921296298</v>
      </c>
      <c r="S822">
        <f t="shared" si="51"/>
        <v>2014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1387601040</v>
      </c>
      <c r="J823">
        <v>1386806254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9"/>
        <v>100</v>
      </c>
      <c r="Q823">
        <f t="shared" si="50"/>
        <v>224.13</v>
      </c>
      <c r="R823" s="12">
        <f t="shared" si="52"/>
        <v>42093.922048611115</v>
      </c>
      <c r="S823">
        <f t="shared" si="51"/>
        <v>2015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1402290000</v>
      </c>
      <c r="J824">
        <v>1399666342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9"/>
        <v>119</v>
      </c>
      <c r="Q824">
        <f t="shared" si="50"/>
        <v>51.81</v>
      </c>
      <c r="R824" s="12">
        <f t="shared" si="52"/>
        <v>41157.947337962964</v>
      </c>
      <c r="S824">
        <f t="shared" si="51"/>
        <v>2012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1430712060</v>
      </c>
      <c r="J825">
        <v>1427753265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9"/>
        <v>180</v>
      </c>
      <c r="Q825">
        <f t="shared" si="50"/>
        <v>43.52</v>
      </c>
      <c r="R825" s="12">
        <f t="shared" si="52"/>
        <v>42055.972824074073</v>
      </c>
      <c r="S825">
        <f t="shared" si="51"/>
        <v>2015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1349477050</v>
      </c>
      <c r="J826">
        <v>1346885050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9"/>
        <v>134</v>
      </c>
      <c r="Q826">
        <f t="shared" si="50"/>
        <v>39.82</v>
      </c>
      <c r="R826" s="12">
        <f t="shared" si="52"/>
        <v>40250.242106481484</v>
      </c>
      <c r="S826">
        <f t="shared" si="51"/>
        <v>2010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1427062852</v>
      </c>
      <c r="J827">
        <v>1424474452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9"/>
        <v>100</v>
      </c>
      <c r="Q827">
        <f t="shared" si="50"/>
        <v>126.81</v>
      </c>
      <c r="R827" s="12">
        <f t="shared" si="52"/>
        <v>41186.306527777779</v>
      </c>
      <c r="S827">
        <f t="shared" si="51"/>
        <v>2012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1271573940</v>
      </c>
      <c r="J828">
        <v>1268459318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9"/>
        <v>101</v>
      </c>
      <c r="Q828">
        <f t="shared" si="50"/>
        <v>113.88</v>
      </c>
      <c r="R828" s="12">
        <f t="shared" si="52"/>
        <v>40973.038541666669</v>
      </c>
      <c r="S828">
        <f t="shared" si="51"/>
        <v>2012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1351495284</v>
      </c>
      <c r="J829">
        <v>1349335284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9"/>
        <v>103</v>
      </c>
      <c r="Q829">
        <f t="shared" si="50"/>
        <v>28.18</v>
      </c>
      <c r="R829" s="12">
        <f t="shared" si="52"/>
        <v>40927.473460648151</v>
      </c>
      <c r="S829">
        <f t="shared" si="51"/>
        <v>2012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1332719730</v>
      </c>
      <c r="J830">
        <v>1330908930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9"/>
        <v>107</v>
      </c>
      <c r="Q830">
        <f t="shared" si="50"/>
        <v>36.61</v>
      </c>
      <c r="R830" s="12">
        <f t="shared" si="52"/>
        <v>41073.050717592596</v>
      </c>
      <c r="S830">
        <f t="shared" si="51"/>
        <v>2012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8223</v>
      </c>
      <c r="H831" t="s">
        <v>8245</v>
      </c>
      <c r="I831">
        <v>1329248940</v>
      </c>
      <c r="J831">
        <v>1326972107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9"/>
        <v>104</v>
      </c>
      <c r="Q831">
        <f t="shared" si="50"/>
        <v>32.5</v>
      </c>
      <c r="R831" s="12">
        <f t="shared" si="52"/>
        <v>42504.801388888889</v>
      </c>
      <c r="S831">
        <f t="shared" si="51"/>
        <v>2016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1340641440</v>
      </c>
      <c r="J832">
        <v>1339549982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9"/>
        <v>108</v>
      </c>
      <c r="Q832">
        <f t="shared" si="50"/>
        <v>60.66</v>
      </c>
      <c r="R832" s="12">
        <f t="shared" si="52"/>
        <v>41325.525752314818</v>
      </c>
      <c r="S832">
        <f t="shared" si="51"/>
        <v>2013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8224</v>
      </c>
      <c r="H833" t="s">
        <v>8246</v>
      </c>
      <c r="I833">
        <v>1468437240</v>
      </c>
      <c r="J833">
        <v>1463253240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9"/>
        <v>233</v>
      </c>
      <c r="Q833">
        <f t="shared" si="50"/>
        <v>175</v>
      </c>
      <c r="R833" s="12">
        <f t="shared" si="52"/>
        <v>40996.646921296298</v>
      </c>
      <c r="S833">
        <f t="shared" si="51"/>
        <v>2012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1363952225</v>
      </c>
      <c r="J834">
        <v>1361363825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ref="P834:P897" si="53">ROUND(E834/D834*100,0)</f>
        <v>101</v>
      </c>
      <c r="Q834">
        <f t="shared" ref="Q834:Q897" si="54">IFERROR(ROUND(E834/L834,2),0)</f>
        <v>97.99</v>
      </c>
      <c r="R834" s="12">
        <f t="shared" si="52"/>
        <v>40869.675173611111</v>
      </c>
      <c r="S834">
        <f t="shared" si="51"/>
        <v>2011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1335540694</v>
      </c>
      <c r="J835">
        <v>1332948694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si="53"/>
        <v>102</v>
      </c>
      <c r="Q835">
        <f t="shared" si="54"/>
        <v>148.78</v>
      </c>
      <c r="R835" s="12">
        <f t="shared" si="52"/>
        <v>41718.878182870372</v>
      </c>
      <c r="S835">
        <f t="shared" ref="S835:S898" si="55">YEAR(R835)</f>
        <v>2014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1327133580</v>
      </c>
      <c r="J836">
        <v>1321978335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3"/>
        <v>131</v>
      </c>
      <c r="Q836">
        <f t="shared" si="54"/>
        <v>96.08</v>
      </c>
      <c r="R836" s="12">
        <f t="shared" si="52"/>
        <v>41422.822824074072</v>
      </c>
      <c r="S836">
        <f t="shared" si="55"/>
        <v>2013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1397941475</v>
      </c>
      <c r="J837">
        <v>1395349475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3"/>
        <v>117</v>
      </c>
      <c r="Q837">
        <f t="shared" si="54"/>
        <v>58.63</v>
      </c>
      <c r="R837" s="12">
        <f t="shared" si="52"/>
        <v>41005.45784722222</v>
      </c>
      <c r="S837">
        <f t="shared" si="55"/>
        <v>2012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1372651140</v>
      </c>
      <c r="J838">
        <v>1369770292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3"/>
        <v>101</v>
      </c>
      <c r="Q838">
        <f t="shared" si="54"/>
        <v>109.71</v>
      </c>
      <c r="R838" s="12">
        <f t="shared" ref="R838:R901" si="56">((J840/60)/60)/24+DATE(1970,1,1)</f>
        <v>41524.056921296295</v>
      </c>
      <c r="S838">
        <f t="shared" si="55"/>
        <v>2013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1337396400</v>
      </c>
      <c r="J839">
        <v>1333709958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3"/>
        <v>122</v>
      </c>
      <c r="Q839">
        <f t="shared" si="54"/>
        <v>49.11</v>
      </c>
      <c r="R839" s="12">
        <f t="shared" si="56"/>
        <v>41730.998402777775</v>
      </c>
      <c r="S839">
        <f t="shared" si="55"/>
        <v>2014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1381108918</v>
      </c>
      <c r="J840">
        <v>1378516918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3"/>
        <v>145</v>
      </c>
      <c r="Q840">
        <f t="shared" si="54"/>
        <v>47.67</v>
      </c>
      <c r="R840" s="12">
        <f t="shared" si="56"/>
        <v>40895.897974537038</v>
      </c>
      <c r="S840">
        <f t="shared" si="55"/>
        <v>2011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1398988662</v>
      </c>
      <c r="J841">
        <v>1396396662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3"/>
        <v>117</v>
      </c>
      <c r="Q841">
        <f t="shared" si="54"/>
        <v>60.74</v>
      </c>
      <c r="R841" s="12">
        <f t="shared" si="56"/>
        <v>41144.763379629629</v>
      </c>
      <c r="S841">
        <f t="shared" si="55"/>
        <v>2012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1326835985</v>
      </c>
      <c r="J842">
        <v>1324243985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3"/>
        <v>120</v>
      </c>
      <c r="Q842">
        <f t="shared" si="54"/>
        <v>63.38</v>
      </c>
      <c r="R842" s="12">
        <f t="shared" si="56"/>
        <v>42607.226701388892</v>
      </c>
      <c r="S842">
        <f t="shared" si="55"/>
        <v>2016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1348337956</v>
      </c>
      <c r="J843">
        <v>1345745956</v>
      </c>
      <c r="K843" t="b">
        <v>0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3"/>
        <v>101</v>
      </c>
      <c r="Q843">
        <f t="shared" si="54"/>
        <v>53.89</v>
      </c>
      <c r="R843" s="12">
        <f t="shared" si="56"/>
        <v>41923.838692129626</v>
      </c>
      <c r="S843">
        <f t="shared" si="55"/>
        <v>2014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8223</v>
      </c>
      <c r="H844" t="s">
        <v>8245</v>
      </c>
      <c r="I844">
        <v>1474694787</v>
      </c>
      <c r="J844">
        <v>1472102787</v>
      </c>
      <c r="K844" t="b">
        <v>0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3"/>
        <v>104</v>
      </c>
      <c r="Q844">
        <f t="shared" si="54"/>
        <v>66.87</v>
      </c>
      <c r="R844" s="12">
        <f t="shared" si="56"/>
        <v>41526.592395833337</v>
      </c>
      <c r="S844">
        <f t="shared" si="55"/>
        <v>2013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1415653663</v>
      </c>
      <c r="J845">
        <v>1413058063</v>
      </c>
      <c r="K845" t="b">
        <v>1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3"/>
        <v>267</v>
      </c>
      <c r="Q845">
        <f t="shared" si="54"/>
        <v>63.1</v>
      </c>
      <c r="R845" s="12">
        <f t="shared" si="56"/>
        <v>42695.257870370369</v>
      </c>
      <c r="S845">
        <f t="shared" si="55"/>
        <v>2016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8228</v>
      </c>
      <c r="H846" t="s">
        <v>8250</v>
      </c>
      <c r="I846">
        <v>1381723140</v>
      </c>
      <c r="J846">
        <v>1378735983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3"/>
        <v>194</v>
      </c>
      <c r="Q846">
        <f t="shared" si="54"/>
        <v>36.630000000000003</v>
      </c>
      <c r="R846" s="12">
        <f t="shared" si="56"/>
        <v>41905.684629629628</v>
      </c>
      <c r="S846">
        <f t="shared" si="55"/>
        <v>2014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1481184000</v>
      </c>
      <c r="J847">
        <v>1479708680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3"/>
        <v>120</v>
      </c>
      <c r="Q847">
        <f t="shared" si="54"/>
        <v>34.01</v>
      </c>
      <c r="R847" s="12">
        <f t="shared" si="56"/>
        <v>42578.205972222218</v>
      </c>
      <c r="S847">
        <f t="shared" si="55"/>
        <v>2016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8223</v>
      </c>
      <c r="H848" t="s">
        <v>8245</v>
      </c>
      <c r="I848">
        <v>1414817940</v>
      </c>
      <c r="J848">
        <v>1411489552</v>
      </c>
      <c r="K848" t="b">
        <v>1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3"/>
        <v>122</v>
      </c>
      <c r="Q848">
        <f t="shared" si="54"/>
        <v>28.55</v>
      </c>
      <c r="R848" s="12">
        <f t="shared" si="56"/>
        <v>41694.391840277778</v>
      </c>
      <c r="S848">
        <f t="shared" si="55"/>
        <v>2014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1473047940</v>
      </c>
      <c r="J849">
        <v>1469595396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3"/>
        <v>100</v>
      </c>
      <c r="Q849">
        <f t="shared" si="54"/>
        <v>10</v>
      </c>
      <c r="R849" s="12">
        <f t="shared" si="56"/>
        <v>42165.79833333334</v>
      </c>
      <c r="S849">
        <f t="shared" si="55"/>
        <v>2015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8224</v>
      </c>
      <c r="H850" t="s">
        <v>8246</v>
      </c>
      <c r="I850">
        <v>1394460000</v>
      </c>
      <c r="J850">
        <v>1393233855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3"/>
        <v>100</v>
      </c>
      <c r="Q850">
        <f t="shared" si="54"/>
        <v>18.75</v>
      </c>
      <c r="R850" s="12">
        <f t="shared" si="56"/>
        <v>42078.792048611111</v>
      </c>
      <c r="S850">
        <f t="shared" si="55"/>
        <v>2015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1436555376</v>
      </c>
      <c r="J851">
        <v>1433963376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3"/>
        <v>120</v>
      </c>
      <c r="Q851">
        <f t="shared" si="54"/>
        <v>41.7</v>
      </c>
      <c r="R851" s="12">
        <f t="shared" si="56"/>
        <v>42051.148888888885</v>
      </c>
      <c r="S851">
        <f t="shared" si="55"/>
        <v>2015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1429038033</v>
      </c>
      <c r="J852">
        <v>1426446033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3"/>
        <v>155</v>
      </c>
      <c r="Q852">
        <f t="shared" si="54"/>
        <v>46.67</v>
      </c>
      <c r="R852" s="12">
        <f t="shared" si="56"/>
        <v>42452.827743055561</v>
      </c>
      <c r="S852">
        <f t="shared" si="55"/>
        <v>2016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8223</v>
      </c>
      <c r="H853" t="s">
        <v>8245</v>
      </c>
      <c r="I853">
        <v>1426473264</v>
      </c>
      <c r="J853">
        <v>1424057664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3"/>
        <v>130</v>
      </c>
      <c r="Q853">
        <f t="shared" si="54"/>
        <v>37.270000000000003</v>
      </c>
      <c r="R853" s="12">
        <f t="shared" si="56"/>
        <v>42522.880243055552</v>
      </c>
      <c r="S853">
        <f t="shared" si="55"/>
        <v>2016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1461560340</v>
      </c>
      <c r="J854">
        <v>1458762717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3"/>
        <v>105</v>
      </c>
      <c r="Q854">
        <f t="shared" si="54"/>
        <v>59.26</v>
      </c>
      <c r="R854" s="12">
        <f t="shared" si="56"/>
        <v>42656.805497685185</v>
      </c>
      <c r="S854">
        <f t="shared" si="55"/>
        <v>2016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8229</v>
      </c>
      <c r="H855" t="s">
        <v>8248</v>
      </c>
      <c r="I855">
        <v>1469994300</v>
      </c>
      <c r="J855">
        <v>1464815253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3"/>
        <v>100</v>
      </c>
      <c r="Q855">
        <f t="shared" si="54"/>
        <v>30</v>
      </c>
      <c r="R855" s="12">
        <f t="shared" si="56"/>
        <v>42021.832280092596</v>
      </c>
      <c r="S855">
        <f t="shared" si="55"/>
        <v>2015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1477342800</v>
      </c>
      <c r="J856">
        <v>1476386395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3"/>
        <v>118</v>
      </c>
      <c r="Q856">
        <f t="shared" si="54"/>
        <v>65.86</v>
      </c>
      <c r="R856" s="12">
        <f t="shared" si="56"/>
        <v>42702.212337962963</v>
      </c>
      <c r="S856">
        <f t="shared" si="55"/>
        <v>2016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1424116709</v>
      </c>
      <c r="J857">
        <v>1421524709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3"/>
        <v>103</v>
      </c>
      <c r="Q857">
        <f t="shared" si="54"/>
        <v>31.91</v>
      </c>
      <c r="R857" s="12">
        <f t="shared" si="56"/>
        <v>42545.125196759262</v>
      </c>
      <c r="S857">
        <f t="shared" si="55"/>
        <v>2016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8223</v>
      </c>
      <c r="H858" t="s">
        <v>8245</v>
      </c>
      <c r="I858">
        <v>1482901546</v>
      </c>
      <c r="J858">
        <v>1480309546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3"/>
        <v>218</v>
      </c>
      <c r="Q858">
        <f t="shared" si="54"/>
        <v>19.46</v>
      </c>
      <c r="R858" s="12">
        <f t="shared" si="56"/>
        <v>42609.311990740738</v>
      </c>
      <c r="S858">
        <f t="shared" si="55"/>
        <v>2016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8223</v>
      </c>
      <c r="H859" t="s">
        <v>8245</v>
      </c>
      <c r="I859">
        <v>1469329217</v>
      </c>
      <c r="J859">
        <v>1466737217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3"/>
        <v>100</v>
      </c>
      <c r="Q859">
        <f t="shared" si="54"/>
        <v>50</v>
      </c>
      <c r="R859" s="12">
        <f t="shared" si="56"/>
        <v>42291.581377314811</v>
      </c>
      <c r="S859">
        <f t="shared" si="55"/>
        <v>2015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8235</v>
      </c>
      <c r="H860" t="s">
        <v>8248</v>
      </c>
      <c r="I860">
        <v>1477422000</v>
      </c>
      <c r="J860">
        <v>1472282956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3"/>
        <v>144</v>
      </c>
      <c r="Q860">
        <f t="shared" si="54"/>
        <v>22.74</v>
      </c>
      <c r="R860" s="12">
        <f t="shared" si="56"/>
        <v>42079.745578703703</v>
      </c>
      <c r="S860">
        <f t="shared" si="55"/>
        <v>2015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8226</v>
      </c>
      <c r="H861" t="s">
        <v>8248</v>
      </c>
      <c r="I861">
        <v>1448463431</v>
      </c>
      <c r="J861">
        <v>1444831031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3"/>
        <v>105</v>
      </c>
      <c r="Q861">
        <f t="shared" si="54"/>
        <v>42.72</v>
      </c>
      <c r="R861" s="12">
        <f t="shared" si="56"/>
        <v>42128.820231481484</v>
      </c>
      <c r="S861">
        <f t="shared" si="55"/>
        <v>2015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8224</v>
      </c>
      <c r="H862" t="s">
        <v>8246</v>
      </c>
      <c r="I862">
        <v>1429138740</v>
      </c>
      <c r="J862">
        <v>1426528418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3"/>
        <v>18</v>
      </c>
      <c r="Q862">
        <f t="shared" si="54"/>
        <v>52.92</v>
      </c>
      <c r="R862" s="12">
        <f t="shared" si="56"/>
        <v>41570.482789351852</v>
      </c>
      <c r="S862">
        <f t="shared" si="55"/>
        <v>2013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1433376000</v>
      </c>
      <c r="J863">
        <v>1430768468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3"/>
        <v>2</v>
      </c>
      <c r="Q863">
        <f t="shared" si="54"/>
        <v>50.5</v>
      </c>
      <c r="R863" s="12">
        <f t="shared" si="56"/>
        <v>42599.965324074074</v>
      </c>
      <c r="S863">
        <f t="shared" si="55"/>
        <v>2016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8223</v>
      </c>
      <c r="H864" t="s">
        <v>8245</v>
      </c>
      <c r="I864">
        <v>1385123713</v>
      </c>
      <c r="J864">
        <v>1382528113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3"/>
        <v>0</v>
      </c>
      <c r="Q864">
        <f t="shared" si="54"/>
        <v>42.5</v>
      </c>
      <c r="R864" s="12">
        <f t="shared" si="56"/>
        <v>41559.5549537037</v>
      </c>
      <c r="S864">
        <f t="shared" si="55"/>
        <v>2013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1474067404</v>
      </c>
      <c r="J865">
        <v>1471475404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3"/>
        <v>5</v>
      </c>
      <c r="Q865">
        <f t="shared" si="54"/>
        <v>18</v>
      </c>
      <c r="R865" s="12">
        <f t="shared" si="56"/>
        <v>40921.117662037039</v>
      </c>
      <c r="S865">
        <f t="shared" si="55"/>
        <v>2012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8224</v>
      </c>
      <c r="H866" t="s">
        <v>8246</v>
      </c>
      <c r="I866">
        <v>1384179548</v>
      </c>
      <c r="J866">
        <v>1381583948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3"/>
        <v>42</v>
      </c>
      <c r="Q866">
        <f t="shared" si="54"/>
        <v>34.18</v>
      </c>
      <c r="R866" s="12">
        <f t="shared" si="56"/>
        <v>41541.106921296298</v>
      </c>
      <c r="S866">
        <f t="shared" si="55"/>
        <v>2013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1329014966</v>
      </c>
      <c r="J867">
        <v>1326422966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3"/>
        <v>2</v>
      </c>
      <c r="Q867">
        <f t="shared" si="54"/>
        <v>22.5</v>
      </c>
      <c r="R867" s="12">
        <f t="shared" si="56"/>
        <v>41230.77311342593</v>
      </c>
      <c r="S867">
        <f t="shared" si="55"/>
        <v>2012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1381917540</v>
      </c>
      <c r="J868">
        <v>1379990038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3"/>
        <v>18</v>
      </c>
      <c r="Q868">
        <f t="shared" si="54"/>
        <v>58.18</v>
      </c>
      <c r="R868" s="12">
        <f t="shared" si="56"/>
        <v>42025.637939814813</v>
      </c>
      <c r="S868">
        <f t="shared" si="55"/>
        <v>2015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1358361197</v>
      </c>
      <c r="J869">
        <v>1353177197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3"/>
        <v>24</v>
      </c>
      <c r="Q869">
        <f t="shared" si="54"/>
        <v>109.18</v>
      </c>
      <c r="R869" s="12">
        <f t="shared" si="56"/>
        <v>40088.105393518519</v>
      </c>
      <c r="S869">
        <f t="shared" si="55"/>
        <v>2009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1425136200</v>
      </c>
      <c r="J870">
        <v>1421853518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3"/>
        <v>0</v>
      </c>
      <c r="Q870">
        <f t="shared" si="54"/>
        <v>50</v>
      </c>
      <c r="R870" s="12">
        <f t="shared" si="56"/>
        <v>41616.027754629627</v>
      </c>
      <c r="S870">
        <f t="shared" si="55"/>
        <v>2013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1259643540</v>
      </c>
      <c r="J871">
        <v>1254450706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3"/>
        <v>12</v>
      </c>
      <c r="Q871">
        <f t="shared" si="54"/>
        <v>346.67</v>
      </c>
      <c r="R871" s="12">
        <f t="shared" si="56"/>
        <v>41342.845567129632</v>
      </c>
      <c r="S871">
        <f t="shared" si="55"/>
        <v>2013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8223</v>
      </c>
      <c r="H872" t="s">
        <v>8245</v>
      </c>
      <c r="I872">
        <v>1389055198</v>
      </c>
      <c r="J872">
        <v>1386463198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3"/>
        <v>0</v>
      </c>
      <c r="Q872">
        <f t="shared" si="54"/>
        <v>12.4</v>
      </c>
      <c r="R872" s="12">
        <f t="shared" si="56"/>
        <v>41488.022256944445</v>
      </c>
      <c r="S872">
        <f t="shared" si="55"/>
        <v>2013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1365448657</v>
      </c>
      <c r="J873">
        <v>1362860257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3"/>
        <v>5</v>
      </c>
      <c r="Q873">
        <f t="shared" si="54"/>
        <v>27.08</v>
      </c>
      <c r="R873" s="12">
        <f t="shared" si="56"/>
        <v>41577.561284722222</v>
      </c>
      <c r="S873">
        <f t="shared" si="55"/>
        <v>2013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8224</v>
      </c>
      <c r="H874" t="s">
        <v>8246</v>
      </c>
      <c r="I874">
        <v>1377995523</v>
      </c>
      <c r="J874">
        <v>1375403523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3"/>
        <v>1</v>
      </c>
      <c r="Q874">
        <f t="shared" si="54"/>
        <v>32.5</v>
      </c>
      <c r="R874" s="12">
        <f t="shared" si="56"/>
        <v>40567.825543981482</v>
      </c>
      <c r="S874">
        <f t="shared" si="55"/>
        <v>2011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1385735295</v>
      </c>
      <c r="J875">
        <v>1383139695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3"/>
        <v>1</v>
      </c>
      <c r="Q875">
        <f t="shared" si="54"/>
        <v>9</v>
      </c>
      <c r="R875" s="12">
        <f t="shared" si="56"/>
        <v>41184.167129629634</v>
      </c>
      <c r="S875">
        <f t="shared" si="55"/>
        <v>2012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1299786527</v>
      </c>
      <c r="J876">
        <v>1295898527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3"/>
        <v>24</v>
      </c>
      <c r="Q876">
        <f t="shared" si="54"/>
        <v>34.76</v>
      </c>
      <c r="R876" s="12">
        <f t="shared" si="56"/>
        <v>41368.583726851852</v>
      </c>
      <c r="S876">
        <f t="shared" si="55"/>
        <v>2013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1352610040</v>
      </c>
      <c r="J877">
        <v>1349150440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3"/>
        <v>0</v>
      </c>
      <c r="Q877">
        <f t="shared" si="54"/>
        <v>0</v>
      </c>
      <c r="R877" s="12">
        <f t="shared" si="56"/>
        <v>42248.723738425921</v>
      </c>
      <c r="S877">
        <f t="shared" si="55"/>
        <v>2015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8223</v>
      </c>
      <c r="H878" t="s">
        <v>8245</v>
      </c>
      <c r="I878">
        <v>1367676034</v>
      </c>
      <c r="J878">
        <v>1365084034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3"/>
        <v>41</v>
      </c>
      <c r="Q878">
        <f t="shared" si="54"/>
        <v>28.58</v>
      </c>
      <c r="R878" s="12">
        <f t="shared" si="56"/>
        <v>41276.496840277774</v>
      </c>
      <c r="S878">
        <f t="shared" si="55"/>
        <v>2013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1442856131</v>
      </c>
      <c r="J879">
        <v>1441128131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3"/>
        <v>68</v>
      </c>
      <c r="Q879">
        <f t="shared" si="54"/>
        <v>46.59</v>
      </c>
      <c r="R879" s="12">
        <f t="shared" si="56"/>
        <v>41597.788888888892</v>
      </c>
      <c r="S879">
        <f t="shared" si="55"/>
        <v>2013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8224</v>
      </c>
      <c r="H880" t="s">
        <v>8246</v>
      </c>
      <c r="I880">
        <v>1359978927</v>
      </c>
      <c r="J880">
        <v>1357127727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3"/>
        <v>1</v>
      </c>
      <c r="Q880">
        <f t="shared" si="54"/>
        <v>32.5</v>
      </c>
      <c r="R880" s="12">
        <f t="shared" si="56"/>
        <v>40505.232916666668</v>
      </c>
      <c r="S880">
        <f t="shared" si="55"/>
        <v>2010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1387479360</v>
      </c>
      <c r="J881">
        <v>1384887360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3"/>
        <v>31</v>
      </c>
      <c r="Q881">
        <f t="shared" si="54"/>
        <v>21.47</v>
      </c>
      <c r="R881" s="12">
        <f t="shared" si="56"/>
        <v>41037.829918981479</v>
      </c>
      <c r="S881">
        <f t="shared" si="55"/>
        <v>2012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1293082524</v>
      </c>
      <c r="J882">
        <v>1290490524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3"/>
        <v>3</v>
      </c>
      <c r="Q882">
        <f t="shared" si="54"/>
        <v>14.13</v>
      </c>
      <c r="R882" s="12">
        <f t="shared" si="56"/>
        <v>41179.32104166667</v>
      </c>
      <c r="S882">
        <f t="shared" si="55"/>
        <v>2012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1338321305</v>
      </c>
      <c r="J883">
        <v>1336506905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3"/>
        <v>1</v>
      </c>
      <c r="Q883">
        <f t="shared" si="54"/>
        <v>30</v>
      </c>
      <c r="R883" s="12">
        <f t="shared" si="56"/>
        <v>40877.25099537037</v>
      </c>
      <c r="S883">
        <f t="shared" si="55"/>
        <v>2011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1351582938</v>
      </c>
      <c r="J884">
        <v>1348731738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3"/>
        <v>20</v>
      </c>
      <c r="Q884">
        <f t="shared" si="54"/>
        <v>21.57</v>
      </c>
      <c r="R884" s="12">
        <f t="shared" si="56"/>
        <v>40759.860532407409</v>
      </c>
      <c r="S884">
        <f t="shared" si="55"/>
        <v>2011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1326520886</v>
      </c>
      <c r="J885">
        <v>1322632886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3"/>
        <v>40</v>
      </c>
      <c r="Q885">
        <f t="shared" si="54"/>
        <v>83.38</v>
      </c>
      <c r="R885" s="12">
        <f t="shared" si="56"/>
        <v>42371.935590277775</v>
      </c>
      <c r="S885">
        <f t="shared" si="55"/>
        <v>2016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1315341550</v>
      </c>
      <c r="J886">
        <v>1312490350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3"/>
        <v>1</v>
      </c>
      <c r="Q886">
        <f t="shared" si="54"/>
        <v>10</v>
      </c>
      <c r="R886" s="12">
        <f t="shared" si="56"/>
        <v>40981.802615740737</v>
      </c>
      <c r="S886">
        <f t="shared" si="55"/>
        <v>2012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1456957635</v>
      </c>
      <c r="J887">
        <v>1451773635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3"/>
        <v>75</v>
      </c>
      <c r="Q887">
        <f t="shared" si="54"/>
        <v>35.71</v>
      </c>
      <c r="R887" s="12">
        <f t="shared" si="56"/>
        <v>42713.941099537042</v>
      </c>
      <c r="S887">
        <f t="shared" si="55"/>
        <v>2016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1336789860</v>
      </c>
      <c r="J888">
        <v>1331666146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3"/>
        <v>41</v>
      </c>
      <c r="Q888">
        <f t="shared" si="54"/>
        <v>29.29</v>
      </c>
      <c r="R888" s="12">
        <f t="shared" si="56"/>
        <v>42603.870520833334</v>
      </c>
      <c r="S888">
        <f t="shared" si="55"/>
        <v>2016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1483137311</v>
      </c>
      <c r="J889">
        <v>1481322911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3"/>
        <v>0</v>
      </c>
      <c r="Q889">
        <f t="shared" si="54"/>
        <v>0</v>
      </c>
      <c r="R889" s="12">
        <f t="shared" si="56"/>
        <v>41026.958969907406</v>
      </c>
      <c r="S889">
        <f t="shared" si="55"/>
        <v>2012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1473972813</v>
      </c>
      <c r="J890">
        <v>1471812813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3"/>
        <v>7</v>
      </c>
      <c r="Q890">
        <f t="shared" si="54"/>
        <v>18</v>
      </c>
      <c r="R890" s="12">
        <f t="shared" si="56"/>
        <v>40751.753298611111</v>
      </c>
      <c r="S890">
        <f t="shared" si="55"/>
        <v>2011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1338159655</v>
      </c>
      <c r="J891">
        <v>1335567655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3"/>
        <v>9</v>
      </c>
      <c r="Q891">
        <f t="shared" si="54"/>
        <v>73.760000000000005</v>
      </c>
      <c r="R891" s="12">
        <f t="shared" si="56"/>
        <v>41887.784062500003</v>
      </c>
      <c r="S891">
        <f t="shared" si="55"/>
        <v>2014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1314856800</v>
      </c>
      <c r="J892">
        <v>1311789885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3"/>
        <v>4</v>
      </c>
      <c r="Q892">
        <f t="shared" si="54"/>
        <v>31.25</v>
      </c>
      <c r="R892" s="12">
        <f t="shared" si="56"/>
        <v>41569.698831018519</v>
      </c>
      <c r="S892">
        <f t="shared" si="55"/>
        <v>2013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1412534943</v>
      </c>
      <c r="J893">
        <v>1409942943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3"/>
        <v>3</v>
      </c>
      <c r="Q893">
        <f t="shared" si="54"/>
        <v>28.89</v>
      </c>
      <c r="R893" s="12">
        <f t="shared" si="56"/>
        <v>41842.031597222223</v>
      </c>
      <c r="S893">
        <f t="shared" si="55"/>
        <v>2014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1385055979</v>
      </c>
      <c r="J894">
        <v>1382460379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3"/>
        <v>41</v>
      </c>
      <c r="Q894">
        <f t="shared" si="54"/>
        <v>143.82</v>
      </c>
      <c r="R894" s="12">
        <f t="shared" si="56"/>
        <v>40304.20003472222</v>
      </c>
      <c r="S894">
        <f t="shared" si="55"/>
        <v>2010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1408581930</v>
      </c>
      <c r="J895">
        <v>1405989930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3"/>
        <v>10</v>
      </c>
      <c r="Q895">
        <f t="shared" si="54"/>
        <v>40</v>
      </c>
      <c r="R895" s="12">
        <f t="shared" si="56"/>
        <v>42065.897719907407</v>
      </c>
      <c r="S895">
        <f t="shared" si="55"/>
        <v>2015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1280635200</v>
      </c>
      <c r="J896">
        <v>1273121283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3"/>
        <v>39</v>
      </c>
      <c r="Q896">
        <f t="shared" si="54"/>
        <v>147.81</v>
      </c>
      <c r="R896" s="12">
        <f t="shared" si="56"/>
        <v>42496.981597222228</v>
      </c>
      <c r="S896">
        <f t="shared" si="55"/>
        <v>2016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1427920363</v>
      </c>
      <c r="J897">
        <v>1425331963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3"/>
        <v>2</v>
      </c>
      <c r="Q897">
        <f t="shared" si="54"/>
        <v>27.86</v>
      </c>
      <c r="R897" s="12">
        <f t="shared" si="56"/>
        <v>40431.127650462964</v>
      </c>
      <c r="S897">
        <f t="shared" si="55"/>
        <v>2010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1465169610</v>
      </c>
      <c r="J898">
        <v>1462577610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ref="P898:P961" si="57">ROUND(E898/D898*100,0)</f>
        <v>40</v>
      </c>
      <c r="Q898">
        <f t="shared" ref="Q898:Q961" si="58">IFERROR(ROUND(E898/L898,2),0)</f>
        <v>44.44</v>
      </c>
      <c r="R898" s="12">
        <f t="shared" si="56"/>
        <v>42218.872986111113</v>
      </c>
      <c r="S898">
        <f t="shared" si="55"/>
        <v>2015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1287975829</v>
      </c>
      <c r="J899">
        <v>1284087829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si="57"/>
        <v>0</v>
      </c>
      <c r="Q899">
        <f t="shared" si="58"/>
        <v>0</v>
      </c>
      <c r="R899" s="12">
        <f t="shared" si="56"/>
        <v>41211.688750000001</v>
      </c>
      <c r="S899">
        <f t="shared" ref="S899:S962" si="59">YEAR(R899)</f>
        <v>2012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1440734400</v>
      </c>
      <c r="J900">
        <v>1438549026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7"/>
        <v>3</v>
      </c>
      <c r="Q900">
        <f t="shared" si="58"/>
        <v>35</v>
      </c>
      <c r="R900" s="12">
        <f t="shared" si="56"/>
        <v>40878.758217592593</v>
      </c>
      <c r="S900">
        <f t="shared" si="59"/>
        <v>2011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1354123908</v>
      </c>
      <c r="J901">
        <v>1351528308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7"/>
        <v>37</v>
      </c>
      <c r="Q901">
        <f t="shared" si="58"/>
        <v>35</v>
      </c>
      <c r="R901" s="12">
        <f t="shared" si="56"/>
        <v>40646.099097222221</v>
      </c>
      <c r="S901">
        <f t="shared" si="59"/>
        <v>2011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1326651110</v>
      </c>
      <c r="J902">
        <v>1322763110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7"/>
        <v>0</v>
      </c>
      <c r="Q902">
        <f t="shared" si="58"/>
        <v>10.5</v>
      </c>
      <c r="R902" s="12">
        <f t="shared" ref="R902:R965" si="60">((J904/60)/60)/24+DATE(1970,1,1)</f>
        <v>42429.84956018519</v>
      </c>
      <c r="S902">
        <f t="shared" si="59"/>
        <v>2016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1306549362</v>
      </c>
      <c r="J903">
        <v>1302661362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7"/>
        <v>0</v>
      </c>
      <c r="Q903">
        <f t="shared" si="58"/>
        <v>0</v>
      </c>
      <c r="R903" s="12">
        <f t="shared" si="60"/>
        <v>40291.81150462963</v>
      </c>
      <c r="S903">
        <f t="shared" si="59"/>
        <v>2010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1459365802</v>
      </c>
      <c r="J904">
        <v>1456777402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7"/>
        <v>0</v>
      </c>
      <c r="Q904">
        <f t="shared" si="58"/>
        <v>30</v>
      </c>
      <c r="R904" s="12">
        <f t="shared" si="60"/>
        <v>41829.965532407405</v>
      </c>
      <c r="S904">
        <f t="shared" si="59"/>
        <v>2014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1276024260</v>
      </c>
      <c r="J905">
        <v>1272050914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7"/>
        <v>3</v>
      </c>
      <c r="Q905">
        <f t="shared" si="58"/>
        <v>40</v>
      </c>
      <c r="R905" s="12">
        <f t="shared" si="60"/>
        <v>41149.796064814815</v>
      </c>
      <c r="S905">
        <f t="shared" si="59"/>
        <v>2012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1409412600</v>
      </c>
      <c r="J906">
        <v>1404947422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7"/>
        <v>0</v>
      </c>
      <c r="Q906">
        <f t="shared" si="58"/>
        <v>50.33</v>
      </c>
      <c r="R906" s="12">
        <f t="shared" si="60"/>
        <v>42342.080289351856</v>
      </c>
      <c r="S906">
        <f t="shared" si="59"/>
        <v>2015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1348367100</v>
      </c>
      <c r="J907">
        <v>1346180780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7"/>
        <v>3</v>
      </c>
      <c r="Q907">
        <f t="shared" si="58"/>
        <v>32.67</v>
      </c>
      <c r="R907" s="12">
        <f t="shared" si="60"/>
        <v>40507.239884259259</v>
      </c>
      <c r="S907">
        <f t="shared" si="59"/>
        <v>2010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1451786137</v>
      </c>
      <c r="J908">
        <v>1449194137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7"/>
        <v>0</v>
      </c>
      <c r="Q908">
        <f t="shared" si="58"/>
        <v>0</v>
      </c>
      <c r="R908" s="12">
        <f t="shared" si="60"/>
        <v>41681.189699074072</v>
      </c>
      <c r="S908">
        <f t="shared" si="59"/>
        <v>2014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1295847926</v>
      </c>
      <c r="J909">
        <v>1290663926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7"/>
        <v>0</v>
      </c>
      <c r="Q909">
        <f t="shared" si="58"/>
        <v>0</v>
      </c>
      <c r="R909" s="12">
        <f t="shared" si="60"/>
        <v>40767.192395833335</v>
      </c>
      <c r="S909">
        <f t="shared" si="59"/>
        <v>2011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1394681590</v>
      </c>
      <c r="J910">
        <v>1392093190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7"/>
        <v>0</v>
      </c>
      <c r="Q910">
        <f t="shared" si="58"/>
        <v>0</v>
      </c>
      <c r="R910" s="12">
        <f t="shared" si="60"/>
        <v>40340.801562499997</v>
      </c>
      <c r="S910">
        <f t="shared" si="59"/>
        <v>2010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1315715823</v>
      </c>
      <c r="J911">
        <v>1313123823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7"/>
        <v>3</v>
      </c>
      <c r="Q911">
        <f t="shared" si="58"/>
        <v>65</v>
      </c>
      <c r="R911" s="12">
        <f t="shared" si="60"/>
        <v>41081.69027777778</v>
      </c>
      <c r="S911">
        <f t="shared" si="59"/>
        <v>2012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8223</v>
      </c>
      <c r="H912" t="s">
        <v>8245</v>
      </c>
      <c r="I912">
        <v>1280206740</v>
      </c>
      <c r="J912">
        <v>1276283655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7"/>
        <v>22</v>
      </c>
      <c r="Q912">
        <f t="shared" si="58"/>
        <v>24.6</v>
      </c>
      <c r="R912" s="12">
        <f t="shared" si="60"/>
        <v>42737.545358796298</v>
      </c>
      <c r="S912">
        <f t="shared" si="59"/>
        <v>2017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1343016000</v>
      </c>
      <c r="J913">
        <v>1340296440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7"/>
        <v>0</v>
      </c>
      <c r="Q913">
        <f t="shared" si="58"/>
        <v>0</v>
      </c>
      <c r="R913" s="12">
        <f t="shared" si="60"/>
        <v>41642.005150462966</v>
      </c>
      <c r="S913">
        <f t="shared" si="59"/>
        <v>2014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8224</v>
      </c>
      <c r="H914" t="s">
        <v>8246</v>
      </c>
      <c r="I914">
        <v>1488546319</v>
      </c>
      <c r="J914">
        <v>1483362319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7"/>
        <v>1</v>
      </c>
      <c r="Q914">
        <f t="shared" si="58"/>
        <v>15</v>
      </c>
      <c r="R914" s="12">
        <f t="shared" si="60"/>
        <v>41194.109340277777</v>
      </c>
      <c r="S914">
        <f t="shared" si="59"/>
        <v>2012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1390522045</v>
      </c>
      <c r="J915">
        <v>1388707645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7"/>
        <v>7</v>
      </c>
      <c r="Q915">
        <f t="shared" si="58"/>
        <v>82.58</v>
      </c>
      <c r="R915" s="12">
        <f t="shared" si="60"/>
        <v>41004.139108796298</v>
      </c>
      <c r="S915">
        <f t="shared" si="59"/>
        <v>2012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1355197047</v>
      </c>
      <c r="J916">
        <v>1350009447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7"/>
        <v>0</v>
      </c>
      <c r="Q916">
        <f t="shared" si="58"/>
        <v>0</v>
      </c>
      <c r="R916" s="12">
        <f t="shared" si="60"/>
        <v>41116.763275462967</v>
      </c>
      <c r="S916">
        <f t="shared" si="59"/>
        <v>2012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1336188019</v>
      </c>
      <c r="J917">
        <v>1333596019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7"/>
        <v>6</v>
      </c>
      <c r="Q917">
        <f t="shared" si="58"/>
        <v>41.67</v>
      </c>
      <c r="R917" s="12">
        <f t="shared" si="60"/>
        <v>40937.679560185185</v>
      </c>
      <c r="S917">
        <f t="shared" si="59"/>
        <v>2012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1345918747</v>
      </c>
      <c r="J918">
        <v>1343326747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7"/>
        <v>0</v>
      </c>
      <c r="Q918">
        <f t="shared" si="58"/>
        <v>0</v>
      </c>
      <c r="R918" s="12">
        <f t="shared" si="60"/>
        <v>40434.853402777779</v>
      </c>
      <c r="S918">
        <f t="shared" si="59"/>
        <v>2010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1330577940</v>
      </c>
      <c r="J919">
        <v>1327853914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7"/>
        <v>1</v>
      </c>
      <c r="Q919">
        <f t="shared" si="58"/>
        <v>30</v>
      </c>
      <c r="R919" s="12">
        <f t="shared" si="60"/>
        <v>41802.94363425926</v>
      </c>
      <c r="S919">
        <f t="shared" si="59"/>
        <v>2014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8223</v>
      </c>
      <c r="H920" t="s">
        <v>8245</v>
      </c>
      <c r="I920">
        <v>1287723600</v>
      </c>
      <c r="J920">
        <v>1284409734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7"/>
        <v>5</v>
      </c>
      <c r="Q920">
        <f t="shared" si="58"/>
        <v>19.600000000000001</v>
      </c>
      <c r="R920" s="12">
        <f t="shared" si="60"/>
        <v>41944.916215277779</v>
      </c>
      <c r="S920">
        <f t="shared" si="59"/>
        <v>2014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1405305000</v>
      </c>
      <c r="J921">
        <v>1402612730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7"/>
        <v>1</v>
      </c>
      <c r="Q921">
        <f t="shared" si="58"/>
        <v>100</v>
      </c>
      <c r="R921" s="12">
        <f t="shared" si="60"/>
        <v>41227.641724537039</v>
      </c>
      <c r="S921">
        <f t="shared" si="59"/>
        <v>2012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8224</v>
      </c>
      <c r="H922" t="s">
        <v>8246</v>
      </c>
      <c r="I922">
        <v>1417474761</v>
      </c>
      <c r="J922">
        <v>1414879161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7"/>
        <v>0</v>
      </c>
      <c r="Q922">
        <f t="shared" si="58"/>
        <v>0</v>
      </c>
      <c r="R922" s="12">
        <f t="shared" si="60"/>
        <v>41562.67155092593</v>
      </c>
      <c r="S922">
        <f t="shared" si="59"/>
        <v>2013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1355930645</v>
      </c>
      <c r="J923">
        <v>1352906645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7"/>
        <v>31</v>
      </c>
      <c r="Q923">
        <f t="shared" si="58"/>
        <v>231.75</v>
      </c>
      <c r="R923" s="12">
        <f t="shared" si="60"/>
        <v>40847.171018518515</v>
      </c>
      <c r="S923">
        <f t="shared" si="59"/>
        <v>2011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1384448822</v>
      </c>
      <c r="J924">
        <v>1381853222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7"/>
        <v>21</v>
      </c>
      <c r="Q924">
        <f t="shared" si="58"/>
        <v>189.33</v>
      </c>
      <c r="R924" s="12">
        <f t="shared" si="60"/>
        <v>41878.530011574076</v>
      </c>
      <c r="S924">
        <f t="shared" si="59"/>
        <v>2014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1323666376</v>
      </c>
      <c r="J925">
        <v>1320033976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7"/>
        <v>2</v>
      </c>
      <c r="Q925">
        <f t="shared" si="58"/>
        <v>55</v>
      </c>
      <c r="R925" s="12">
        <f t="shared" si="60"/>
        <v>41934.959756944445</v>
      </c>
      <c r="S925">
        <f t="shared" si="59"/>
        <v>2014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1412167393</v>
      </c>
      <c r="J926">
        <v>1409143393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7"/>
        <v>11</v>
      </c>
      <c r="Q926">
        <f t="shared" si="58"/>
        <v>21.8</v>
      </c>
      <c r="R926" s="12">
        <f t="shared" si="60"/>
        <v>41288.942928240744</v>
      </c>
      <c r="S926">
        <f t="shared" si="59"/>
        <v>2013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1416614523</v>
      </c>
      <c r="J927">
        <v>1414018923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7"/>
        <v>3</v>
      </c>
      <c r="Q927">
        <f t="shared" si="58"/>
        <v>32</v>
      </c>
      <c r="R927" s="12">
        <f t="shared" si="60"/>
        <v>41575.880914351852</v>
      </c>
      <c r="S927">
        <f t="shared" si="59"/>
        <v>2013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1360795069</v>
      </c>
      <c r="J928">
        <v>1358203069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7"/>
        <v>0</v>
      </c>
      <c r="Q928">
        <f t="shared" si="58"/>
        <v>0</v>
      </c>
      <c r="R928" s="12">
        <f t="shared" si="60"/>
        <v>40338.02002314815</v>
      </c>
      <c r="S928">
        <f t="shared" si="59"/>
        <v>2010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1385590111</v>
      </c>
      <c r="J929">
        <v>1382994511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7"/>
        <v>0</v>
      </c>
      <c r="Q929">
        <f t="shared" si="58"/>
        <v>0</v>
      </c>
      <c r="R929" s="12">
        <f t="shared" si="60"/>
        <v>41013.822858796295</v>
      </c>
      <c r="S929">
        <f t="shared" si="59"/>
        <v>2012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1278628800</v>
      </c>
      <c r="J930">
        <v>1276043330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7"/>
        <v>11</v>
      </c>
      <c r="Q930">
        <f t="shared" si="58"/>
        <v>56.25</v>
      </c>
      <c r="R930" s="12">
        <f t="shared" si="60"/>
        <v>41180.86241898148</v>
      </c>
      <c r="S930">
        <f t="shared" si="59"/>
        <v>2012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1337024695</v>
      </c>
      <c r="J931">
        <v>1334432695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7"/>
        <v>0</v>
      </c>
      <c r="Q931">
        <f t="shared" si="58"/>
        <v>0</v>
      </c>
      <c r="R931" s="12">
        <f t="shared" si="60"/>
        <v>40978.238067129627</v>
      </c>
      <c r="S931">
        <f t="shared" si="59"/>
        <v>2012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1353196800</v>
      </c>
      <c r="J932">
        <v>1348864913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7"/>
        <v>38</v>
      </c>
      <c r="Q932">
        <f t="shared" si="58"/>
        <v>69</v>
      </c>
      <c r="R932" s="12">
        <f t="shared" si="60"/>
        <v>40312.915578703702</v>
      </c>
      <c r="S932">
        <f t="shared" si="59"/>
        <v>2010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8223</v>
      </c>
      <c r="H933" t="s">
        <v>8245</v>
      </c>
      <c r="I933">
        <v>1333946569</v>
      </c>
      <c r="J933">
        <v>1331358169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7"/>
        <v>7</v>
      </c>
      <c r="Q933">
        <f t="shared" si="58"/>
        <v>18.71</v>
      </c>
      <c r="R933" s="12">
        <f t="shared" si="60"/>
        <v>41680.359976851854</v>
      </c>
      <c r="S933">
        <f t="shared" si="59"/>
        <v>2014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1277501520</v>
      </c>
      <c r="J934">
        <v>1273874306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7"/>
        <v>15</v>
      </c>
      <c r="Q934">
        <f t="shared" si="58"/>
        <v>46.03</v>
      </c>
      <c r="R934" s="12">
        <f t="shared" si="60"/>
        <v>41310.969270833331</v>
      </c>
      <c r="S934">
        <f t="shared" si="59"/>
        <v>2013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8224</v>
      </c>
      <c r="H935" t="s">
        <v>8246</v>
      </c>
      <c r="I935">
        <v>1395007200</v>
      </c>
      <c r="J935">
        <v>1392021502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7"/>
        <v>6</v>
      </c>
      <c r="Q935">
        <f t="shared" si="58"/>
        <v>60</v>
      </c>
      <c r="R935" s="12">
        <f t="shared" si="60"/>
        <v>41711.169085648151</v>
      </c>
      <c r="S935">
        <f t="shared" si="59"/>
        <v>2014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8223</v>
      </c>
      <c r="H936" t="s">
        <v>8245</v>
      </c>
      <c r="I936">
        <v>1363990545</v>
      </c>
      <c r="J936">
        <v>1360106145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7"/>
        <v>30</v>
      </c>
      <c r="Q936">
        <f t="shared" si="58"/>
        <v>50.67</v>
      </c>
      <c r="R936" s="12">
        <f t="shared" si="60"/>
        <v>41733.737083333333</v>
      </c>
      <c r="S936">
        <f t="shared" si="59"/>
        <v>2014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1399867409</v>
      </c>
      <c r="J937">
        <v>1394683409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7"/>
        <v>1</v>
      </c>
      <c r="Q937">
        <f t="shared" si="58"/>
        <v>25</v>
      </c>
      <c r="R937" s="12">
        <f t="shared" si="60"/>
        <v>42368.333668981482</v>
      </c>
      <c r="S937">
        <f t="shared" si="59"/>
        <v>2015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8228</v>
      </c>
      <c r="H938" t="s">
        <v>8250</v>
      </c>
      <c r="I938">
        <v>1399183200</v>
      </c>
      <c r="J938">
        <v>1396633284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7"/>
        <v>0</v>
      </c>
      <c r="Q938">
        <f t="shared" si="58"/>
        <v>0</v>
      </c>
      <c r="R938" s="12">
        <f t="shared" si="60"/>
        <v>40883.024178240739</v>
      </c>
      <c r="S938">
        <f t="shared" si="59"/>
        <v>2011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1454054429</v>
      </c>
      <c r="J939">
        <v>1451462429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7"/>
        <v>1</v>
      </c>
      <c r="Q939">
        <f t="shared" si="58"/>
        <v>20</v>
      </c>
      <c r="R939" s="12">
        <f t="shared" si="60"/>
        <v>41551.798113425924</v>
      </c>
      <c r="S939">
        <f t="shared" si="59"/>
        <v>2013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1326916800</v>
      </c>
      <c r="J940">
        <v>1323131689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7"/>
        <v>0</v>
      </c>
      <c r="Q940">
        <f t="shared" si="58"/>
        <v>25</v>
      </c>
      <c r="R940" s="12">
        <f t="shared" si="60"/>
        <v>41124.479722222226</v>
      </c>
      <c r="S940">
        <f t="shared" si="59"/>
        <v>2012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1383509357</v>
      </c>
      <c r="J941">
        <v>1380913757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7"/>
        <v>1</v>
      </c>
      <c r="Q941">
        <f t="shared" si="58"/>
        <v>20</v>
      </c>
      <c r="R941" s="12">
        <f t="shared" si="60"/>
        <v>41416.763171296298</v>
      </c>
      <c r="S941">
        <f t="shared" si="59"/>
        <v>2013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1346585448</v>
      </c>
      <c r="J942">
        <v>1343993448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7"/>
        <v>17</v>
      </c>
      <c r="Q942">
        <f t="shared" si="58"/>
        <v>110.29</v>
      </c>
      <c r="R942" s="12">
        <f t="shared" si="60"/>
        <v>42182.008402777778</v>
      </c>
      <c r="S942">
        <f t="shared" si="59"/>
        <v>2015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1372622280</v>
      </c>
      <c r="J943">
        <v>1369246738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7"/>
        <v>2</v>
      </c>
      <c r="Q943">
        <f t="shared" si="58"/>
        <v>37.450000000000003</v>
      </c>
      <c r="R943" s="12">
        <f t="shared" si="60"/>
        <v>42746.096585648149</v>
      </c>
      <c r="S943">
        <f t="shared" si="59"/>
        <v>2017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1439251926</v>
      </c>
      <c r="J944">
        <v>1435363926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7"/>
        <v>9</v>
      </c>
      <c r="Q944">
        <f t="shared" si="58"/>
        <v>41.75</v>
      </c>
      <c r="R944" s="12">
        <f t="shared" si="60"/>
        <v>42382.843287037031</v>
      </c>
      <c r="S944">
        <f t="shared" si="59"/>
        <v>2016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1486693145</v>
      </c>
      <c r="J945">
        <v>1484101145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7"/>
        <v>10</v>
      </c>
      <c r="Q945">
        <f t="shared" si="58"/>
        <v>24.08</v>
      </c>
      <c r="R945" s="12">
        <f t="shared" si="60"/>
        <v>42673.66788194445</v>
      </c>
      <c r="S945">
        <f t="shared" si="59"/>
        <v>2016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1455826460</v>
      </c>
      <c r="J946">
        <v>1452716060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7"/>
        <v>13</v>
      </c>
      <c r="Q946">
        <f t="shared" si="58"/>
        <v>69.41</v>
      </c>
      <c r="R946" s="12">
        <f t="shared" si="60"/>
        <v>42444.583912037036</v>
      </c>
      <c r="S946">
        <f t="shared" si="59"/>
        <v>2016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8223</v>
      </c>
      <c r="H947" t="s">
        <v>8245</v>
      </c>
      <c r="I947">
        <v>1480438905</v>
      </c>
      <c r="J947">
        <v>1477843305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7"/>
        <v>2</v>
      </c>
      <c r="Q947">
        <f t="shared" si="58"/>
        <v>155.25</v>
      </c>
      <c r="R947" s="12">
        <f t="shared" si="60"/>
        <v>42732.872986111113</v>
      </c>
      <c r="S947">
        <f t="shared" si="59"/>
        <v>2016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1460988000</v>
      </c>
      <c r="J948">
        <v>1458050450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7"/>
        <v>2</v>
      </c>
      <c r="Q948">
        <f t="shared" si="58"/>
        <v>57.2</v>
      </c>
      <c r="R948" s="12">
        <f t="shared" si="60"/>
        <v>42592.750555555554</v>
      </c>
      <c r="S948">
        <f t="shared" si="59"/>
        <v>2016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8229</v>
      </c>
      <c r="H949" t="s">
        <v>8248</v>
      </c>
      <c r="I949">
        <v>1487462340</v>
      </c>
      <c r="J949">
        <v>1482958626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7"/>
        <v>0</v>
      </c>
      <c r="Q949">
        <f t="shared" si="58"/>
        <v>0</v>
      </c>
      <c r="R949" s="12">
        <f t="shared" si="60"/>
        <v>42491.781319444446</v>
      </c>
      <c r="S949">
        <f t="shared" si="59"/>
        <v>2016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8223</v>
      </c>
      <c r="H950" t="s">
        <v>8245</v>
      </c>
      <c r="I950">
        <v>1473444048</v>
      </c>
      <c r="J950">
        <v>1470852048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7"/>
        <v>12</v>
      </c>
      <c r="Q950">
        <f t="shared" si="58"/>
        <v>60</v>
      </c>
      <c r="R950" s="12">
        <f t="shared" si="60"/>
        <v>42411.828287037039</v>
      </c>
      <c r="S950">
        <f t="shared" si="59"/>
        <v>2016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8223</v>
      </c>
      <c r="H951" t="s">
        <v>8245</v>
      </c>
      <c r="I951">
        <v>1467312306</v>
      </c>
      <c r="J951">
        <v>1462128306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7"/>
        <v>1</v>
      </c>
      <c r="Q951">
        <f t="shared" si="58"/>
        <v>39</v>
      </c>
      <c r="R951" s="12">
        <f t="shared" si="60"/>
        <v>42361.043703703705</v>
      </c>
      <c r="S951">
        <f t="shared" si="59"/>
        <v>2015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8232</v>
      </c>
      <c r="H952" t="s">
        <v>8248</v>
      </c>
      <c r="I952">
        <v>1457812364</v>
      </c>
      <c r="J952">
        <v>1455220364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7"/>
        <v>28</v>
      </c>
      <c r="Q952">
        <f t="shared" si="58"/>
        <v>58.42</v>
      </c>
      <c r="R952" s="12">
        <f t="shared" si="60"/>
        <v>42356.750706018516</v>
      </c>
      <c r="S952">
        <f t="shared" si="59"/>
        <v>2015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8235</v>
      </c>
      <c r="H953" t="s">
        <v>8248</v>
      </c>
      <c r="I953">
        <v>1456016576</v>
      </c>
      <c r="J953">
        <v>1450832576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7"/>
        <v>38</v>
      </c>
      <c r="Q953">
        <f t="shared" si="58"/>
        <v>158.63999999999999</v>
      </c>
      <c r="R953" s="12">
        <f t="shared" si="60"/>
        <v>42480.653611111105</v>
      </c>
      <c r="S953">
        <f t="shared" si="59"/>
        <v>2016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8228</v>
      </c>
      <c r="H954" t="s">
        <v>8250</v>
      </c>
      <c r="I954">
        <v>1453053661</v>
      </c>
      <c r="J954">
        <v>1450461661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7"/>
        <v>40</v>
      </c>
      <c r="Q954">
        <f t="shared" si="58"/>
        <v>99.86</v>
      </c>
      <c r="R954" s="12">
        <f t="shared" si="60"/>
        <v>42662.613564814819</v>
      </c>
      <c r="S954">
        <f t="shared" si="59"/>
        <v>2016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1465054872</v>
      </c>
      <c r="J955">
        <v>1461166872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7"/>
        <v>1</v>
      </c>
      <c r="Q955">
        <f t="shared" si="58"/>
        <v>25.2</v>
      </c>
      <c r="R955" s="12">
        <f t="shared" si="60"/>
        <v>41999.164340277777</v>
      </c>
      <c r="S955">
        <f t="shared" si="59"/>
        <v>2014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1479483812</v>
      </c>
      <c r="J956">
        <v>1476888212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7"/>
        <v>43</v>
      </c>
      <c r="Q956">
        <f t="shared" si="58"/>
        <v>89.19</v>
      </c>
      <c r="R956" s="12">
        <f t="shared" si="60"/>
        <v>42194.833784722221</v>
      </c>
      <c r="S956">
        <f t="shared" si="59"/>
        <v>2015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1422158199</v>
      </c>
      <c r="J957">
        <v>1419566199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7"/>
        <v>6</v>
      </c>
      <c r="Q957">
        <f t="shared" si="58"/>
        <v>182.62</v>
      </c>
      <c r="R957" s="12">
        <f t="shared" si="60"/>
        <v>42586.295138888891</v>
      </c>
      <c r="S957">
        <f t="shared" si="59"/>
        <v>2016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1440100839</v>
      </c>
      <c r="J958">
        <v>1436472039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7"/>
        <v>2</v>
      </c>
      <c r="Q958">
        <f t="shared" si="58"/>
        <v>50.65</v>
      </c>
      <c r="R958" s="12">
        <f t="shared" si="60"/>
        <v>42060.913877314815</v>
      </c>
      <c r="S958">
        <f t="shared" si="59"/>
        <v>2015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1473750300</v>
      </c>
      <c r="J959">
        <v>1470294300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7"/>
        <v>2</v>
      </c>
      <c r="Q959">
        <f t="shared" si="58"/>
        <v>33.29</v>
      </c>
      <c r="R959" s="12">
        <f t="shared" si="60"/>
        <v>42660.552465277782</v>
      </c>
      <c r="S959">
        <f t="shared" si="59"/>
        <v>2016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1430081759</v>
      </c>
      <c r="J960">
        <v>1424901359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7"/>
        <v>11</v>
      </c>
      <c r="Q960">
        <f t="shared" si="58"/>
        <v>51.82</v>
      </c>
      <c r="R960" s="12">
        <f t="shared" si="60"/>
        <v>42082.802812499998</v>
      </c>
      <c r="S960">
        <f t="shared" si="59"/>
        <v>2015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1479392133</v>
      </c>
      <c r="J961">
        <v>1476710133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7"/>
        <v>39</v>
      </c>
      <c r="Q961">
        <f t="shared" si="58"/>
        <v>113.63</v>
      </c>
      <c r="R961" s="12">
        <f t="shared" si="60"/>
        <v>41993.174363425926</v>
      </c>
      <c r="S961">
        <f t="shared" si="59"/>
        <v>2014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1428641940</v>
      </c>
      <c r="J962">
        <v>1426792563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ref="P962:P1025" si="61">ROUND(E962/D962*100,0)</f>
        <v>46</v>
      </c>
      <c r="Q962">
        <f t="shared" ref="Q962:Q1025" si="62">IFERROR(ROUND(E962/L962,2),0)</f>
        <v>136.46</v>
      </c>
      <c r="R962" s="12">
        <f t="shared" si="60"/>
        <v>42766.626793981486</v>
      </c>
      <c r="S962">
        <f t="shared" si="59"/>
        <v>2017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1421640665</v>
      </c>
      <c r="J963">
        <v>1419048665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si="61"/>
        <v>42</v>
      </c>
      <c r="Q963">
        <f t="shared" si="62"/>
        <v>364.35</v>
      </c>
      <c r="R963" s="12">
        <f t="shared" si="60"/>
        <v>42740.693692129629</v>
      </c>
      <c r="S963">
        <f t="shared" ref="S963:S1026" si="63">YEAR(R963)</f>
        <v>2017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1489500155</v>
      </c>
      <c r="J964">
        <v>1485874955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1"/>
        <v>28</v>
      </c>
      <c r="Q964">
        <f t="shared" si="62"/>
        <v>19.239999999999998</v>
      </c>
      <c r="R964" s="12">
        <f t="shared" si="60"/>
        <v>42373.712418981479</v>
      </c>
      <c r="S964">
        <f t="shared" si="63"/>
        <v>2016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1487617200</v>
      </c>
      <c r="J965">
        <v>1483634335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1"/>
        <v>1</v>
      </c>
      <c r="Q965">
        <f t="shared" si="62"/>
        <v>41.89</v>
      </c>
      <c r="R965" s="12">
        <f t="shared" si="60"/>
        <v>42625.635636574079</v>
      </c>
      <c r="S965">
        <f t="shared" si="63"/>
        <v>2016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8223</v>
      </c>
      <c r="H966" t="s">
        <v>8245</v>
      </c>
      <c r="I966">
        <v>1455210353</v>
      </c>
      <c r="J966">
        <v>1451927153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1"/>
        <v>1</v>
      </c>
      <c r="Q966">
        <f t="shared" si="62"/>
        <v>30.31</v>
      </c>
      <c r="R966" s="12">
        <f t="shared" ref="R966:R1029" si="64">((J968/60)/60)/24+DATE(1970,1,1)</f>
        <v>42208.628692129627</v>
      </c>
      <c r="S966">
        <f t="shared" si="63"/>
        <v>2015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1476717319</v>
      </c>
      <c r="J967">
        <v>1473693319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1"/>
        <v>1</v>
      </c>
      <c r="Q967">
        <f t="shared" si="62"/>
        <v>49.67</v>
      </c>
      <c r="R967" s="12">
        <f t="shared" si="64"/>
        <v>42637.016736111109</v>
      </c>
      <c r="S967">
        <f t="shared" si="63"/>
        <v>2016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8228</v>
      </c>
      <c r="H968" t="s">
        <v>8250</v>
      </c>
      <c r="I968">
        <v>1441119919</v>
      </c>
      <c r="J968">
        <v>1437663919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1"/>
        <v>15</v>
      </c>
      <c r="Q968">
        <f t="shared" si="62"/>
        <v>59.2</v>
      </c>
      <c r="R968" s="12">
        <f t="shared" si="64"/>
        <v>42619.635787037041</v>
      </c>
      <c r="S968">
        <f t="shared" si="63"/>
        <v>2016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1477454340</v>
      </c>
      <c r="J969">
        <v>1474676646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1"/>
        <v>18</v>
      </c>
      <c r="Q969">
        <f t="shared" si="62"/>
        <v>43.98</v>
      </c>
      <c r="R969" s="12">
        <f t="shared" si="64"/>
        <v>42422.254328703704</v>
      </c>
      <c r="S969">
        <f t="shared" si="63"/>
        <v>2016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1475766932</v>
      </c>
      <c r="J970">
        <v>1473174932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1"/>
        <v>1</v>
      </c>
      <c r="Q970">
        <f t="shared" si="62"/>
        <v>26.5</v>
      </c>
      <c r="R970" s="12">
        <f t="shared" si="64"/>
        <v>41836.847615740742</v>
      </c>
      <c r="S970">
        <f t="shared" si="63"/>
        <v>2014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8223</v>
      </c>
      <c r="H971" t="s">
        <v>8245</v>
      </c>
      <c r="I971">
        <v>1461301574</v>
      </c>
      <c r="J971">
        <v>1456121174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1"/>
        <v>47</v>
      </c>
      <c r="Q971">
        <f t="shared" si="62"/>
        <v>1272.73</v>
      </c>
      <c r="R971" s="12">
        <f t="shared" si="64"/>
        <v>42742.30332175926</v>
      </c>
      <c r="S971">
        <f t="shared" si="63"/>
        <v>2017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8223</v>
      </c>
      <c r="H972" t="s">
        <v>8245</v>
      </c>
      <c r="I972">
        <v>1408134034</v>
      </c>
      <c r="J972">
        <v>1405542034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1"/>
        <v>46</v>
      </c>
      <c r="Q972">
        <f t="shared" si="62"/>
        <v>164</v>
      </c>
      <c r="R972" s="12">
        <f t="shared" si="64"/>
        <v>42721.220520833333</v>
      </c>
      <c r="S972">
        <f t="shared" si="63"/>
        <v>2016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8237</v>
      </c>
      <c r="H973" t="s">
        <v>8255</v>
      </c>
      <c r="I973">
        <v>1486624607</v>
      </c>
      <c r="J973">
        <v>1483773407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1"/>
        <v>0</v>
      </c>
      <c r="Q973">
        <f t="shared" si="62"/>
        <v>45.2</v>
      </c>
      <c r="R973" s="12">
        <f t="shared" si="64"/>
        <v>42111.709027777775</v>
      </c>
      <c r="S973">
        <f t="shared" si="63"/>
        <v>2015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8228</v>
      </c>
      <c r="H974" t="s">
        <v>8250</v>
      </c>
      <c r="I974">
        <v>1485147540</v>
      </c>
      <c r="J974">
        <v>1481951853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1"/>
        <v>35</v>
      </c>
      <c r="Q974">
        <f t="shared" si="62"/>
        <v>153.88999999999999</v>
      </c>
      <c r="R974" s="12">
        <f t="shared" si="64"/>
        <v>41856.865717592591</v>
      </c>
      <c r="S974">
        <f t="shared" si="63"/>
        <v>2014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1433178060</v>
      </c>
      <c r="J975">
        <v>1429290060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1"/>
        <v>2</v>
      </c>
      <c r="Q975">
        <f t="shared" si="62"/>
        <v>51.38</v>
      </c>
      <c r="R975" s="12">
        <f t="shared" si="64"/>
        <v>42257.014965277776</v>
      </c>
      <c r="S975">
        <f t="shared" si="63"/>
        <v>2015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1409813940</v>
      </c>
      <c r="J976">
        <v>1407271598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1"/>
        <v>1</v>
      </c>
      <c r="Q976">
        <f t="shared" si="62"/>
        <v>93.33</v>
      </c>
      <c r="R976" s="12">
        <f t="shared" si="64"/>
        <v>42424.749490740738</v>
      </c>
      <c r="S976">
        <f t="shared" si="63"/>
        <v>2016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1447032093</v>
      </c>
      <c r="J977">
        <v>1441844493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1"/>
        <v>3</v>
      </c>
      <c r="Q977">
        <f t="shared" si="62"/>
        <v>108.63</v>
      </c>
      <c r="R977" s="12">
        <f t="shared" si="64"/>
        <v>42489.696585648147</v>
      </c>
      <c r="S977">
        <f t="shared" si="63"/>
        <v>2016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8223</v>
      </c>
      <c r="H978" t="s">
        <v>8245</v>
      </c>
      <c r="I978">
        <v>1458925156</v>
      </c>
      <c r="J978">
        <v>1456336756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1"/>
        <v>2</v>
      </c>
      <c r="Q978">
        <f t="shared" si="62"/>
        <v>160.5</v>
      </c>
      <c r="R978" s="12">
        <f t="shared" si="64"/>
        <v>42185.058993055558</v>
      </c>
      <c r="S978">
        <f t="shared" si="63"/>
        <v>2015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8223</v>
      </c>
      <c r="H979" t="s">
        <v>8245</v>
      </c>
      <c r="I979">
        <v>1467132185</v>
      </c>
      <c r="J979">
        <v>1461948185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1"/>
        <v>34</v>
      </c>
      <c r="Q979">
        <f t="shared" si="62"/>
        <v>75.75</v>
      </c>
      <c r="R979" s="12">
        <f t="shared" si="64"/>
        <v>42391.942094907412</v>
      </c>
      <c r="S979">
        <f t="shared" si="63"/>
        <v>2016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8225</v>
      </c>
      <c r="H980" t="s">
        <v>8247</v>
      </c>
      <c r="I980">
        <v>1439515497</v>
      </c>
      <c r="J980">
        <v>1435627497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1"/>
        <v>56</v>
      </c>
      <c r="Q980">
        <f t="shared" si="62"/>
        <v>790.84</v>
      </c>
      <c r="R980" s="12">
        <f t="shared" si="64"/>
        <v>42395.309039351851</v>
      </c>
      <c r="S980">
        <f t="shared" si="63"/>
        <v>2016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8238</v>
      </c>
      <c r="H981" t="s">
        <v>8248</v>
      </c>
      <c r="I981">
        <v>1456094197</v>
      </c>
      <c r="J981">
        <v>1453502197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1"/>
        <v>83</v>
      </c>
      <c r="Q981">
        <f t="shared" si="62"/>
        <v>301.94</v>
      </c>
      <c r="R981" s="12">
        <f t="shared" si="64"/>
        <v>42506.416990740734</v>
      </c>
      <c r="S981">
        <f t="shared" si="63"/>
        <v>2016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8234</v>
      </c>
      <c r="H982" t="s">
        <v>8254</v>
      </c>
      <c r="I982">
        <v>1456385101</v>
      </c>
      <c r="J982">
        <v>1453793101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1"/>
        <v>15</v>
      </c>
      <c r="Q982">
        <f t="shared" si="62"/>
        <v>47.94</v>
      </c>
      <c r="R982" s="12">
        <f t="shared" si="64"/>
        <v>41928.904189814813</v>
      </c>
      <c r="S982">
        <f t="shared" si="63"/>
        <v>2014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1466449140</v>
      </c>
      <c r="J983">
        <v>1463392828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1"/>
        <v>0</v>
      </c>
      <c r="Q983">
        <f t="shared" si="62"/>
        <v>2.75</v>
      </c>
      <c r="R983" s="12">
        <f t="shared" si="64"/>
        <v>41830.947013888886</v>
      </c>
      <c r="S983">
        <f t="shared" si="63"/>
        <v>2014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1417387322</v>
      </c>
      <c r="J984">
        <v>1413495722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1"/>
        <v>0</v>
      </c>
      <c r="Q984">
        <f t="shared" si="62"/>
        <v>1</v>
      </c>
      <c r="R984" s="12">
        <f t="shared" si="64"/>
        <v>42615.753310185188</v>
      </c>
      <c r="S984">
        <f t="shared" si="63"/>
        <v>2016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8223</v>
      </c>
      <c r="H985" t="s">
        <v>8245</v>
      </c>
      <c r="I985">
        <v>1407624222</v>
      </c>
      <c r="J985">
        <v>1405032222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1"/>
        <v>30</v>
      </c>
      <c r="Q985">
        <f t="shared" si="62"/>
        <v>171.79</v>
      </c>
      <c r="R985" s="12">
        <f t="shared" si="64"/>
        <v>42574.667650462965</v>
      </c>
      <c r="S985">
        <f t="shared" si="63"/>
        <v>2016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1475431486</v>
      </c>
      <c r="J986">
        <v>1472839486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1"/>
        <v>1</v>
      </c>
      <c r="Q986">
        <f t="shared" si="62"/>
        <v>35.33</v>
      </c>
      <c r="R986" s="12">
        <f t="shared" si="64"/>
        <v>42061.11583333333</v>
      </c>
      <c r="S986">
        <f t="shared" si="63"/>
        <v>2015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8226</v>
      </c>
      <c r="H987" t="s">
        <v>8248</v>
      </c>
      <c r="I987">
        <v>1471985640</v>
      </c>
      <c r="J987">
        <v>1469289685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1"/>
        <v>6</v>
      </c>
      <c r="Q987">
        <f t="shared" si="62"/>
        <v>82.09</v>
      </c>
      <c r="R987" s="12">
        <f t="shared" si="64"/>
        <v>42339.967708333337</v>
      </c>
      <c r="S987">
        <f t="shared" si="63"/>
        <v>2015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8223</v>
      </c>
      <c r="H988" t="s">
        <v>8245</v>
      </c>
      <c r="I988">
        <v>1427507208</v>
      </c>
      <c r="J988">
        <v>1424918808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1"/>
        <v>13</v>
      </c>
      <c r="Q988">
        <f t="shared" si="62"/>
        <v>110.87</v>
      </c>
      <c r="R988" s="12">
        <f t="shared" si="64"/>
        <v>42324.767361111109</v>
      </c>
      <c r="S988">
        <f t="shared" si="63"/>
        <v>2015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8235</v>
      </c>
      <c r="H989" t="s">
        <v>8248</v>
      </c>
      <c r="I989">
        <v>1451602800</v>
      </c>
      <c r="J989">
        <v>1449011610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1"/>
        <v>13</v>
      </c>
      <c r="Q989">
        <f t="shared" si="62"/>
        <v>161.22</v>
      </c>
      <c r="R989" s="12">
        <f t="shared" si="64"/>
        <v>41773.294560185182</v>
      </c>
      <c r="S989">
        <f t="shared" si="63"/>
        <v>2014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8224</v>
      </c>
      <c r="H990" t="s">
        <v>8246</v>
      </c>
      <c r="I990">
        <v>1452384000</v>
      </c>
      <c r="J990">
        <v>1447698300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1"/>
        <v>0</v>
      </c>
      <c r="Q990">
        <f t="shared" si="62"/>
        <v>0</v>
      </c>
      <c r="R990" s="12">
        <f t="shared" si="64"/>
        <v>42614.356770833328</v>
      </c>
      <c r="S990">
        <f t="shared" si="63"/>
        <v>2016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8232</v>
      </c>
      <c r="H991" t="s">
        <v>8248</v>
      </c>
      <c r="I991">
        <v>1403507050</v>
      </c>
      <c r="J991">
        <v>1400051050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1"/>
        <v>17</v>
      </c>
      <c r="Q991">
        <f t="shared" si="62"/>
        <v>52.41</v>
      </c>
      <c r="R991" s="12">
        <f t="shared" si="64"/>
        <v>42611.933969907404</v>
      </c>
      <c r="S991">
        <f t="shared" si="63"/>
        <v>2016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8236</v>
      </c>
      <c r="H992" t="s">
        <v>8248</v>
      </c>
      <c r="I992">
        <v>1475310825</v>
      </c>
      <c r="J992">
        <v>1472718825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1"/>
        <v>0</v>
      </c>
      <c r="Q992">
        <f t="shared" si="62"/>
        <v>13</v>
      </c>
      <c r="R992" s="12">
        <f t="shared" si="64"/>
        <v>41855.784305555557</v>
      </c>
      <c r="S992">
        <f t="shared" si="63"/>
        <v>2014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8223</v>
      </c>
      <c r="H993" t="s">
        <v>8245</v>
      </c>
      <c r="I993">
        <v>1475101495</v>
      </c>
      <c r="J993">
        <v>1472509495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1"/>
        <v>4</v>
      </c>
      <c r="Q993">
        <f t="shared" si="62"/>
        <v>30.29</v>
      </c>
      <c r="R993" s="12">
        <f t="shared" si="64"/>
        <v>42538.75680555556</v>
      </c>
      <c r="S993">
        <f t="shared" si="63"/>
        <v>2016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1409770164</v>
      </c>
      <c r="J994">
        <v>1407178164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1"/>
        <v>0</v>
      </c>
      <c r="Q994">
        <f t="shared" si="62"/>
        <v>116.75</v>
      </c>
      <c r="R994" s="12">
        <f t="shared" si="64"/>
        <v>42437.924988425926</v>
      </c>
      <c r="S994">
        <f t="shared" si="63"/>
        <v>2016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8224</v>
      </c>
      <c r="H995" t="s">
        <v>8246</v>
      </c>
      <c r="I995">
        <v>1468349460</v>
      </c>
      <c r="J995">
        <v>1466186988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1"/>
        <v>25</v>
      </c>
      <c r="Q995">
        <f t="shared" si="62"/>
        <v>89.6</v>
      </c>
      <c r="R995" s="12">
        <f t="shared" si="64"/>
        <v>42652.964907407411</v>
      </c>
      <c r="S995">
        <f t="shared" si="63"/>
        <v>2016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1462655519</v>
      </c>
      <c r="J996">
        <v>1457475119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1"/>
        <v>2</v>
      </c>
      <c r="Q996">
        <f t="shared" si="62"/>
        <v>424.45</v>
      </c>
      <c r="R996" s="12">
        <f t="shared" si="64"/>
        <v>41921.263078703705</v>
      </c>
      <c r="S996">
        <f t="shared" si="63"/>
        <v>2014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1478926800</v>
      </c>
      <c r="J997">
        <v>1476054568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1"/>
        <v>7</v>
      </c>
      <c r="Q997">
        <f t="shared" si="62"/>
        <v>80.67</v>
      </c>
      <c r="R997" s="12">
        <f t="shared" si="64"/>
        <v>41947.940740740742</v>
      </c>
      <c r="S997">
        <f t="shared" si="63"/>
        <v>2014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1417388340</v>
      </c>
      <c r="J998">
        <v>1412835530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1"/>
        <v>2</v>
      </c>
      <c r="Q998">
        <f t="shared" si="62"/>
        <v>13</v>
      </c>
      <c r="R998" s="12">
        <f t="shared" si="64"/>
        <v>41817.866435185184</v>
      </c>
      <c r="S998">
        <f t="shared" si="63"/>
        <v>2014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1417276800</v>
      </c>
      <c r="J999">
        <v>1415140480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1"/>
        <v>1</v>
      </c>
      <c r="Q999">
        <f t="shared" si="62"/>
        <v>8.1300000000000008</v>
      </c>
      <c r="R999" s="12">
        <f t="shared" si="64"/>
        <v>41941.10297453704</v>
      </c>
      <c r="S999">
        <f t="shared" si="63"/>
        <v>2014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8223</v>
      </c>
      <c r="H1000" t="s">
        <v>8245</v>
      </c>
      <c r="I1000">
        <v>1406474820</v>
      </c>
      <c r="J1000">
        <v>1403902060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1"/>
        <v>59</v>
      </c>
      <c r="Q1000">
        <f t="shared" si="62"/>
        <v>153.43</v>
      </c>
      <c r="R1000" s="12">
        <f t="shared" si="64"/>
        <v>42282.168993055559</v>
      </c>
      <c r="S1000">
        <f t="shared" si="63"/>
        <v>2015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8223</v>
      </c>
      <c r="H1001" t="s">
        <v>8245</v>
      </c>
      <c r="I1001">
        <v>1417145297</v>
      </c>
      <c r="J1001">
        <v>1414549697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1"/>
        <v>8</v>
      </c>
      <c r="Q1001">
        <f t="shared" si="62"/>
        <v>292.08</v>
      </c>
      <c r="R1001" s="12">
        <f t="shared" si="64"/>
        <v>41926.29965277778</v>
      </c>
      <c r="S1001">
        <f t="shared" si="63"/>
        <v>2014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8228</v>
      </c>
      <c r="H1002" t="s">
        <v>8250</v>
      </c>
      <c r="I1002">
        <v>1447909401</v>
      </c>
      <c r="J1002">
        <v>1444017801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1"/>
        <v>2</v>
      </c>
      <c r="Q1002">
        <f t="shared" si="62"/>
        <v>3304</v>
      </c>
      <c r="R1002" s="12">
        <f t="shared" si="64"/>
        <v>42749.059722222228</v>
      </c>
      <c r="S1002">
        <f t="shared" si="63"/>
        <v>2017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8228</v>
      </c>
      <c r="H1003" t="s">
        <v>8250</v>
      </c>
      <c r="I1003">
        <v>1415865720</v>
      </c>
      <c r="J1003">
        <v>1413270690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1"/>
        <v>104</v>
      </c>
      <c r="Q1003">
        <f t="shared" si="62"/>
        <v>1300</v>
      </c>
      <c r="R1003" s="12">
        <f t="shared" si="64"/>
        <v>42720.720057870371</v>
      </c>
      <c r="S1003">
        <f t="shared" si="63"/>
        <v>2016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1489537560</v>
      </c>
      <c r="J1004">
        <v>1484357160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1"/>
        <v>30</v>
      </c>
      <c r="Q1004">
        <f t="shared" si="62"/>
        <v>134.55000000000001</v>
      </c>
      <c r="R1004" s="12">
        <f t="shared" si="64"/>
        <v>42325.684189814812</v>
      </c>
      <c r="S1004">
        <f t="shared" si="63"/>
        <v>2015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8224</v>
      </c>
      <c r="H1005" t="s">
        <v>8246</v>
      </c>
      <c r="I1005">
        <v>1485796613</v>
      </c>
      <c r="J1005">
        <v>1481908613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1"/>
        <v>16</v>
      </c>
      <c r="Q1005">
        <f t="shared" si="62"/>
        <v>214.07</v>
      </c>
      <c r="R1005" s="12">
        <f t="shared" si="64"/>
        <v>42780.709039351852</v>
      </c>
      <c r="S1005">
        <f t="shared" si="63"/>
        <v>2017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1450331940</v>
      </c>
      <c r="J1006">
        <v>1447777514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1"/>
        <v>82</v>
      </c>
      <c r="Q1006">
        <f t="shared" si="62"/>
        <v>216.34</v>
      </c>
      <c r="R1006" s="12">
        <f t="shared" si="64"/>
        <v>42388.708645833336</v>
      </c>
      <c r="S1006">
        <f t="shared" si="63"/>
        <v>2016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8229</v>
      </c>
      <c r="H1007" t="s">
        <v>8248</v>
      </c>
      <c r="I1007">
        <v>1489680061</v>
      </c>
      <c r="J1007">
        <v>1487091661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1"/>
        <v>75</v>
      </c>
      <c r="Q1007">
        <f t="shared" si="62"/>
        <v>932.31</v>
      </c>
      <c r="R1007" s="12">
        <f t="shared" si="64"/>
        <v>42276.624803240738</v>
      </c>
      <c r="S1007">
        <f t="shared" si="63"/>
        <v>2015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1455814827</v>
      </c>
      <c r="J1008">
        <v>1453222827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1"/>
        <v>6</v>
      </c>
      <c r="Q1008">
        <f t="shared" si="62"/>
        <v>29.25</v>
      </c>
      <c r="R1008" s="12">
        <f t="shared" si="64"/>
        <v>41977.040185185186</v>
      </c>
      <c r="S1008">
        <f t="shared" si="63"/>
        <v>2014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1446217183</v>
      </c>
      <c r="J1009">
        <v>1443538783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1"/>
        <v>44</v>
      </c>
      <c r="Q1009">
        <f t="shared" si="62"/>
        <v>174.95</v>
      </c>
      <c r="R1009" s="12">
        <f t="shared" si="64"/>
        <v>42676.583599537036</v>
      </c>
      <c r="S1009">
        <f t="shared" si="63"/>
        <v>2016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8223</v>
      </c>
      <c r="H1010" t="s">
        <v>8245</v>
      </c>
      <c r="I1010">
        <v>1418368260</v>
      </c>
      <c r="J1010">
        <v>1417654672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1"/>
        <v>0</v>
      </c>
      <c r="Q1010">
        <f t="shared" si="62"/>
        <v>250</v>
      </c>
      <c r="R1010" s="12">
        <f t="shared" si="64"/>
        <v>42702.809201388889</v>
      </c>
      <c r="S1010">
        <f t="shared" si="63"/>
        <v>2016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1481727623</v>
      </c>
      <c r="J1011">
        <v>1478095223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1"/>
        <v>13</v>
      </c>
      <c r="Q1011">
        <f t="shared" si="62"/>
        <v>65</v>
      </c>
      <c r="R1011" s="12">
        <f t="shared" si="64"/>
        <v>42510.604699074072</v>
      </c>
      <c r="S1011">
        <f t="shared" si="63"/>
        <v>2016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8237</v>
      </c>
      <c r="H1012" t="s">
        <v>8255</v>
      </c>
      <c r="I1012">
        <v>1482953115</v>
      </c>
      <c r="J1012">
        <v>1480361115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1"/>
        <v>0</v>
      </c>
      <c r="Q1012">
        <f t="shared" si="62"/>
        <v>55</v>
      </c>
      <c r="R1012" s="12">
        <f t="shared" si="64"/>
        <v>42561.829421296294</v>
      </c>
      <c r="S1012">
        <f t="shared" si="63"/>
        <v>2016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1466346646</v>
      </c>
      <c r="J1013">
        <v>1463754646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1"/>
        <v>0</v>
      </c>
      <c r="Q1013">
        <f t="shared" si="62"/>
        <v>75</v>
      </c>
      <c r="R1013" s="12">
        <f t="shared" si="64"/>
        <v>41946.898090277777</v>
      </c>
      <c r="S1013">
        <f t="shared" si="63"/>
        <v>2014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1473044340</v>
      </c>
      <c r="J1014">
        <v>1468180462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1"/>
        <v>21535</v>
      </c>
      <c r="Q1014">
        <f t="shared" si="62"/>
        <v>1389.36</v>
      </c>
      <c r="R1014" s="12">
        <f t="shared" si="64"/>
        <v>42714.440416666665</v>
      </c>
      <c r="S1014">
        <f t="shared" si="63"/>
        <v>2016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1418938395</v>
      </c>
      <c r="J1015">
        <v>1415050395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1"/>
        <v>35</v>
      </c>
      <c r="Q1015">
        <f t="shared" si="62"/>
        <v>95.91</v>
      </c>
      <c r="R1015" s="12">
        <f t="shared" si="64"/>
        <v>42339.833981481483</v>
      </c>
      <c r="S1015">
        <f t="shared" si="63"/>
        <v>2015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1485254052</v>
      </c>
      <c r="J1016">
        <v>1481366052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1"/>
        <v>31</v>
      </c>
      <c r="Q1016">
        <f t="shared" si="62"/>
        <v>191.25</v>
      </c>
      <c r="R1016" s="12">
        <f t="shared" si="64"/>
        <v>41955.002488425926</v>
      </c>
      <c r="S1016">
        <f t="shared" si="63"/>
        <v>2014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8223</v>
      </c>
      <c r="H1017" t="s">
        <v>8245</v>
      </c>
      <c r="I1017">
        <v>1451419200</v>
      </c>
      <c r="J1017">
        <v>1449000056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1"/>
        <v>3</v>
      </c>
      <c r="Q1017">
        <f t="shared" si="62"/>
        <v>40</v>
      </c>
      <c r="R1017" s="12">
        <f t="shared" si="64"/>
        <v>42303.878414351857</v>
      </c>
      <c r="S1017">
        <f t="shared" si="63"/>
        <v>2015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1420070615</v>
      </c>
      <c r="J1018">
        <v>1415750615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1"/>
        <v>3</v>
      </c>
      <c r="Q1018">
        <f t="shared" si="62"/>
        <v>74.790000000000006</v>
      </c>
      <c r="R1018" s="12">
        <f t="shared" si="64"/>
        <v>42422.107129629629</v>
      </c>
      <c r="S1018">
        <f t="shared" si="63"/>
        <v>2016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8239</v>
      </c>
      <c r="H1019" t="s">
        <v>8256</v>
      </c>
      <c r="I1019">
        <v>1448489095</v>
      </c>
      <c r="J1019">
        <v>1445893495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1"/>
        <v>23</v>
      </c>
      <c r="Q1019">
        <f t="shared" si="62"/>
        <v>161.12</v>
      </c>
      <c r="R1019" s="12">
        <f t="shared" si="64"/>
        <v>42289.675173611111</v>
      </c>
      <c r="S1019">
        <f t="shared" si="63"/>
        <v>2015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1459992856</v>
      </c>
      <c r="J1020">
        <v>1456108456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1"/>
        <v>3</v>
      </c>
      <c r="Q1020">
        <f t="shared" si="62"/>
        <v>88.71</v>
      </c>
      <c r="R1020" s="12">
        <f t="shared" si="64"/>
        <v>42535.492280092592</v>
      </c>
      <c r="S1020">
        <f t="shared" si="63"/>
        <v>2016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1448125935</v>
      </c>
      <c r="J1021">
        <v>1444666335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1"/>
        <v>47</v>
      </c>
      <c r="Q1021">
        <f t="shared" si="62"/>
        <v>53.25</v>
      </c>
      <c r="R1021" s="12">
        <f t="shared" si="64"/>
        <v>42009.973946759259</v>
      </c>
      <c r="S1021">
        <f t="shared" si="63"/>
        <v>2015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8223</v>
      </c>
      <c r="H1022" t="s">
        <v>8245</v>
      </c>
      <c r="I1022">
        <v>1468496933</v>
      </c>
      <c r="J1022">
        <v>1465904933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1"/>
        <v>206</v>
      </c>
      <c r="Q1022">
        <f t="shared" si="62"/>
        <v>106.2</v>
      </c>
      <c r="R1022" s="12">
        <f t="shared" si="64"/>
        <v>42127.069548611107</v>
      </c>
      <c r="S1022">
        <f t="shared" si="63"/>
        <v>2015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1423092149</v>
      </c>
      <c r="J1023">
        <v>1420500149</v>
      </c>
      <c r="K1023" t="b">
        <v>0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1"/>
        <v>352</v>
      </c>
      <c r="Q1023">
        <f t="shared" si="62"/>
        <v>22.08</v>
      </c>
      <c r="R1023" s="12">
        <f t="shared" si="64"/>
        <v>42271.251979166671</v>
      </c>
      <c r="S1023">
        <f t="shared" si="63"/>
        <v>2015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8228</v>
      </c>
      <c r="H1024" t="s">
        <v>8250</v>
      </c>
      <c r="I1024">
        <v>1433206020</v>
      </c>
      <c r="J1024">
        <v>1430617209</v>
      </c>
      <c r="K1024" t="b">
        <v>0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1"/>
        <v>115</v>
      </c>
      <c r="Q1024">
        <f t="shared" si="62"/>
        <v>31.05</v>
      </c>
      <c r="R1024" s="12">
        <f t="shared" si="64"/>
        <v>42111.646724537044</v>
      </c>
      <c r="S1024">
        <f t="shared" si="63"/>
        <v>2015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8223</v>
      </c>
      <c r="H1025" t="s">
        <v>8245</v>
      </c>
      <c r="I1025">
        <v>1445054400</v>
      </c>
      <c r="J1025">
        <v>1443074571</v>
      </c>
      <c r="K1025" t="b">
        <v>1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1"/>
        <v>237</v>
      </c>
      <c r="Q1025">
        <f t="shared" si="62"/>
        <v>36.21</v>
      </c>
      <c r="R1025" s="12">
        <f t="shared" si="64"/>
        <v>42145.919687500005</v>
      </c>
      <c r="S1025">
        <f t="shared" si="63"/>
        <v>2015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8223</v>
      </c>
      <c r="H1026" t="s">
        <v>8245</v>
      </c>
      <c r="I1026">
        <v>1431876677</v>
      </c>
      <c r="J1026">
        <v>1429284677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ref="P1026:P1089" si="65">ROUND(E1026/D1026*100,0)</f>
        <v>119</v>
      </c>
      <c r="Q1026">
        <f t="shared" ref="Q1026:Q1089" si="66">IFERROR(ROUND(E1026/L1026,2),0)</f>
        <v>388.98</v>
      </c>
      <c r="R1026" s="12">
        <f t="shared" si="64"/>
        <v>42370.580590277779</v>
      </c>
      <c r="S1026">
        <f t="shared" si="63"/>
        <v>2016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8224</v>
      </c>
      <c r="H1027" t="s">
        <v>8246</v>
      </c>
      <c r="I1027">
        <v>1434837861</v>
      </c>
      <c r="J1027">
        <v>1432245861</v>
      </c>
      <c r="K1027" t="b">
        <v>0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si="65"/>
        <v>110</v>
      </c>
      <c r="Q1027">
        <f t="shared" si="66"/>
        <v>71.849999999999994</v>
      </c>
      <c r="R1027" s="12">
        <f t="shared" si="64"/>
        <v>42049.833761574075</v>
      </c>
      <c r="S1027">
        <f t="shared" ref="S1027:S1090" si="67">YEAR(R1027)</f>
        <v>2015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8234</v>
      </c>
      <c r="H1028" t="s">
        <v>8254</v>
      </c>
      <c r="I1028">
        <v>1454248563</v>
      </c>
      <c r="J1028">
        <v>1451656563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5"/>
        <v>100</v>
      </c>
      <c r="Q1028">
        <f t="shared" si="66"/>
        <v>57.38</v>
      </c>
      <c r="R1028" s="12">
        <f t="shared" si="64"/>
        <v>42426.407592592594</v>
      </c>
      <c r="S1028">
        <f t="shared" si="67"/>
        <v>2016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1426532437</v>
      </c>
      <c r="J1029">
        <v>1423944037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5"/>
        <v>103</v>
      </c>
      <c r="Q1029">
        <f t="shared" si="66"/>
        <v>69.67</v>
      </c>
      <c r="R1029" s="12">
        <f t="shared" si="64"/>
        <v>41905.034108796295</v>
      </c>
      <c r="S1029">
        <f t="shared" si="67"/>
        <v>2014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1459414016</v>
      </c>
      <c r="J1030">
        <v>1456480016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5"/>
        <v>117</v>
      </c>
      <c r="Q1030">
        <f t="shared" si="66"/>
        <v>45.99</v>
      </c>
      <c r="R1030" s="12">
        <f t="shared" ref="R1030:R1093" si="68">((J1032/60)/60)/24+DATE(1970,1,1)</f>
        <v>42755.627372685187</v>
      </c>
      <c r="S1030">
        <f t="shared" si="67"/>
        <v>2017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8223</v>
      </c>
      <c r="H1031" t="s">
        <v>8245</v>
      </c>
      <c r="I1031">
        <v>1414025347</v>
      </c>
      <c r="J1031">
        <v>1411433347</v>
      </c>
      <c r="K1031" t="b">
        <v>1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5"/>
        <v>112</v>
      </c>
      <c r="Q1031">
        <f t="shared" si="66"/>
        <v>79.260000000000005</v>
      </c>
      <c r="R1031" s="12">
        <f t="shared" si="68"/>
        <v>42044.711886574078</v>
      </c>
      <c r="S1031">
        <f t="shared" si="67"/>
        <v>2015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8224</v>
      </c>
      <c r="H1032" t="s">
        <v>8246</v>
      </c>
      <c r="I1032">
        <v>1488830400</v>
      </c>
      <c r="J1032">
        <v>1484924605</v>
      </c>
      <c r="K1032" t="b">
        <v>1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5"/>
        <v>342</v>
      </c>
      <c r="Q1032">
        <f t="shared" si="66"/>
        <v>43.03</v>
      </c>
      <c r="R1032" s="12">
        <f t="shared" si="68"/>
        <v>42611.483206018514</v>
      </c>
      <c r="S1032">
        <f t="shared" si="67"/>
        <v>2016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8234</v>
      </c>
      <c r="H1033" t="s">
        <v>8254</v>
      </c>
      <c r="I1033">
        <v>1428184740</v>
      </c>
      <c r="J1033">
        <v>1423501507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5"/>
        <v>107</v>
      </c>
      <c r="Q1033">
        <f t="shared" si="66"/>
        <v>108.48</v>
      </c>
      <c r="R1033" s="12">
        <f t="shared" si="68"/>
        <v>42324.764004629629</v>
      </c>
      <c r="S1033">
        <f t="shared" si="67"/>
        <v>2015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1473680149</v>
      </c>
      <c r="J1034">
        <v>1472470549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5"/>
        <v>108</v>
      </c>
      <c r="Q1034">
        <f t="shared" si="66"/>
        <v>61.03</v>
      </c>
      <c r="R1034" s="12">
        <f t="shared" si="68"/>
        <v>42514.666956018518</v>
      </c>
      <c r="S1034">
        <f t="shared" si="67"/>
        <v>2016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8223</v>
      </c>
      <c r="H1035" t="s">
        <v>8245</v>
      </c>
      <c r="I1035">
        <v>1450290010</v>
      </c>
      <c r="J1035">
        <v>1447698010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5"/>
        <v>103</v>
      </c>
      <c r="Q1035">
        <f t="shared" si="66"/>
        <v>50.59</v>
      </c>
      <c r="R1035" s="12">
        <f t="shared" si="68"/>
        <v>42688.732407407413</v>
      </c>
      <c r="S1035">
        <f t="shared" si="67"/>
        <v>2016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1466697625</v>
      </c>
      <c r="J1036">
        <v>1464105625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5"/>
        <v>130</v>
      </c>
      <c r="Q1036">
        <f t="shared" si="66"/>
        <v>39.159999999999997</v>
      </c>
      <c r="R1036" s="12">
        <f t="shared" si="68"/>
        <v>42555.166712962964</v>
      </c>
      <c r="S1036">
        <f t="shared" si="67"/>
        <v>2016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8224</v>
      </c>
      <c r="H1037" t="s">
        <v>8246</v>
      </c>
      <c r="I1037">
        <v>1481564080</v>
      </c>
      <c r="J1037">
        <v>1479144880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5"/>
        <v>108</v>
      </c>
      <c r="Q1037">
        <f t="shared" si="66"/>
        <v>65.16</v>
      </c>
      <c r="R1037" s="12">
        <f t="shared" si="68"/>
        <v>42016.641435185185</v>
      </c>
      <c r="S1037">
        <f t="shared" si="67"/>
        <v>2015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1470369540</v>
      </c>
      <c r="J1038">
        <v>1467604804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5"/>
        <v>112</v>
      </c>
      <c r="Q1038">
        <f t="shared" si="66"/>
        <v>23.96</v>
      </c>
      <c r="R1038" s="12">
        <f t="shared" si="68"/>
        <v>41249.448958333334</v>
      </c>
      <c r="S1038">
        <f t="shared" si="67"/>
        <v>2012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1423668220</v>
      </c>
      <c r="J1039">
        <v>1421076220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5"/>
        <v>102</v>
      </c>
      <c r="Q1039">
        <f t="shared" si="66"/>
        <v>48.62</v>
      </c>
      <c r="R1039" s="12">
        <f t="shared" si="68"/>
        <v>42119.822476851856</v>
      </c>
      <c r="S1039">
        <f t="shared" si="67"/>
        <v>2015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1357545600</v>
      </c>
      <c r="J1040">
        <v>1354790790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5"/>
        <v>145</v>
      </c>
      <c r="Q1040">
        <f t="shared" si="66"/>
        <v>35.74</v>
      </c>
      <c r="R1040" s="12">
        <f t="shared" si="68"/>
        <v>42418.231747685189</v>
      </c>
      <c r="S1040">
        <f t="shared" si="67"/>
        <v>2016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1431925200</v>
      </c>
      <c r="J1041">
        <v>1429991062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5"/>
        <v>128</v>
      </c>
      <c r="Q1041">
        <f t="shared" si="66"/>
        <v>21.37</v>
      </c>
      <c r="R1041" s="12">
        <f t="shared" si="68"/>
        <v>42692.109328703707</v>
      </c>
      <c r="S1041">
        <f t="shared" si="67"/>
        <v>2016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1458362023</v>
      </c>
      <c r="J1042">
        <v>1455773623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5"/>
        <v>0</v>
      </c>
      <c r="Q1042">
        <f t="shared" si="66"/>
        <v>250</v>
      </c>
      <c r="R1042" s="12">
        <f t="shared" si="68"/>
        <v>42579.708437499998</v>
      </c>
      <c r="S1042">
        <f t="shared" si="67"/>
        <v>2016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1481615940</v>
      </c>
      <c r="J1043">
        <v>1479436646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5"/>
        <v>0</v>
      </c>
      <c r="Q1043">
        <f t="shared" si="66"/>
        <v>0</v>
      </c>
      <c r="R1043" s="12">
        <f t="shared" si="68"/>
        <v>41831.060092592597</v>
      </c>
      <c r="S1043">
        <f t="shared" si="67"/>
        <v>2014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1472317209</v>
      </c>
      <c r="J1044">
        <v>1469725209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5"/>
        <v>2</v>
      </c>
      <c r="Q1044">
        <f t="shared" si="66"/>
        <v>10</v>
      </c>
      <c r="R1044" s="12">
        <f t="shared" si="68"/>
        <v>41851.696157407408</v>
      </c>
      <c r="S1044">
        <f t="shared" si="67"/>
        <v>2014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1406769992</v>
      </c>
      <c r="J1045">
        <v>1405041992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5"/>
        <v>9</v>
      </c>
      <c r="Q1045">
        <f t="shared" si="66"/>
        <v>29.24</v>
      </c>
      <c r="R1045" s="12">
        <f t="shared" si="68"/>
        <v>42114.252951388888</v>
      </c>
      <c r="S1045">
        <f t="shared" si="67"/>
        <v>2015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1410516000</v>
      </c>
      <c r="J1046">
        <v>1406824948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5"/>
        <v>0</v>
      </c>
      <c r="Q1046">
        <f t="shared" si="66"/>
        <v>3</v>
      </c>
      <c r="R1046" s="12">
        <f t="shared" si="68"/>
        <v>42011.925937499997</v>
      </c>
      <c r="S1046">
        <f t="shared" si="67"/>
        <v>2015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1432101855</v>
      </c>
      <c r="J1047">
        <v>1429509855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5"/>
        <v>3</v>
      </c>
      <c r="Q1047">
        <f t="shared" si="66"/>
        <v>33.25</v>
      </c>
      <c r="R1047" s="12">
        <f t="shared" si="68"/>
        <v>41844.874421296299</v>
      </c>
      <c r="S1047">
        <f t="shared" si="67"/>
        <v>2014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8223</v>
      </c>
      <c r="H1048" t="s">
        <v>8245</v>
      </c>
      <c r="I1048">
        <v>1425587220</v>
      </c>
      <c r="J1048">
        <v>1420668801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5"/>
        <v>0</v>
      </c>
      <c r="Q1048">
        <f t="shared" si="66"/>
        <v>0</v>
      </c>
      <c r="R1048" s="12">
        <f t="shared" si="68"/>
        <v>42319.851388888885</v>
      </c>
      <c r="S1048">
        <f t="shared" si="67"/>
        <v>2015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1408827550</v>
      </c>
      <c r="J1049">
        <v>1406235550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5"/>
        <v>0</v>
      </c>
      <c r="Q1049">
        <f t="shared" si="66"/>
        <v>1</v>
      </c>
      <c r="R1049" s="12">
        <f t="shared" si="68"/>
        <v>41918.818460648145</v>
      </c>
      <c r="S1049">
        <f t="shared" si="67"/>
        <v>2014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8235</v>
      </c>
      <c r="H1050" t="s">
        <v>8248</v>
      </c>
      <c r="I1050">
        <v>1451161560</v>
      </c>
      <c r="J1050">
        <v>1447273560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5"/>
        <v>1</v>
      </c>
      <c r="Q1050">
        <f t="shared" si="66"/>
        <v>53</v>
      </c>
      <c r="R1050" s="12">
        <f t="shared" si="68"/>
        <v>42598.053113425922</v>
      </c>
      <c r="S1050">
        <f t="shared" si="67"/>
        <v>2016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1415219915</v>
      </c>
      <c r="J1051">
        <v>1412624315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5"/>
        <v>0</v>
      </c>
      <c r="Q1051">
        <f t="shared" si="66"/>
        <v>0</v>
      </c>
      <c r="R1051" s="12">
        <f t="shared" si="68"/>
        <v>42382.431076388893</v>
      </c>
      <c r="S1051">
        <f t="shared" si="67"/>
        <v>2016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1474766189</v>
      </c>
      <c r="J1052">
        <v>1471310189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5"/>
        <v>0</v>
      </c>
      <c r="Q1052">
        <f t="shared" si="66"/>
        <v>0</v>
      </c>
      <c r="R1052" s="12">
        <f t="shared" si="68"/>
        <v>42231.7971875</v>
      </c>
      <c r="S1052">
        <f t="shared" si="67"/>
        <v>2015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1455272445</v>
      </c>
      <c r="J1053">
        <v>1452680445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5"/>
        <v>0</v>
      </c>
      <c r="Q1053">
        <f t="shared" si="66"/>
        <v>0</v>
      </c>
      <c r="R1053" s="12">
        <f t="shared" si="68"/>
        <v>41850.014178240745</v>
      </c>
      <c r="S1053">
        <f t="shared" si="67"/>
        <v>2014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1442257677</v>
      </c>
      <c r="J1054">
        <v>1439665677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5"/>
        <v>0</v>
      </c>
      <c r="Q1054">
        <f t="shared" si="66"/>
        <v>0</v>
      </c>
      <c r="R1054" s="12">
        <f t="shared" si="68"/>
        <v>42483.797395833331</v>
      </c>
      <c r="S1054">
        <f t="shared" si="67"/>
        <v>2016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1409098825</v>
      </c>
      <c r="J1055">
        <v>1406679625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5"/>
        <v>1</v>
      </c>
      <c r="Q1055">
        <f t="shared" si="66"/>
        <v>15</v>
      </c>
      <c r="R1055" s="12">
        <f t="shared" si="68"/>
        <v>42775.172824074078</v>
      </c>
      <c r="S1055">
        <f t="shared" si="67"/>
        <v>2017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1465243740</v>
      </c>
      <c r="J1056">
        <v>1461438495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5"/>
        <v>0</v>
      </c>
      <c r="Q1056">
        <f t="shared" si="66"/>
        <v>0</v>
      </c>
      <c r="R1056" s="12">
        <f t="shared" si="68"/>
        <v>41831.851840277777</v>
      </c>
      <c r="S1056">
        <f t="shared" si="67"/>
        <v>2014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1488773332</v>
      </c>
      <c r="J1057">
        <v>1486613332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5"/>
        <v>0</v>
      </c>
      <c r="Q1057">
        <f t="shared" si="66"/>
        <v>0</v>
      </c>
      <c r="R1057" s="12">
        <f t="shared" si="68"/>
        <v>42406.992418981477</v>
      </c>
      <c r="S1057">
        <f t="shared" si="67"/>
        <v>2016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1407708000</v>
      </c>
      <c r="J1058">
        <v>1405110399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5"/>
        <v>0</v>
      </c>
      <c r="Q1058">
        <f t="shared" si="66"/>
        <v>0</v>
      </c>
      <c r="R1058" s="12">
        <f t="shared" si="68"/>
        <v>42058.719641203701</v>
      </c>
      <c r="S1058">
        <f t="shared" si="67"/>
        <v>2015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1457394545</v>
      </c>
      <c r="J1059">
        <v>1454802545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5"/>
        <v>0</v>
      </c>
      <c r="Q1059">
        <f t="shared" si="66"/>
        <v>0</v>
      </c>
      <c r="R1059" s="12">
        <f t="shared" si="68"/>
        <v>42678.871331018512</v>
      </c>
      <c r="S1059">
        <f t="shared" si="67"/>
        <v>2016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1429892177</v>
      </c>
      <c r="J1060">
        <v>1424711777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5"/>
        <v>0</v>
      </c>
      <c r="Q1060">
        <f t="shared" si="66"/>
        <v>0</v>
      </c>
      <c r="R1060" s="12">
        <f t="shared" si="68"/>
        <v>42047.900960648149</v>
      </c>
      <c r="S1060">
        <f t="shared" si="67"/>
        <v>2015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1480888483</v>
      </c>
      <c r="J1061">
        <v>1478292883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5"/>
        <v>0</v>
      </c>
      <c r="Q1061">
        <f t="shared" si="66"/>
        <v>0</v>
      </c>
      <c r="R1061" s="12">
        <f t="shared" si="68"/>
        <v>42046.79</v>
      </c>
      <c r="S1061">
        <f t="shared" si="67"/>
        <v>2015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1427328000</v>
      </c>
      <c r="J1062">
        <v>1423777043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5"/>
        <v>1</v>
      </c>
      <c r="Q1062">
        <f t="shared" si="66"/>
        <v>50</v>
      </c>
      <c r="R1062" s="12">
        <f t="shared" si="68"/>
        <v>42079.913113425922</v>
      </c>
      <c r="S1062">
        <f t="shared" si="67"/>
        <v>2015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1426269456</v>
      </c>
      <c r="J1063">
        <v>1423681056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5"/>
        <v>0</v>
      </c>
      <c r="Q1063">
        <f t="shared" si="66"/>
        <v>0</v>
      </c>
      <c r="R1063" s="12">
        <f t="shared" si="68"/>
        <v>42432.276712962965</v>
      </c>
      <c r="S1063">
        <f t="shared" si="67"/>
        <v>2016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1429134893</v>
      </c>
      <c r="J1064">
        <v>1426542893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5"/>
        <v>95</v>
      </c>
      <c r="Q1064">
        <f t="shared" si="66"/>
        <v>47.5</v>
      </c>
      <c r="R1064" s="12">
        <f t="shared" si="68"/>
        <v>42556.807187500002</v>
      </c>
      <c r="S1064">
        <f t="shared" si="67"/>
        <v>2016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1462150800</v>
      </c>
      <c r="J1065">
        <v>1456987108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5"/>
        <v>0</v>
      </c>
      <c r="Q1065">
        <f t="shared" si="66"/>
        <v>0</v>
      </c>
      <c r="R1065" s="12">
        <f t="shared" si="68"/>
        <v>42583.030810185184</v>
      </c>
      <c r="S1065">
        <f t="shared" si="67"/>
        <v>2016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1468351341</v>
      </c>
      <c r="J1066">
        <v>1467746541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5"/>
        <v>9</v>
      </c>
      <c r="Q1066">
        <f t="shared" si="66"/>
        <v>65.67</v>
      </c>
      <c r="R1066" s="12">
        <f t="shared" si="68"/>
        <v>41417.228043981479</v>
      </c>
      <c r="S1066">
        <f t="shared" si="67"/>
        <v>2013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8223</v>
      </c>
      <c r="H1067" t="s">
        <v>8245</v>
      </c>
      <c r="I1067">
        <v>1472604262</v>
      </c>
      <c r="J1067">
        <v>1470012262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5"/>
        <v>3</v>
      </c>
      <c r="Q1067">
        <f t="shared" si="66"/>
        <v>16.2</v>
      </c>
      <c r="R1067" s="12">
        <f t="shared" si="68"/>
        <v>41661.381041666667</v>
      </c>
      <c r="S1067">
        <f t="shared" si="67"/>
        <v>2014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1373174903</v>
      </c>
      <c r="J1068">
        <v>1369286903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5"/>
        <v>3</v>
      </c>
      <c r="Q1068">
        <f t="shared" si="66"/>
        <v>34.130000000000003</v>
      </c>
      <c r="R1068" s="12">
        <f t="shared" si="68"/>
        <v>41445.962754629632</v>
      </c>
      <c r="S1068">
        <f t="shared" si="67"/>
        <v>2013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8225</v>
      </c>
      <c r="H1069" t="s">
        <v>8247</v>
      </c>
      <c r="I1069">
        <v>1392800922</v>
      </c>
      <c r="J1069">
        <v>1390381722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5"/>
        <v>26</v>
      </c>
      <c r="Q1069">
        <f t="shared" si="66"/>
        <v>13</v>
      </c>
      <c r="R1069" s="12">
        <f t="shared" si="68"/>
        <v>41599.855682870373</v>
      </c>
      <c r="S1069">
        <f t="shared" si="67"/>
        <v>2013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1375657582</v>
      </c>
      <c r="J1070">
        <v>1371769582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5"/>
        <v>0</v>
      </c>
      <c r="Q1070">
        <f t="shared" si="66"/>
        <v>11.25</v>
      </c>
      <c r="R1070" s="12">
        <f t="shared" si="68"/>
        <v>42440.371111111104</v>
      </c>
      <c r="S1070">
        <f t="shared" si="67"/>
        <v>2016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1387657931</v>
      </c>
      <c r="J1071">
        <v>1385065931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5"/>
        <v>39</v>
      </c>
      <c r="Q1071">
        <f t="shared" si="66"/>
        <v>40.479999999999997</v>
      </c>
      <c r="R1071" s="12">
        <f t="shared" si="68"/>
        <v>41572.229849537034</v>
      </c>
      <c r="S1071">
        <f t="shared" si="67"/>
        <v>2013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1460274864</v>
      </c>
      <c r="J1072">
        <v>1457686464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5"/>
        <v>1</v>
      </c>
      <c r="Q1072">
        <f t="shared" si="66"/>
        <v>35</v>
      </c>
      <c r="R1072" s="12">
        <f t="shared" si="68"/>
        <v>41163.011828703704</v>
      </c>
      <c r="S1072">
        <f t="shared" si="67"/>
        <v>2012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8223</v>
      </c>
      <c r="H1073" t="s">
        <v>8245</v>
      </c>
      <c r="I1073">
        <v>1385447459</v>
      </c>
      <c r="J1073">
        <v>1382679059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5"/>
        <v>0</v>
      </c>
      <c r="Q1073">
        <f t="shared" si="66"/>
        <v>0</v>
      </c>
      <c r="R1073" s="12">
        <f t="shared" si="68"/>
        <v>42295.753391203703</v>
      </c>
      <c r="S1073">
        <f t="shared" si="67"/>
        <v>2015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1349050622</v>
      </c>
      <c r="J1074">
        <v>1347322622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5"/>
        <v>0</v>
      </c>
      <c r="Q1074">
        <f t="shared" si="66"/>
        <v>12.75</v>
      </c>
      <c r="R1074" s="12">
        <f t="shared" si="68"/>
        <v>41645.832141203704</v>
      </c>
      <c r="S1074">
        <f t="shared" si="67"/>
        <v>2014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8233</v>
      </c>
      <c r="H1075" t="s">
        <v>8253</v>
      </c>
      <c r="I1075">
        <v>1447787093</v>
      </c>
      <c r="J1075">
        <v>1445191493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5"/>
        <v>1</v>
      </c>
      <c r="Q1075">
        <f t="shared" si="66"/>
        <v>10</v>
      </c>
      <c r="R1075" s="12">
        <f t="shared" si="68"/>
        <v>40802.964594907404</v>
      </c>
      <c r="S1075">
        <f t="shared" si="67"/>
        <v>2011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1391630297</v>
      </c>
      <c r="J1076">
        <v>1389038297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5"/>
        <v>6</v>
      </c>
      <c r="Q1076">
        <f t="shared" si="66"/>
        <v>113.57</v>
      </c>
      <c r="R1076" s="12">
        <f t="shared" si="68"/>
        <v>41613.172974537039</v>
      </c>
      <c r="S1076">
        <f t="shared" si="67"/>
        <v>2013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1318806541</v>
      </c>
      <c r="J1077">
        <v>1316214541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5"/>
        <v>5</v>
      </c>
      <c r="Q1077">
        <f t="shared" si="66"/>
        <v>15</v>
      </c>
      <c r="R1077" s="12">
        <f t="shared" si="68"/>
        <v>41005.904120370367</v>
      </c>
      <c r="S1077">
        <f t="shared" si="67"/>
        <v>2012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1388808545</v>
      </c>
      <c r="J1078">
        <v>1386216545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5"/>
        <v>63</v>
      </c>
      <c r="Q1078">
        <f t="shared" si="66"/>
        <v>48.28</v>
      </c>
      <c r="R1078" s="12">
        <f t="shared" si="68"/>
        <v>41838.377893518518</v>
      </c>
      <c r="S1078">
        <f t="shared" si="67"/>
        <v>2014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1336340516</v>
      </c>
      <c r="J1079">
        <v>1333748516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5"/>
        <v>29</v>
      </c>
      <c r="Q1079">
        <f t="shared" si="66"/>
        <v>43.98</v>
      </c>
      <c r="R1079" s="12">
        <f t="shared" si="68"/>
        <v>42353.16679398148</v>
      </c>
      <c r="S1079">
        <f t="shared" si="67"/>
        <v>2015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1410426250</v>
      </c>
      <c r="J1080">
        <v>1405674250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5"/>
        <v>8</v>
      </c>
      <c r="Q1080">
        <f t="shared" si="66"/>
        <v>9</v>
      </c>
      <c r="R1080" s="12">
        <f t="shared" si="68"/>
        <v>40701.195844907408</v>
      </c>
      <c r="S1080">
        <f t="shared" si="67"/>
        <v>2011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8223</v>
      </c>
      <c r="H1081" t="s">
        <v>8245</v>
      </c>
      <c r="I1081">
        <v>1452744011</v>
      </c>
      <c r="J1081">
        <v>1450152011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5"/>
        <v>3</v>
      </c>
      <c r="Q1081">
        <f t="shared" si="66"/>
        <v>37.67</v>
      </c>
      <c r="R1081" s="12">
        <f t="shared" si="68"/>
        <v>42479.566388888896</v>
      </c>
      <c r="S1081">
        <f t="shared" si="67"/>
        <v>2016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1311309721</v>
      </c>
      <c r="J1082">
        <v>1307421721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5"/>
        <v>9</v>
      </c>
      <c r="Q1082">
        <f t="shared" si="66"/>
        <v>18.579999999999998</v>
      </c>
      <c r="R1082" s="12">
        <f t="shared" si="68"/>
        <v>41740.138113425928</v>
      </c>
      <c r="S1082">
        <f t="shared" si="67"/>
        <v>2014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8235</v>
      </c>
      <c r="H1083" t="s">
        <v>8248</v>
      </c>
      <c r="I1083">
        <v>1463232936</v>
      </c>
      <c r="J1083">
        <v>1461072936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5"/>
        <v>0</v>
      </c>
      <c r="Q1083">
        <f t="shared" si="66"/>
        <v>3</v>
      </c>
      <c r="R1083" s="12">
        <f t="shared" si="68"/>
        <v>42002.926990740743</v>
      </c>
      <c r="S1083">
        <f t="shared" si="67"/>
        <v>2014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1399778333</v>
      </c>
      <c r="J1084">
        <v>1397186333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5"/>
        <v>1</v>
      </c>
      <c r="Q1084">
        <f t="shared" si="66"/>
        <v>18.670000000000002</v>
      </c>
      <c r="R1084" s="12">
        <f t="shared" si="68"/>
        <v>41101.906111111115</v>
      </c>
      <c r="S1084">
        <f t="shared" si="67"/>
        <v>2012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8223</v>
      </c>
      <c r="H1085" t="s">
        <v>8245</v>
      </c>
      <c r="I1085">
        <v>1422483292</v>
      </c>
      <c r="J1085">
        <v>1419891292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5"/>
        <v>1</v>
      </c>
      <c r="Q1085">
        <f t="shared" si="66"/>
        <v>410</v>
      </c>
      <c r="R1085" s="12">
        <f t="shared" si="68"/>
        <v>41793.659525462965</v>
      </c>
      <c r="S1085">
        <f t="shared" si="67"/>
        <v>2014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1344635088</v>
      </c>
      <c r="J1086">
        <v>1342043088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5"/>
        <v>0</v>
      </c>
      <c r="Q1086">
        <f t="shared" si="66"/>
        <v>0</v>
      </c>
      <c r="R1086" s="12">
        <f t="shared" si="68"/>
        <v>41829.912083333329</v>
      </c>
      <c r="S1086">
        <f t="shared" si="67"/>
        <v>2014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1406994583</v>
      </c>
      <c r="J1087">
        <v>1401810583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5"/>
        <v>3</v>
      </c>
      <c r="Q1087">
        <f t="shared" si="66"/>
        <v>114</v>
      </c>
      <c r="R1087" s="12">
        <f t="shared" si="68"/>
        <v>42413.671006944445</v>
      </c>
      <c r="S1087">
        <f t="shared" si="67"/>
        <v>2016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1407534804</v>
      </c>
      <c r="J1088">
        <v>1404942804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5"/>
        <v>0</v>
      </c>
      <c r="Q1088">
        <f t="shared" si="66"/>
        <v>7.5</v>
      </c>
      <c r="R1088" s="12">
        <f t="shared" si="68"/>
        <v>41845.866793981484</v>
      </c>
      <c r="S1088">
        <f t="shared" si="67"/>
        <v>2014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8228</v>
      </c>
      <c r="H1089" t="s">
        <v>8250</v>
      </c>
      <c r="I1089">
        <v>1457967975</v>
      </c>
      <c r="J1089">
        <v>1455379575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5"/>
        <v>0</v>
      </c>
      <c r="Q1089">
        <f t="shared" si="66"/>
        <v>0</v>
      </c>
      <c r="R1089" s="12">
        <f t="shared" si="68"/>
        <v>41775.713969907411</v>
      </c>
      <c r="S1089">
        <f t="shared" si="67"/>
        <v>2014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1408913291</v>
      </c>
      <c r="J1090">
        <v>1406321291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ref="P1090:P1153" si="69">ROUND(E1090/D1090*100,0)</f>
        <v>14</v>
      </c>
      <c r="Q1090">
        <f t="shared" ref="Q1090:Q1153" si="70">IFERROR(ROUND(E1090/L1090,2),0)</f>
        <v>43.42</v>
      </c>
      <c r="R1090" s="12">
        <f t="shared" si="68"/>
        <v>41723.799386574072</v>
      </c>
      <c r="S1090">
        <f t="shared" si="67"/>
        <v>2014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8223</v>
      </c>
      <c r="H1091" t="s">
        <v>8245</v>
      </c>
      <c r="I1091">
        <v>1402852087</v>
      </c>
      <c r="J1091">
        <v>1400260087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si="69"/>
        <v>8</v>
      </c>
      <c r="Q1091">
        <f t="shared" si="70"/>
        <v>23.96</v>
      </c>
      <c r="R1091" s="12">
        <f t="shared" si="68"/>
        <v>42151.189525462964</v>
      </c>
      <c r="S1091">
        <f t="shared" ref="S1091:S1154" si="71">YEAR(R1091)</f>
        <v>2015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8223</v>
      </c>
      <c r="H1092" t="s">
        <v>8245</v>
      </c>
      <c r="I1092">
        <v>1398366667</v>
      </c>
      <c r="J1092">
        <v>1395774667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9"/>
        <v>0</v>
      </c>
      <c r="Q1092">
        <f t="shared" si="70"/>
        <v>5</v>
      </c>
      <c r="R1092" s="12">
        <f t="shared" si="68"/>
        <v>42123.185798611114</v>
      </c>
      <c r="S1092">
        <f t="shared" si="71"/>
        <v>2015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9"/>
        <v>13</v>
      </c>
      <c r="Q1093">
        <f t="shared" si="70"/>
        <v>12.5</v>
      </c>
      <c r="R1093" s="12">
        <f t="shared" si="68"/>
        <v>42440.820277777777</v>
      </c>
      <c r="S1093">
        <f t="shared" si="71"/>
        <v>2016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8225</v>
      </c>
      <c r="H1094" t="s">
        <v>8247</v>
      </c>
      <c r="I1094">
        <v>1432873653</v>
      </c>
      <c r="J1094">
        <v>1430281653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9"/>
        <v>1</v>
      </c>
      <c r="Q1094">
        <f t="shared" si="70"/>
        <v>3</v>
      </c>
      <c r="R1094" s="12">
        <f t="shared" ref="R1094:R1157" si="72">((J1096/60)/60)/24+DATE(1970,1,1)</f>
        <v>41250.025902777779</v>
      </c>
      <c r="S1094">
        <f t="shared" si="71"/>
        <v>2012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8224</v>
      </c>
      <c r="H1095" t="s">
        <v>8246</v>
      </c>
      <c r="I1095">
        <v>1460313672</v>
      </c>
      <c r="J1095">
        <v>1457725272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9"/>
        <v>14</v>
      </c>
      <c r="Q1095">
        <f t="shared" si="70"/>
        <v>10.56</v>
      </c>
      <c r="R1095" s="12">
        <f t="shared" si="72"/>
        <v>42396.973807870367</v>
      </c>
      <c r="S1095">
        <f t="shared" si="71"/>
        <v>2016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1357432638</v>
      </c>
      <c r="J1096">
        <v>1354840638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9"/>
        <v>18</v>
      </c>
      <c r="Q1096">
        <f t="shared" si="70"/>
        <v>122</v>
      </c>
      <c r="R1096" s="12">
        <f t="shared" si="72"/>
        <v>40795.713344907403</v>
      </c>
      <c r="S1096">
        <f t="shared" si="71"/>
        <v>2011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8228</v>
      </c>
      <c r="H1097" t="s">
        <v>8250</v>
      </c>
      <c r="I1097">
        <v>1455232937</v>
      </c>
      <c r="J1097">
        <v>1453936937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9"/>
        <v>5</v>
      </c>
      <c r="Q1097">
        <f t="shared" si="70"/>
        <v>267.81</v>
      </c>
      <c r="R1097" s="12">
        <f t="shared" si="72"/>
        <v>41486.537268518521</v>
      </c>
      <c r="S1097">
        <f t="shared" si="71"/>
        <v>2013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1318180033</v>
      </c>
      <c r="J1098">
        <v>1315588033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9"/>
        <v>18</v>
      </c>
      <c r="Q1098">
        <f t="shared" si="70"/>
        <v>74.209999999999994</v>
      </c>
      <c r="R1098" s="12">
        <f t="shared" si="72"/>
        <v>41885.51798611111</v>
      </c>
      <c r="S1098">
        <f t="shared" si="71"/>
        <v>2014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1377867220</v>
      </c>
      <c r="J1099">
        <v>1375275220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9"/>
        <v>0</v>
      </c>
      <c r="Q1099">
        <f t="shared" si="70"/>
        <v>6.71</v>
      </c>
      <c r="R1099" s="12">
        <f t="shared" si="72"/>
        <v>41660.792557870373</v>
      </c>
      <c r="S1099">
        <f t="shared" si="71"/>
        <v>2014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1412393400</v>
      </c>
      <c r="J1100">
        <v>1409747154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9"/>
        <v>7</v>
      </c>
      <c r="Q1100">
        <f t="shared" si="70"/>
        <v>81.95</v>
      </c>
      <c r="R1100" s="12">
        <f t="shared" si="72"/>
        <v>41712.762673611112</v>
      </c>
      <c r="S1100">
        <f t="shared" si="71"/>
        <v>2014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8223</v>
      </c>
      <c r="H1101" t="s">
        <v>8245</v>
      </c>
      <c r="I1101">
        <v>1393786877</v>
      </c>
      <c r="J1101">
        <v>1390330877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9"/>
        <v>1</v>
      </c>
      <c r="Q1101">
        <f t="shared" si="70"/>
        <v>25</v>
      </c>
      <c r="R1101" s="12">
        <f t="shared" si="72"/>
        <v>42107.836435185185</v>
      </c>
      <c r="S1101">
        <f t="shared" si="71"/>
        <v>2015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8223</v>
      </c>
      <c r="H1102" t="s">
        <v>8245</v>
      </c>
      <c r="I1102">
        <v>1397413095</v>
      </c>
      <c r="J1102">
        <v>1394821095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9"/>
        <v>3</v>
      </c>
      <c r="Q1102">
        <f t="shared" si="70"/>
        <v>10</v>
      </c>
      <c r="R1102" s="12">
        <f t="shared" si="72"/>
        <v>42384.110775462963</v>
      </c>
      <c r="S1102">
        <f t="shared" si="71"/>
        <v>2016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8224</v>
      </c>
      <c r="H1103" t="s">
        <v>8246</v>
      </c>
      <c r="I1103">
        <v>1431547468</v>
      </c>
      <c r="J1103">
        <v>1428955468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9"/>
        <v>0</v>
      </c>
      <c r="Q1103">
        <f t="shared" si="70"/>
        <v>6.83</v>
      </c>
      <c r="R1103" s="12">
        <f t="shared" si="72"/>
        <v>42538.77243055556</v>
      </c>
      <c r="S1103">
        <f t="shared" si="71"/>
        <v>2016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8235</v>
      </c>
      <c r="H1104" t="s">
        <v>8248</v>
      </c>
      <c r="I1104">
        <v>1455417571</v>
      </c>
      <c r="J1104">
        <v>1452825571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9"/>
        <v>5</v>
      </c>
      <c r="Q1104">
        <f t="shared" si="70"/>
        <v>17.71</v>
      </c>
      <c r="R1104" s="12">
        <f t="shared" si="72"/>
        <v>41577.045428240745</v>
      </c>
      <c r="S1104">
        <f t="shared" si="71"/>
        <v>2013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1468519920</v>
      </c>
      <c r="J1105">
        <v>1466188338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9"/>
        <v>2</v>
      </c>
      <c r="Q1105">
        <f t="shared" si="70"/>
        <v>16.2</v>
      </c>
      <c r="R1105" s="12">
        <f t="shared" si="72"/>
        <v>42479.22210648148</v>
      </c>
      <c r="S1105">
        <f t="shared" si="71"/>
        <v>2016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8223</v>
      </c>
      <c r="H1106" t="s">
        <v>8245</v>
      </c>
      <c r="I1106">
        <v>1386568740</v>
      </c>
      <c r="J1106">
        <v>1383095125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9"/>
        <v>5</v>
      </c>
      <c r="Q1106">
        <f t="shared" si="70"/>
        <v>80.3</v>
      </c>
      <c r="R1106" s="12">
        <f t="shared" si="72"/>
        <v>41771.40996527778</v>
      </c>
      <c r="S1106">
        <f t="shared" si="71"/>
        <v>2014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1466227190</v>
      </c>
      <c r="J1107">
        <v>1461043190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9"/>
        <v>0</v>
      </c>
      <c r="Q1107">
        <f t="shared" si="70"/>
        <v>71.55</v>
      </c>
      <c r="R1107" s="12">
        <f t="shared" si="72"/>
        <v>41692.135729166665</v>
      </c>
      <c r="S1107">
        <f t="shared" si="71"/>
        <v>2014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8224</v>
      </c>
      <c r="H1108" t="s">
        <v>8246</v>
      </c>
      <c r="I1108">
        <v>1402480221</v>
      </c>
      <c r="J1108">
        <v>1399888221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9"/>
        <v>41</v>
      </c>
      <c r="Q1108">
        <f t="shared" si="70"/>
        <v>23.57</v>
      </c>
      <c r="R1108" s="12">
        <f t="shared" si="72"/>
        <v>40973.740451388891</v>
      </c>
      <c r="S1108">
        <f t="shared" si="71"/>
        <v>2012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1395627327</v>
      </c>
      <c r="J1109">
        <v>1393038927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9"/>
        <v>0</v>
      </c>
      <c r="Q1109">
        <f t="shared" si="70"/>
        <v>0</v>
      </c>
      <c r="R1109" s="12">
        <f t="shared" si="72"/>
        <v>41813.861388888887</v>
      </c>
      <c r="S1109">
        <f t="shared" si="71"/>
        <v>2014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1333557975</v>
      </c>
      <c r="J1110">
        <v>1330969575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9"/>
        <v>3</v>
      </c>
      <c r="Q1110">
        <f t="shared" si="70"/>
        <v>34.880000000000003</v>
      </c>
      <c r="R1110" s="12">
        <f t="shared" si="72"/>
        <v>40952.636979166666</v>
      </c>
      <c r="S1110">
        <f t="shared" si="71"/>
        <v>2012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1406148024</v>
      </c>
      <c r="J1111">
        <v>1403556024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9"/>
        <v>0</v>
      </c>
      <c r="Q1111">
        <f t="shared" si="70"/>
        <v>15</v>
      </c>
      <c r="R1111" s="12">
        <f t="shared" si="72"/>
        <v>42662.752199074079</v>
      </c>
      <c r="S1111">
        <f t="shared" si="71"/>
        <v>2016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1334326635</v>
      </c>
      <c r="J1112">
        <v>1329146235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9"/>
        <v>1</v>
      </c>
      <c r="Q1112">
        <f t="shared" si="70"/>
        <v>23.18</v>
      </c>
      <c r="R1112" s="12">
        <f t="shared" si="72"/>
        <v>41220.933124999996</v>
      </c>
      <c r="S1112">
        <f t="shared" si="71"/>
        <v>2012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1479495790</v>
      </c>
      <c r="J1113">
        <v>1476900190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9"/>
        <v>0</v>
      </c>
      <c r="Q1113">
        <f t="shared" si="70"/>
        <v>1</v>
      </c>
      <c r="R1113" s="12">
        <f t="shared" si="72"/>
        <v>42347.203587962969</v>
      </c>
      <c r="S1113">
        <f t="shared" si="71"/>
        <v>2015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1354919022</v>
      </c>
      <c r="J1114">
        <v>1352327022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9"/>
        <v>36</v>
      </c>
      <c r="Q1114">
        <f t="shared" si="70"/>
        <v>100.23</v>
      </c>
      <c r="R1114" s="12">
        <f t="shared" si="72"/>
        <v>41963.759386574078</v>
      </c>
      <c r="S1114">
        <f t="shared" si="71"/>
        <v>2014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8223</v>
      </c>
      <c r="H1115" t="s">
        <v>8245</v>
      </c>
      <c r="I1115">
        <v>1452228790</v>
      </c>
      <c r="J1115">
        <v>1449636790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9"/>
        <v>1</v>
      </c>
      <c r="Q1115">
        <f t="shared" si="70"/>
        <v>5</v>
      </c>
      <c r="R1115" s="12">
        <f t="shared" si="72"/>
        <v>41835.977083333331</v>
      </c>
      <c r="S1115">
        <f t="shared" si="71"/>
        <v>2014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8223</v>
      </c>
      <c r="H1116" t="s">
        <v>8245</v>
      </c>
      <c r="I1116">
        <v>1421656200</v>
      </c>
      <c r="J1116">
        <v>1416507211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9"/>
        <v>0</v>
      </c>
      <c r="Q1116">
        <f t="shared" si="70"/>
        <v>3.33</v>
      </c>
      <c r="R1116" s="12">
        <f t="shared" si="72"/>
        <v>41526.345914351856</v>
      </c>
      <c r="S1116">
        <f t="shared" si="71"/>
        <v>2013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8224</v>
      </c>
      <c r="H1117" t="s">
        <v>8246</v>
      </c>
      <c r="I1117">
        <v>1408058820</v>
      </c>
      <c r="J1117">
        <v>1405466820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9"/>
        <v>0</v>
      </c>
      <c r="Q1117">
        <f t="shared" si="70"/>
        <v>13.25</v>
      </c>
      <c r="R1117" s="12">
        <f t="shared" si="72"/>
        <v>42429.695543981477</v>
      </c>
      <c r="S1117">
        <f t="shared" si="71"/>
        <v>2016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8224</v>
      </c>
      <c r="H1118" t="s">
        <v>8246</v>
      </c>
      <c r="I1118">
        <v>1381306687</v>
      </c>
      <c r="J1118">
        <v>1378714687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9"/>
        <v>0</v>
      </c>
      <c r="Q1118">
        <f t="shared" si="70"/>
        <v>17.850000000000001</v>
      </c>
      <c r="R1118" s="12">
        <f t="shared" si="72"/>
        <v>41009.847314814811</v>
      </c>
      <c r="S1118">
        <f t="shared" si="71"/>
        <v>2012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8223</v>
      </c>
      <c r="H1119" t="s">
        <v>8245</v>
      </c>
      <c r="I1119">
        <v>1459352495</v>
      </c>
      <c r="J1119">
        <v>1456764095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9"/>
        <v>8</v>
      </c>
      <c r="Q1119">
        <f t="shared" si="70"/>
        <v>10.38</v>
      </c>
      <c r="R1119" s="12">
        <f t="shared" si="72"/>
        <v>42333.598530092597</v>
      </c>
      <c r="S1119">
        <f t="shared" si="71"/>
        <v>2015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8223</v>
      </c>
      <c r="H1120" t="s">
        <v>8245</v>
      </c>
      <c r="I1120">
        <v>1339273208</v>
      </c>
      <c r="J1120">
        <v>1334089208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9"/>
        <v>2</v>
      </c>
      <c r="Q1120">
        <f t="shared" si="70"/>
        <v>36.33</v>
      </c>
      <c r="R1120" s="12">
        <f t="shared" si="72"/>
        <v>41704.16642361111</v>
      </c>
      <c r="S1120">
        <f t="shared" si="71"/>
        <v>2014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8235</v>
      </c>
      <c r="H1121" t="s">
        <v>8248</v>
      </c>
      <c r="I1121">
        <v>1451053313</v>
      </c>
      <c r="J1121">
        <v>1448461313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9"/>
        <v>0</v>
      </c>
      <c r="Q1121">
        <f t="shared" si="70"/>
        <v>5</v>
      </c>
      <c r="R1121" s="12">
        <f t="shared" si="72"/>
        <v>41722.792407407411</v>
      </c>
      <c r="S1121">
        <f t="shared" si="71"/>
        <v>2014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8225</v>
      </c>
      <c r="H1122" t="s">
        <v>8247</v>
      </c>
      <c r="I1122">
        <v>1396666779</v>
      </c>
      <c r="J1122">
        <v>1394078379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9"/>
        <v>0</v>
      </c>
      <c r="Q1122">
        <f t="shared" si="70"/>
        <v>0</v>
      </c>
      <c r="R1122" s="12">
        <f t="shared" si="72"/>
        <v>40799.872685185182</v>
      </c>
      <c r="S1122">
        <f t="shared" si="71"/>
        <v>2011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1396810864</v>
      </c>
      <c r="J1123">
        <v>1395687664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9"/>
        <v>0</v>
      </c>
      <c r="Q1123">
        <f t="shared" si="70"/>
        <v>5.8</v>
      </c>
      <c r="R1123" s="12">
        <f t="shared" si="72"/>
        <v>42412.934212962966</v>
      </c>
      <c r="S1123">
        <f t="shared" si="71"/>
        <v>2016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8223</v>
      </c>
      <c r="H1124" t="s">
        <v>8245</v>
      </c>
      <c r="I1124">
        <v>1319835400</v>
      </c>
      <c r="J1124">
        <v>1315947400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9"/>
        <v>0</v>
      </c>
      <c r="Q1124">
        <f t="shared" si="70"/>
        <v>0</v>
      </c>
      <c r="R1124" s="12">
        <f t="shared" si="72"/>
        <v>41410.703993055555</v>
      </c>
      <c r="S1124">
        <f t="shared" si="71"/>
        <v>2013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1457904316</v>
      </c>
      <c r="J1125">
        <v>1455315916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9"/>
        <v>0</v>
      </c>
      <c r="Q1125">
        <f t="shared" si="70"/>
        <v>3.67</v>
      </c>
      <c r="R1125" s="12">
        <f t="shared" si="72"/>
        <v>41718.5237037037</v>
      </c>
      <c r="S1125">
        <f t="shared" si="71"/>
        <v>2014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8224</v>
      </c>
      <c r="H1126" t="s">
        <v>8246</v>
      </c>
      <c r="I1126">
        <v>1369932825</v>
      </c>
      <c r="J1126">
        <v>1368723225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9"/>
        <v>0</v>
      </c>
      <c r="Q1126">
        <f t="shared" si="70"/>
        <v>60.71</v>
      </c>
      <c r="R1126" s="12">
        <f t="shared" si="72"/>
        <v>42094.667256944449</v>
      </c>
      <c r="S1126">
        <f t="shared" si="71"/>
        <v>2015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8223</v>
      </c>
      <c r="H1127" t="s">
        <v>8245</v>
      </c>
      <c r="I1127">
        <v>1397910848</v>
      </c>
      <c r="J1127">
        <v>1395318848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9"/>
        <v>0</v>
      </c>
      <c r="Q1127">
        <f t="shared" si="70"/>
        <v>0</v>
      </c>
      <c r="R1127" s="12">
        <f t="shared" si="72"/>
        <v>42212.624189814815</v>
      </c>
      <c r="S1127">
        <f t="shared" si="71"/>
        <v>2015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1430409651</v>
      </c>
      <c r="J1128">
        <v>1427817651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9"/>
        <v>1</v>
      </c>
      <c r="Q1128">
        <f t="shared" si="70"/>
        <v>5</v>
      </c>
      <c r="R1128" s="12">
        <f t="shared" si="72"/>
        <v>42535.327476851846</v>
      </c>
      <c r="S1128">
        <f t="shared" si="71"/>
        <v>2016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8224</v>
      </c>
      <c r="H1129" t="s">
        <v>8246</v>
      </c>
      <c r="I1129">
        <v>1443193130</v>
      </c>
      <c r="J1129">
        <v>1438009130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9"/>
        <v>2</v>
      </c>
      <c r="Q1129">
        <f t="shared" si="70"/>
        <v>25.43</v>
      </c>
      <c r="R1129" s="12">
        <f t="shared" si="72"/>
        <v>41926.854166666664</v>
      </c>
      <c r="S1129">
        <f t="shared" si="71"/>
        <v>2014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8223</v>
      </c>
      <c r="H1130" t="s">
        <v>8245</v>
      </c>
      <c r="I1130">
        <v>1468482694</v>
      </c>
      <c r="J1130">
        <v>1465890694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9"/>
        <v>0</v>
      </c>
      <c r="Q1130">
        <f t="shared" si="70"/>
        <v>1</v>
      </c>
      <c r="R1130" s="12">
        <f t="shared" si="72"/>
        <v>41828.649502314816</v>
      </c>
      <c r="S1130">
        <f t="shared" si="71"/>
        <v>2014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1416000600</v>
      </c>
      <c r="J1131">
        <v>1413318600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9"/>
        <v>0</v>
      </c>
      <c r="Q1131">
        <f t="shared" si="70"/>
        <v>10.5</v>
      </c>
      <c r="R1131" s="12">
        <f t="shared" si="72"/>
        <v>42496.264965277776</v>
      </c>
      <c r="S1131">
        <f t="shared" si="71"/>
        <v>2016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8224</v>
      </c>
      <c r="H1132" t="s">
        <v>8246</v>
      </c>
      <c r="I1132">
        <v>1407425717</v>
      </c>
      <c r="J1132">
        <v>1404833717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9"/>
        <v>0</v>
      </c>
      <c r="Q1132">
        <f t="shared" si="70"/>
        <v>3.67</v>
      </c>
      <c r="R1132" s="12">
        <f t="shared" si="72"/>
        <v>41908.996527777781</v>
      </c>
      <c r="S1132">
        <f t="shared" si="71"/>
        <v>2014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8223</v>
      </c>
      <c r="H1133" t="s">
        <v>8245</v>
      </c>
      <c r="I1133">
        <v>1465107693</v>
      </c>
      <c r="J1133">
        <v>1462515693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9"/>
        <v>0</v>
      </c>
      <c r="Q1133">
        <f t="shared" si="70"/>
        <v>0</v>
      </c>
      <c r="R1133" s="12">
        <f t="shared" si="72"/>
        <v>42332.908194444448</v>
      </c>
      <c r="S1133">
        <f t="shared" si="71"/>
        <v>2015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8223</v>
      </c>
      <c r="H1134" t="s">
        <v>8245</v>
      </c>
      <c r="I1134">
        <v>1416963300</v>
      </c>
      <c r="J1134">
        <v>1411775700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9"/>
        <v>14</v>
      </c>
      <c r="Q1134">
        <f t="shared" si="70"/>
        <v>110.62</v>
      </c>
      <c r="R1134" s="12">
        <f t="shared" si="72"/>
        <v>42706.115405092598</v>
      </c>
      <c r="S1134">
        <f t="shared" si="71"/>
        <v>2016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8225</v>
      </c>
      <c r="H1135" t="s">
        <v>8247</v>
      </c>
      <c r="I1135">
        <v>1450993668</v>
      </c>
      <c r="J1135">
        <v>1448401668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9"/>
        <v>1</v>
      </c>
      <c r="Q1135">
        <f t="shared" si="70"/>
        <v>20</v>
      </c>
      <c r="R1135" s="12">
        <f t="shared" si="72"/>
        <v>41821.407187500001</v>
      </c>
      <c r="S1135">
        <f t="shared" si="71"/>
        <v>2014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8228</v>
      </c>
      <c r="H1136" t="s">
        <v>8250</v>
      </c>
      <c r="I1136">
        <v>1483238771</v>
      </c>
      <c r="J1136">
        <v>1480646771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9"/>
        <v>0</v>
      </c>
      <c r="Q1136">
        <f t="shared" si="70"/>
        <v>1</v>
      </c>
      <c r="R1136" s="12">
        <f t="shared" si="72"/>
        <v>41958.285046296296</v>
      </c>
      <c r="S1136">
        <f t="shared" si="71"/>
        <v>2014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8224</v>
      </c>
      <c r="H1137" t="s">
        <v>8246</v>
      </c>
      <c r="I1137">
        <v>1406799981</v>
      </c>
      <c r="J1137">
        <v>1404207981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9"/>
        <v>5</v>
      </c>
      <c r="Q1137">
        <f t="shared" si="70"/>
        <v>50</v>
      </c>
      <c r="R1137" s="12">
        <f t="shared" si="72"/>
        <v>42558.989513888882</v>
      </c>
      <c r="S1137">
        <f t="shared" si="71"/>
        <v>2016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8225</v>
      </c>
      <c r="H1138" t="s">
        <v>8247</v>
      </c>
      <c r="I1138">
        <v>1417235580</v>
      </c>
      <c r="J1138">
        <v>1416034228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9"/>
        <v>6</v>
      </c>
      <c r="Q1138">
        <f t="shared" si="70"/>
        <v>45</v>
      </c>
      <c r="R1138" s="12">
        <f t="shared" si="72"/>
        <v>42327.671631944439</v>
      </c>
      <c r="S1138">
        <f t="shared" si="71"/>
        <v>2015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8235</v>
      </c>
      <c r="H1139" t="s">
        <v>8248</v>
      </c>
      <c r="I1139">
        <v>1470527094</v>
      </c>
      <c r="J1139">
        <v>1467935094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9"/>
        <v>40</v>
      </c>
      <c r="Q1139">
        <f t="shared" si="70"/>
        <v>253.21</v>
      </c>
      <c r="R1139" s="12">
        <f t="shared" si="72"/>
        <v>42453.819687499999</v>
      </c>
      <c r="S1139">
        <f t="shared" si="71"/>
        <v>2016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8229</v>
      </c>
      <c r="H1140" t="s">
        <v>8248</v>
      </c>
      <c r="I1140">
        <v>1450541229</v>
      </c>
      <c r="J1140">
        <v>1447949229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9"/>
        <v>0</v>
      </c>
      <c r="Q1140">
        <f t="shared" si="70"/>
        <v>31.25</v>
      </c>
      <c r="R1140" s="12">
        <f t="shared" si="72"/>
        <v>42736.9066087963</v>
      </c>
      <c r="S1140">
        <f t="shared" si="71"/>
        <v>2017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1461440421</v>
      </c>
      <c r="J1141">
        <v>1458848421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9"/>
        <v>0</v>
      </c>
      <c r="Q1141">
        <f t="shared" si="70"/>
        <v>5</v>
      </c>
      <c r="R1141" s="12">
        <f t="shared" si="72"/>
        <v>41975.347523148142</v>
      </c>
      <c r="S1141">
        <f t="shared" si="71"/>
        <v>2014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8223</v>
      </c>
      <c r="H1142" t="s">
        <v>8245</v>
      </c>
      <c r="I1142">
        <v>1485035131</v>
      </c>
      <c r="J1142">
        <v>1483307131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9"/>
        <v>0</v>
      </c>
      <c r="Q1142">
        <f t="shared" si="70"/>
        <v>0</v>
      </c>
      <c r="R1142" s="12">
        <f t="shared" si="72"/>
        <v>42192.462048611109</v>
      </c>
      <c r="S1142">
        <f t="shared" si="71"/>
        <v>2015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8223</v>
      </c>
      <c r="H1143" t="s">
        <v>8245</v>
      </c>
      <c r="I1143">
        <v>1420100426</v>
      </c>
      <c r="J1143">
        <v>1417508426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9"/>
        <v>0</v>
      </c>
      <c r="Q1143">
        <f t="shared" si="70"/>
        <v>0</v>
      </c>
      <c r="R1143" s="12">
        <f t="shared" si="72"/>
        <v>42164.699652777781</v>
      </c>
      <c r="S1143">
        <f t="shared" si="71"/>
        <v>2015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8224</v>
      </c>
      <c r="H1144" t="s">
        <v>8246</v>
      </c>
      <c r="I1144">
        <v>1438859121</v>
      </c>
      <c r="J1144">
        <v>1436267121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9"/>
        <v>0</v>
      </c>
      <c r="Q1144">
        <f t="shared" si="70"/>
        <v>0</v>
      </c>
      <c r="R1144" s="12">
        <f t="shared" si="72"/>
        <v>42022.006099537044</v>
      </c>
      <c r="S1144">
        <f t="shared" si="71"/>
        <v>2015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8235</v>
      </c>
      <c r="H1145" t="s">
        <v>8248</v>
      </c>
      <c r="I1145">
        <v>1436460450</v>
      </c>
      <c r="J1145">
        <v>1433868450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9"/>
        <v>0</v>
      </c>
      <c r="Q1145">
        <f t="shared" si="70"/>
        <v>23.25</v>
      </c>
      <c r="R1145" s="12">
        <f t="shared" si="72"/>
        <v>42325.19358796296</v>
      </c>
      <c r="S1145">
        <f t="shared" si="71"/>
        <v>2015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1424131727</v>
      </c>
      <c r="J1146">
        <v>1421539727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9"/>
        <v>0</v>
      </c>
      <c r="Q1146">
        <f t="shared" si="70"/>
        <v>0</v>
      </c>
      <c r="R1146" s="12">
        <f t="shared" si="72"/>
        <v>42093.181944444441</v>
      </c>
      <c r="S1146">
        <f t="shared" si="71"/>
        <v>2015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1450327126</v>
      </c>
      <c r="J1147">
        <v>1447735126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9"/>
        <v>0</v>
      </c>
      <c r="Q1147">
        <f t="shared" si="70"/>
        <v>100</v>
      </c>
      <c r="R1147" s="12">
        <f t="shared" si="72"/>
        <v>41854.747592592597</v>
      </c>
      <c r="S1147">
        <f t="shared" si="71"/>
        <v>2014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1430281320</v>
      </c>
      <c r="J1148">
        <v>1427689320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9"/>
        <v>9</v>
      </c>
      <c r="Q1148">
        <f t="shared" si="70"/>
        <v>44.17</v>
      </c>
      <c r="R1148" s="12">
        <f t="shared" si="72"/>
        <v>41723.9533912037</v>
      </c>
      <c r="S1148">
        <f t="shared" si="71"/>
        <v>2014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8223</v>
      </c>
      <c r="H1149" t="s">
        <v>8245</v>
      </c>
      <c r="I1149">
        <v>1412272592</v>
      </c>
      <c r="J1149">
        <v>1407088592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9"/>
        <v>0</v>
      </c>
      <c r="Q1149">
        <f t="shared" si="70"/>
        <v>0</v>
      </c>
      <c r="R1149" s="12">
        <f t="shared" si="72"/>
        <v>41871.972025462965</v>
      </c>
      <c r="S1149">
        <f t="shared" si="71"/>
        <v>2014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1399071173</v>
      </c>
      <c r="J1150">
        <v>1395787973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9"/>
        <v>0</v>
      </c>
      <c r="Q1150">
        <f t="shared" si="70"/>
        <v>24.33</v>
      </c>
      <c r="R1150" s="12">
        <f t="shared" si="72"/>
        <v>42675.171076388884</v>
      </c>
      <c r="S1150">
        <f t="shared" si="71"/>
        <v>2016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8228</v>
      </c>
      <c r="H1151" t="s">
        <v>8250</v>
      </c>
      <c r="I1151">
        <v>1413760783</v>
      </c>
      <c r="J1151">
        <v>1408576783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9"/>
        <v>0</v>
      </c>
      <c r="Q1151">
        <f t="shared" si="70"/>
        <v>37.5</v>
      </c>
      <c r="R1151" s="12">
        <f t="shared" si="72"/>
        <v>42507.71025462963</v>
      </c>
      <c r="S1151">
        <f t="shared" si="71"/>
        <v>2016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1480568781</v>
      </c>
      <c r="J1152">
        <v>1477973181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9"/>
        <v>10</v>
      </c>
      <c r="Q1152">
        <f t="shared" si="70"/>
        <v>42</v>
      </c>
      <c r="R1152" s="12">
        <f t="shared" si="72"/>
        <v>42317.954571759255</v>
      </c>
      <c r="S1152">
        <f t="shared" si="71"/>
        <v>2015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1466096566</v>
      </c>
      <c r="J1153">
        <v>1463504566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9"/>
        <v>0</v>
      </c>
      <c r="Q1153">
        <f t="shared" si="70"/>
        <v>0</v>
      </c>
      <c r="R1153" s="12">
        <f t="shared" si="72"/>
        <v>42224.102581018517</v>
      </c>
      <c r="S1153">
        <f t="shared" si="71"/>
        <v>2015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1452293675</v>
      </c>
      <c r="J1154">
        <v>1447109675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ref="P1154:P1217" si="73">ROUND(E1154/D1154*100,0)</f>
        <v>6</v>
      </c>
      <c r="Q1154">
        <f t="shared" ref="Q1154:Q1217" si="74">IFERROR(ROUND(E1154/L1154,2),0)</f>
        <v>60.73</v>
      </c>
      <c r="R1154" s="12">
        <f t="shared" si="72"/>
        <v>42109.709629629629</v>
      </c>
      <c r="S1154">
        <f t="shared" si="71"/>
        <v>2015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1441592863</v>
      </c>
      <c r="J1155">
        <v>1439000863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si="73"/>
        <v>1</v>
      </c>
      <c r="Q1155">
        <f t="shared" si="74"/>
        <v>50</v>
      </c>
      <c r="R1155" s="12">
        <f t="shared" si="72"/>
        <v>42143.714178240742</v>
      </c>
      <c r="S1155">
        <f t="shared" ref="S1155:S1218" si="75">YEAR(R1155)</f>
        <v>2015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1431709312</v>
      </c>
      <c r="J1156">
        <v>1429117312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3"/>
        <v>7</v>
      </c>
      <c r="Q1156">
        <f t="shared" si="74"/>
        <v>108.33</v>
      </c>
      <c r="R1156" s="12">
        <f t="shared" si="72"/>
        <v>42223.108865740738</v>
      </c>
      <c r="S1156">
        <f t="shared" si="75"/>
        <v>2015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1434647305</v>
      </c>
      <c r="J1157">
        <v>1432055305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3"/>
        <v>1</v>
      </c>
      <c r="Q1157">
        <f t="shared" si="74"/>
        <v>23.5</v>
      </c>
      <c r="R1157" s="12">
        <f t="shared" si="72"/>
        <v>41835.763981481483</v>
      </c>
      <c r="S1157">
        <f t="shared" si="75"/>
        <v>2014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1441507006</v>
      </c>
      <c r="J1158">
        <v>1438915006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3"/>
        <v>0</v>
      </c>
      <c r="Q1158">
        <f t="shared" si="74"/>
        <v>0</v>
      </c>
      <c r="R1158" s="12">
        <f t="shared" ref="R1158:R1221" si="76">((J1160/60)/60)/24+DATE(1970,1,1)</f>
        <v>42029.07131944444</v>
      </c>
      <c r="S1158">
        <f t="shared" si="75"/>
        <v>2015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1408040408</v>
      </c>
      <c r="J1159">
        <v>1405448408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3"/>
        <v>2</v>
      </c>
      <c r="Q1159">
        <f t="shared" si="74"/>
        <v>50.33</v>
      </c>
      <c r="R1159" s="12">
        <f t="shared" si="76"/>
        <v>41918.628240740742</v>
      </c>
      <c r="S1159">
        <f t="shared" si="75"/>
        <v>2014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1424742162</v>
      </c>
      <c r="J1160">
        <v>1422150162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3"/>
        <v>0</v>
      </c>
      <c r="Q1160">
        <f t="shared" si="74"/>
        <v>11.67</v>
      </c>
      <c r="R1160" s="12">
        <f t="shared" si="76"/>
        <v>41952.09175925926</v>
      </c>
      <c r="S1160">
        <f t="shared" si="75"/>
        <v>2014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1417795480</v>
      </c>
      <c r="J1161">
        <v>1412607880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3"/>
        <v>0</v>
      </c>
      <c r="Q1161">
        <f t="shared" si="74"/>
        <v>0</v>
      </c>
      <c r="R1161" s="12">
        <f t="shared" si="76"/>
        <v>42154.726446759261</v>
      </c>
      <c r="S1161">
        <f t="shared" si="75"/>
        <v>2015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1418091128</v>
      </c>
      <c r="J1162">
        <v>1415499128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3"/>
        <v>4</v>
      </c>
      <c r="Q1162">
        <f t="shared" si="74"/>
        <v>60.79</v>
      </c>
      <c r="R1162" s="12">
        <f t="shared" si="76"/>
        <v>42061.154930555553</v>
      </c>
      <c r="S1162">
        <f t="shared" si="75"/>
        <v>2015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1435679100</v>
      </c>
      <c r="J1163">
        <v>1433006765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3"/>
        <v>0</v>
      </c>
      <c r="Q1163">
        <f t="shared" si="74"/>
        <v>0</v>
      </c>
      <c r="R1163" s="12">
        <f t="shared" si="76"/>
        <v>42122.629502314812</v>
      </c>
      <c r="S1163">
        <f t="shared" si="75"/>
        <v>2015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1427510586</v>
      </c>
      <c r="J1164">
        <v>1424922186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3"/>
        <v>0</v>
      </c>
      <c r="Q1164">
        <f t="shared" si="74"/>
        <v>17.5</v>
      </c>
      <c r="R1164" s="12">
        <f t="shared" si="76"/>
        <v>41876.683611111112</v>
      </c>
      <c r="S1164">
        <f t="shared" si="75"/>
        <v>2014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1432047989</v>
      </c>
      <c r="J1165">
        <v>1430233589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3"/>
        <v>0</v>
      </c>
      <c r="Q1165">
        <f t="shared" si="74"/>
        <v>0</v>
      </c>
      <c r="R1165" s="12">
        <f t="shared" si="76"/>
        <v>41830.723611111112</v>
      </c>
      <c r="S1165">
        <f t="shared" si="75"/>
        <v>2014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1411662264</v>
      </c>
      <c r="J1166">
        <v>1408983864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3"/>
        <v>0</v>
      </c>
      <c r="Q1166">
        <f t="shared" si="74"/>
        <v>0</v>
      </c>
      <c r="R1166" s="12">
        <f t="shared" si="76"/>
        <v>42509.724328703705</v>
      </c>
      <c r="S1166">
        <f t="shared" si="75"/>
        <v>2016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1407604920</v>
      </c>
      <c r="J1167">
        <v>1405012920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3"/>
        <v>21</v>
      </c>
      <c r="Q1167">
        <f t="shared" si="74"/>
        <v>82.82</v>
      </c>
      <c r="R1167" s="12">
        <f t="shared" si="76"/>
        <v>41792.214467592588</v>
      </c>
      <c r="S1167">
        <f t="shared" si="75"/>
        <v>2014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1466270582</v>
      </c>
      <c r="J1168">
        <v>1463678582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3"/>
        <v>19</v>
      </c>
      <c r="Q1168">
        <f t="shared" si="74"/>
        <v>358.88</v>
      </c>
      <c r="R1168" s="12">
        <f t="shared" si="76"/>
        <v>42150.485439814816</v>
      </c>
      <c r="S1168">
        <f t="shared" si="75"/>
        <v>2015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1404623330</v>
      </c>
      <c r="J1169">
        <v>1401685730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3"/>
        <v>2</v>
      </c>
      <c r="Q1169">
        <f t="shared" si="74"/>
        <v>61.19</v>
      </c>
      <c r="R1169" s="12">
        <f t="shared" si="76"/>
        <v>41863.734895833331</v>
      </c>
      <c r="S1169">
        <f t="shared" si="75"/>
        <v>2014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1435291200</v>
      </c>
      <c r="J1170">
        <v>1432640342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3"/>
        <v>6</v>
      </c>
      <c r="Q1170">
        <f t="shared" si="74"/>
        <v>340</v>
      </c>
      <c r="R1170" s="12">
        <f t="shared" si="76"/>
        <v>42605.053993055553</v>
      </c>
      <c r="S1170">
        <f t="shared" si="75"/>
        <v>2016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1410543495</v>
      </c>
      <c r="J1171">
        <v>1407865095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3"/>
        <v>0</v>
      </c>
      <c r="Q1171">
        <f t="shared" si="74"/>
        <v>5.67</v>
      </c>
      <c r="R1171" s="12">
        <f t="shared" si="76"/>
        <v>42027.353738425925</v>
      </c>
      <c r="S1171">
        <f t="shared" si="75"/>
        <v>2015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8223</v>
      </c>
      <c r="H1172" t="s">
        <v>8245</v>
      </c>
      <c r="I1172">
        <v>1474507065</v>
      </c>
      <c r="J1172">
        <v>1471915065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3"/>
        <v>0</v>
      </c>
      <c r="Q1172">
        <f t="shared" si="74"/>
        <v>50</v>
      </c>
      <c r="R1172" s="12">
        <f t="shared" si="76"/>
        <v>42124.893182870372</v>
      </c>
      <c r="S1172">
        <f t="shared" si="75"/>
        <v>2015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1424593763</v>
      </c>
      <c r="J1173">
        <v>1422001763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3"/>
        <v>0</v>
      </c>
      <c r="Q1173">
        <f t="shared" si="74"/>
        <v>25</v>
      </c>
      <c r="R1173" s="12">
        <f t="shared" si="76"/>
        <v>41938.804710648146</v>
      </c>
      <c r="S1173">
        <f t="shared" si="75"/>
        <v>2014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8224</v>
      </c>
      <c r="H1174" t="s">
        <v>8246</v>
      </c>
      <c r="I1174">
        <v>1433021171</v>
      </c>
      <c r="J1174">
        <v>1430429171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3"/>
        <v>0</v>
      </c>
      <c r="Q1174">
        <f t="shared" si="74"/>
        <v>0</v>
      </c>
      <c r="R1174" s="12">
        <f t="shared" si="76"/>
        <v>41841.682314814818</v>
      </c>
      <c r="S1174">
        <f t="shared" si="75"/>
        <v>2014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1415909927</v>
      </c>
      <c r="J1175">
        <v>1414351127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3"/>
        <v>0</v>
      </c>
      <c r="Q1175">
        <f t="shared" si="74"/>
        <v>30</v>
      </c>
      <c r="R1175" s="12">
        <f t="shared" si="76"/>
        <v>42184.185844907406</v>
      </c>
      <c r="S1175">
        <f t="shared" si="75"/>
        <v>2015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1408551752</v>
      </c>
      <c r="J1176">
        <v>1405959752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3"/>
        <v>6</v>
      </c>
      <c r="Q1176">
        <f t="shared" si="74"/>
        <v>46.63</v>
      </c>
      <c r="R1176" s="12">
        <f t="shared" si="76"/>
        <v>42468.84174768519</v>
      </c>
      <c r="S1176">
        <f t="shared" si="75"/>
        <v>2016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1438576057</v>
      </c>
      <c r="J1177">
        <v>1435552057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3"/>
        <v>3</v>
      </c>
      <c r="Q1177">
        <f t="shared" si="74"/>
        <v>65</v>
      </c>
      <c r="R1177" s="12">
        <f t="shared" si="76"/>
        <v>42170.728460648148</v>
      </c>
      <c r="S1177">
        <f t="shared" si="75"/>
        <v>2015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8223</v>
      </c>
      <c r="H1178" t="s">
        <v>8245</v>
      </c>
      <c r="I1178">
        <v>1462738327</v>
      </c>
      <c r="J1178">
        <v>1460146327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3"/>
        <v>0</v>
      </c>
      <c r="Q1178">
        <f t="shared" si="74"/>
        <v>10</v>
      </c>
      <c r="R1178" s="12">
        <f t="shared" si="76"/>
        <v>42746.019652777773</v>
      </c>
      <c r="S1178">
        <f t="shared" si="75"/>
        <v>2017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8223</v>
      </c>
      <c r="H1179" t="s">
        <v>8245</v>
      </c>
      <c r="I1179">
        <v>1436981339</v>
      </c>
      <c r="J1179">
        <v>1434389339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3"/>
        <v>0</v>
      </c>
      <c r="Q1179">
        <f t="shared" si="74"/>
        <v>0</v>
      </c>
      <c r="R1179" s="12">
        <f t="shared" si="76"/>
        <v>41897.660833333335</v>
      </c>
      <c r="S1179">
        <f t="shared" si="75"/>
        <v>2014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8225</v>
      </c>
      <c r="H1180" t="s">
        <v>8247</v>
      </c>
      <c r="I1180">
        <v>1488805200</v>
      </c>
      <c r="J1180">
        <v>1484094498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3"/>
        <v>0</v>
      </c>
      <c r="Q1180">
        <f t="shared" si="74"/>
        <v>5</v>
      </c>
      <c r="R1180" s="12">
        <f t="shared" si="76"/>
        <v>41837.905694444446</v>
      </c>
      <c r="S1180">
        <f t="shared" si="75"/>
        <v>2014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8224</v>
      </c>
      <c r="H1181" t="s">
        <v>8246</v>
      </c>
      <c r="I1181">
        <v>1413388296</v>
      </c>
      <c r="J1181">
        <v>1410796296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3"/>
        <v>5</v>
      </c>
      <c r="Q1181">
        <f t="shared" si="74"/>
        <v>640</v>
      </c>
      <c r="R1181" s="12">
        <f t="shared" si="76"/>
        <v>42275.720219907409</v>
      </c>
      <c r="S1181">
        <f t="shared" si="75"/>
        <v>2015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1408225452</v>
      </c>
      <c r="J1182">
        <v>1405633452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3"/>
        <v>12</v>
      </c>
      <c r="Q1182">
        <f t="shared" si="74"/>
        <v>69.12</v>
      </c>
      <c r="R1182" s="12">
        <f t="shared" si="76"/>
        <v>41781.806875000002</v>
      </c>
      <c r="S1182">
        <f t="shared" si="75"/>
        <v>2014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8228</v>
      </c>
      <c r="H1183" t="s">
        <v>8250</v>
      </c>
      <c r="I1183">
        <v>1446052627</v>
      </c>
      <c r="J1183">
        <v>1443460627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3"/>
        <v>0</v>
      </c>
      <c r="Q1183">
        <f t="shared" si="74"/>
        <v>1.33</v>
      </c>
      <c r="R1183" s="12">
        <f t="shared" si="76"/>
        <v>42034.339363425926</v>
      </c>
      <c r="S1183">
        <f t="shared" si="75"/>
        <v>2015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1403983314</v>
      </c>
      <c r="J1184">
        <v>1400786514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3"/>
        <v>4</v>
      </c>
      <c r="Q1184">
        <f t="shared" si="74"/>
        <v>10.5</v>
      </c>
      <c r="R1184" s="12">
        <f t="shared" si="76"/>
        <v>42728.827407407407</v>
      </c>
      <c r="S1184">
        <f t="shared" si="75"/>
        <v>2016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1425197321</v>
      </c>
      <c r="J1185">
        <v>1422605321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3"/>
        <v>4</v>
      </c>
      <c r="Q1185">
        <f t="shared" si="74"/>
        <v>33.33</v>
      </c>
      <c r="R1185" s="12">
        <f t="shared" si="76"/>
        <v>42656.86137731481</v>
      </c>
      <c r="S1185">
        <f t="shared" si="75"/>
        <v>2016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8223</v>
      </c>
      <c r="H1186" t="s">
        <v>8245</v>
      </c>
      <c r="I1186">
        <v>1484239320</v>
      </c>
      <c r="J1186">
        <v>1482609088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3"/>
        <v>105</v>
      </c>
      <c r="Q1186">
        <f t="shared" si="74"/>
        <v>61.56</v>
      </c>
      <c r="R1186" s="12">
        <f t="shared" si="76"/>
        <v>42741.599664351852</v>
      </c>
      <c r="S1186">
        <f t="shared" si="75"/>
        <v>2017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1478059140</v>
      </c>
      <c r="J1187">
        <v>1476391223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3"/>
        <v>105</v>
      </c>
      <c r="Q1187">
        <f t="shared" si="74"/>
        <v>118.74</v>
      </c>
      <c r="R1187" s="12">
        <f t="shared" si="76"/>
        <v>42130.865150462967</v>
      </c>
      <c r="S1187">
        <f t="shared" si="75"/>
        <v>2015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1486391011</v>
      </c>
      <c r="J1188">
        <v>1483712611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3"/>
        <v>107</v>
      </c>
      <c r="Q1188">
        <f t="shared" si="74"/>
        <v>65.08</v>
      </c>
      <c r="R1188" s="12">
        <f t="shared" si="76"/>
        <v>42123.86336805555</v>
      </c>
      <c r="S1188">
        <f t="shared" si="75"/>
        <v>2015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1433736000</v>
      </c>
      <c r="J1189">
        <v>1430945149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3"/>
        <v>104</v>
      </c>
      <c r="Q1189">
        <f t="shared" si="74"/>
        <v>130.16</v>
      </c>
      <c r="R1189" s="12">
        <f t="shared" si="76"/>
        <v>42109.894942129627</v>
      </c>
      <c r="S1189">
        <f t="shared" si="75"/>
        <v>2015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8224</v>
      </c>
      <c r="H1190" t="s">
        <v>8246</v>
      </c>
      <c r="I1190">
        <v>1433198520</v>
      </c>
      <c r="J1190">
        <v>1430340195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3"/>
        <v>161</v>
      </c>
      <c r="Q1190">
        <f t="shared" si="74"/>
        <v>37.78</v>
      </c>
      <c r="R1190" s="12">
        <f t="shared" si="76"/>
        <v>42711.700694444444</v>
      </c>
      <c r="S1190">
        <f t="shared" si="75"/>
        <v>2016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1431885600</v>
      </c>
      <c r="J1191">
        <v>1429133323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3"/>
        <v>108</v>
      </c>
      <c r="Q1191">
        <f t="shared" si="74"/>
        <v>112.79</v>
      </c>
      <c r="R1191" s="12">
        <f t="shared" si="76"/>
        <v>42529.979108796295</v>
      </c>
      <c r="S1191">
        <f t="shared" si="75"/>
        <v>2016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8228</v>
      </c>
      <c r="H1192" t="s">
        <v>8250</v>
      </c>
      <c r="I1192">
        <v>1482943740</v>
      </c>
      <c r="J1192">
        <v>1481129340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3"/>
        <v>135</v>
      </c>
      <c r="Q1192">
        <f t="shared" si="74"/>
        <v>51.92</v>
      </c>
      <c r="R1192" s="12">
        <f t="shared" si="76"/>
        <v>41852.665798611109</v>
      </c>
      <c r="S1192">
        <f t="shared" si="75"/>
        <v>2014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1467242995</v>
      </c>
      <c r="J1193">
        <v>1465428595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3"/>
        <v>109</v>
      </c>
      <c r="Q1193">
        <f t="shared" si="74"/>
        <v>89.24</v>
      </c>
      <c r="R1193" s="12">
        <f t="shared" si="76"/>
        <v>42419.603703703702</v>
      </c>
      <c r="S1193">
        <f t="shared" si="75"/>
        <v>2016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8223</v>
      </c>
      <c r="H1194" t="s">
        <v>8245</v>
      </c>
      <c r="I1194">
        <v>1409500725</v>
      </c>
      <c r="J1194">
        <v>1406908725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3"/>
        <v>290</v>
      </c>
      <c r="Q1194">
        <f t="shared" si="74"/>
        <v>19.329999999999998</v>
      </c>
      <c r="R1194" s="12">
        <f t="shared" si="76"/>
        <v>42747.506689814814</v>
      </c>
      <c r="S1194">
        <f t="shared" si="75"/>
        <v>2017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1458480560</v>
      </c>
      <c r="J1195">
        <v>1455892160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3"/>
        <v>104</v>
      </c>
      <c r="Q1195">
        <f t="shared" si="74"/>
        <v>79.97</v>
      </c>
      <c r="R1195" s="12">
        <f t="shared" si="76"/>
        <v>42409.776076388895</v>
      </c>
      <c r="S1195">
        <f t="shared" si="75"/>
        <v>2016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8224</v>
      </c>
      <c r="H1196" t="s">
        <v>8246</v>
      </c>
      <c r="I1196">
        <v>1486814978</v>
      </c>
      <c r="J1196">
        <v>1484222978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3"/>
        <v>322</v>
      </c>
      <c r="Q1196">
        <f t="shared" si="74"/>
        <v>56.41</v>
      </c>
      <c r="R1196" s="12">
        <f t="shared" si="76"/>
        <v>42072.488182870366</v>
      </c>
      <c r="S1196">
        <f t="shared" si="75"/>
        <v>2015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8223</v>
      </c>
      <c r="H1197" t="s">
        <v>8245</v>
      </c>
      <c r="I1197">
        <v>1460223453</v>
      </c>
      <c r="J1197">
        <v>1455043053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3"/>
        <v>135</v>
      </c>
      <c r="Q1197">
        <f t="shared" si="74"/>
        <v>79.41</v>
      </c>
      <c r="R1197" s="12">
        <f t="shared" si="76"/>
        <v>42298.34783564815</v>
      </c>
      <c r="S1197">
        <f t="shared" si="75"/>
        <v>2015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3"/>
        <v>270</v>
      </c>
      <c r="Q1198">
        <f t="shared" si="74"/>
        <v>76.44</v>
      </c>
      <c r="R1198" s="12">
        <f t="shared" si="76"/>
        <v>42326.818738425922</v>
      </c>
      <c r="S1198">
        <f t="shared" si="75"/>
        <v>2015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8236</v>
      </c>
      <c r="H1199" t="s">
        <v>8248</v>
      </c>
      <c r="I1199">
        <v>1450602000</v>
      </c>
      <c r="J1199">
        <v>1445415653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3"/>
        <v>253</v>
      </c>
      <c r="Q1199">
        <f t="shared" si="74"/>
        <v>121</v>
      </c>
      <c r="R1199" s="12">
        <f t="shared" si="76"/>
        <v>42503.66474537037</v>
      </c>
      <c r="S1199">
        <f t="shared" si="75"/>
        <v>2016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8224</v>
      </c>
      <c r="H1200" t="s">
        <v>8246</v>
      </c>
      <c r="I1200">
        <v>1450467539</v>
      </c>
      <c r="J1200">
        <v>1447875539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3"/>
        <v>261</v>
      </c>
      <c r="Q1200">
        <f t="shared" si="74"/>
        <v>54.62</v>
      </c>
      <c r="R1200" s="12">
        <f t="shared" si="76"/>
        <v>42333.619050925925</v>
      </c>
      <c r="S1200">
        <f t="shared" si="75"/>
        <v>2015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8223</v>
      </c>
      <c r="H1201" t="s">
        <v>8245</v>
      </c>
      <c r="I1201">
        <v>1465797540</v>
      </c>
      <c r="J1201">
        <v>1463155034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3"/>
        <v>101</v>
      </c>
      <c r="Q1201">
        <f t="shared" si="74"/>
        <v>299.22000000000003</v>
      </c>
      <c r="R1201" s="12">
        <f t="shared" si="76"/>
        <v>42161.770833333328</v>
      </c>
      <c r="S1201">
        <f t="shared" si="75"/>
        <v>2015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1451530800</v>
      </c>
      <c r="J1202">
        <v>1448463086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3"/>
        <v>126</v>
      </c>
      <c r="Q1202">
        <f t="shared" si="74"/>
        <v>58.53</v>
      </c>
      <c r="R1202" s="12">
        <f t="shared" si="76"/>
        <v>42089.477500000001</v>
      </c>
      <c r="S1202">
        <f t="shared" si="75"/>
        <v>2015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1436380200</v>
      </c>
      <c r="J1203">
        <v>1433615400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3"/>
        <v>102</v>
      </c>
      <c r="Q1203">
        <f t="shared" si="74"/>
        <v>55.37</v>
      </c>
      <c r="R1203" s="12">
        <f t="shared" si="76"/>
        <v>42536.60701388889</v>
      </c>
      <c r="S1203">
        <f t="shared" si="75"/>
        <v>2016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8223</v>
      </c>
      <c r="H1204" t="s">
        <v>8245</v>
      </c>
      <c r="I1204">
        <v>1429183656</v>
      </c>
      <c r="J1204">
        <v>1427369256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3"/>
        <v>199</v>
      </c>
      <c r="Q1204">
        <f t="shared" si="74"/>
        <v>183.8</v>
      </c>
      <c r="R1204" s="12">
        <f t="shared" si="76"/>
        <v>42152.288819444439</v>
      </c>
      <c r="S1204">
        <f t="shared" si="75"/>
        <v>2015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8224</v>
      </c>
      <c r="H1205" t="s">
        <v>8246</v>
      </c>
      <c r="I1205">
        <v>1468593246</v>
      </c>
      <c r="J1205">
        <v>1466001246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3"/>
        <v>102</v>
      </c>
      <c r="Q1205">
        <f t="shared" si="74"/>
        <v>165.35</v>
      </c>
      <c r="R1205" s="12">
        <f t="shared" si="76"/>
        <v>42125.614895833336</v>
      </c>
      <c r="S1205">
        <f t="shared" si="75"/>
        <v>2015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8225</v>
      </c>
      <c r="H1206" t="s">
        <v>8247</v>
      </c>
      <c r="I1206">
        <v>1435388154</v>
      </c>
      <c r="J1206">
        <v>1432796154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3"/>
        <v>103</v>
      </c>
      <c r="Q1206">
        <f t="shared" si="74"/>
        <v>234.79</v>
      </c>
      <c r="R1206" s="12">
        <f t="shared" si="76"/>
        <v>42297.748067129629</v>
      </c>
      <c r="S1206">
        <f t="shared" si="75"/>
        <v>2015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8223</v>
      </c>
      <c r="H1207" t="s">
        <v>8245</v>
      </c>
      <c r="I1207">
        <v>1433083527</v>
      </c>
      <c r="J1207">
        <v>1430491527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3"/>
        <v>101</v>
      </c>
      <c r="Q1207">
        <f t="shared" si="74"/>
        <v>211.48</v>
      </c>
      <c r="R1207" s="12">
        <f t="shared" si="76"/>
        <v>42138.506377314814</v>
      </c>
      <c r="S1207">
        <f t="shared" si="75"/>
        <v>2015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8223</v>
      </c>
      <c r="H1208" t="s">
        <v>8245</v>
      </c>
      <c r="I1208">
        <v>1449205200</v>
      </c>
      <c r="J1208">
        <v>1445363833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3"/>
        <v>115</v>
      </c>
      <c r="Q1208">
        <f t="shared" si="74"/>
        <v>32.340000000000003</v>
      </c>
      <c r="R1208" s="12">
        <f t="shared" si="76"/>
        <v>42772.776076388895</v>
      </c>
      <c r="S1208">
        <f t="shared" si="75"/>
        <v>2017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8235</v>
      </c>
      <c r="H1209" t="s">
        <v>8248</v>
      </c>
      <c r="I1209">
        <v>1434197351</v>
      </c>
      <c r="J1209">
        <v>1431605351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3"/>
        <v>104</v>
      </c>
      <c r="Q1209">
        <f t="shared" si="74"/>
        <v>123.38</v>
      </c>
      <c r="R1209" s="12">
        <f t="shared" si="76"/>
        <v>42430.430243055554</v>
      </c>
      <c r="S1209">
        <f t="shared" si="75"/>
        <v>2016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8238</v>
      </c>
      <c r="H1210" t="s">
        <v>8248</v>
      </c>
      <c r="I1210">
        <v>1489238940</v>
      </c>
      <c r="J1210">
        <v>1486406253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3"/>
        <v>155</v>
      </c>
      <c r="Q1210">
        <f t="shared" si="74"/>
        <v>207.07</v>
      </c>
      <c r="R1210" s="12">
        <f t="shared" si="76"/>
        <v>42423.709074074075</v>
      </c>
      <c r="S1210">
        <f t="shared" si="75"/>
        <v>2016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8236</v>
      </c>
      <c r="H1211" t="s">
        <v>8248</v>
      </c>
      <c r="I1211">
        <v>1459418400</v>
      </c>
      <c r="J1211">
        <v>1456827573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3"/>
        <v>106</v>
      </c>
      <c r="Q1211">
        <f t="shared" si="74"/>
        <v>138.26</v>
      </c>
      <c r="R1211" s="12">
        <f t="shared" si="76"/>
        <v>42761.846122685187</v>
      </c>
      <c r="S1211">
        <f t="shared" si="75"/>
        <v>2017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8223</v>
      </c>
      <c r="H1212" t="s">
        <v>8245</v>
      </c>
      <c r="I1212">
        <v>1458835264</v>
      </c>
      <c r="J1212">
        <v>1456246864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3"/>
        <v>254</v>
      </c>
      <c r="Q1212">
        <f t="shared" si="74"/>
        <v>493.82</v>
      </c>
      <c r="R1212" s="12">
        <f t="shared" si="76"/>
        <v>42132.941805555558</v>
      </c>
      <c r="S1212">
        <f t="shared" si="75"/>
        <v>2015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8223</v>
      </c>
      <c r="H1213" t="s">
        <v>8245</v>
      </c>
      <c r="I1213">
        <v>1488053905</v>
      </c>
      <c r="J1213">
        <v>1485461905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3"/>
        <v>101</v>
      </c>
      <c r="Q1213">
        <f t="shared" si="74"/>
        <v>168.5</v>
      </c>
      <c r="R1213" s="12">
        <f t="shared" si="76"/>
        <v>42515.866446759261</v>
      </c>
      <c r="S1213">
        <f t="shared" si="75"/>
        <v>2016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8234</v>
      </c>
      <c r="H1214" t="s">
        <v>8254</v>
      </c>
      <c r="I1214">
        <v>1433106000</v>
      </c>
      <c r="J1214">
        <v>1431124572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3"/>
        <v>129</v>
      </c>
      <c r="Q1214">
        <f t="shared" si="74"/>
        <v>38.869999999999997</v>
      </c>
      <c r="R1214" s="12">
        <f t="shared" si="76"/>
        <v>42318.950173611112</v>
      </c>
      <c r="S1214">
        <f t="shared" si="75"/>
        <v>2015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8228</v>
      </c>
      <c r="H1215" t="s">
        <v>8250</v>
      </c>
      <c r="I1215">
        <v>1465505261</v>
      </c>
      <c r="J1215">
        <v>1464209261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3"/>
        <v>102</v>
      </c>
      <c r="Q1215">
        <f t="shared" si="74"/>
        <v>61.53</v>
      </c>
      <c r="R1215" s="12">
        <f t="shared" si="76"/>
        <v>42731.755787037036</v>
      </c>
      <c r="S1215">
        <f t="shared" si="75"/>
        <v>2016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3"/>
        <v>132</v>
      </c>
      <c r="Q1216">
        <f t="shared" si="74"/>
        <v>105.44</v>
      </c>
      <c r="R1216" s="12">
        <f t="shared" si="76"/>
        <v>42104.840335648143</v>
      </c>
      <c r="S1216">
        <f t="shared" si="75"/>
        <v>2015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8224</v>
      </c>
      <c r="H1217" t="s">
        <v>8246</v>
      </c>
      <c r="I1217">
        <v>1485886100</v>
      </c>
      <c r="J1217">
        <v>1482862100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3"/>
        <v>786</v>
      </c>
      <c r="Q1217">
        <f t="shared" si="74"/>
        <v>71.59</v>
      </c>
      <c r="R1217" s="12">
        <f t="shared" si="76"/>
        <v>41759.923101851848</v>
      </c>
      <c r="S1217">
        <f t="shared" si="75"/>
        <v>2014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1433880605</v>
      </c>
      <c r="J1218">
        <v>1428696605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ref="P1218:P1281" si="77">ROUND(E1218/D1218*100,0)</f>
        <v>146</v>
      </c>
      <c r="Q1218">
        <f t="shared" ref="Q1218:Q1281" si="78">IFERROR(ROUND(E1218/L1218,2),0)</f>
        <v>91.88</v>
      </c>
      <c r="R1218" s="12">
        <f t="shared" si="76"/>
        <v>42247.616400462968</v>
      </c>
      <c r="S1218">
        <f t="shared" si="75"/>
        <v>2015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1401487756</v>
      </c>
      <c r="J1219">
        <v>1398895756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si="77"/>
        <v>103</v>
      </c>
      <c r="Q1219">
        <f t="shared" si="78"/>
        <v>148.57</v>
      </c>
      <c r="R1219" s="12">
        <f t="shared" si="76"/>
        <v>42535.809490740736</v>
      </c>
      <c r="S1219">
        <f t="shared" ref="S1219:S1282" si="79">YEAR(R1219)</f>
        <v>2016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1443826980</v>
      </c>
      <c r="J1220">
        <v>1441032457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7"/>
        <v>172</v>
      </c>
      <c r="Q1220">
        <f t="shared" si="78"/>
        <v>174.21</v>
      </c>
      <c r="R1220" s="12">
        <f t="shared" si="76"/>
        <v>42278.662037037036</v>
      </c>
      <c r="S1220">
        <f t="shared" si="79"/>
        <v>2015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1468524340</v>
      </c>
      <c r="J1221">
        <v>1465932340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7"/>
        <v>159</v>
      </c>
      <c r="Q1221">
        <f t="shared" si="78"/>
        <v>102.86</v>
      </c>
      <c r="R1221" s="12">
        <f t="shared" si="76"/>
        <v>42633.461956018517</v>
      </c>
      <c r="S1221">
        <f t="shared" si="79"/>
        <v>2016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8223</v>
      </c>
      <c r="H1222" t="s">
        <v>8245</v>
      </c>
      <c r="I1222">
        <v>1446346800</v>
      </c>
      <c r="J1222">
        <v>1443714800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7"/>
        <v>104</v>
      </c>
      <c r="Q1222">
        <f t="shared" si="78"/>
        <v>111.18</v>
      </c>
      <c r="R1222" s="12">
        <f t="shared" ref="R1222:R1285" si="80">((J1224/60)/60)/24+DATE(1970,1,1)</f>
        <v>42211.628611111111</v>
      </c>
      <c r="S1222">
        <f t="shared" si="79"/>
        <v>2015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8223</v>
      </c>
      <c r="H1223" t="s">
        <v>8245</v>
      </c>
      <c r="I1223">
        <v>1476961513</v>
      </c>
      <c r="J1223">
        <v>1474369513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7"/>
        <v>111</v>
      </c>
      <c r="Q1223">
        <f t="shared" si="78"/>
        <v>23.8</v>
      </c>
      <c r="R1223" s="12">
        <f t="shared" si="80"/>
        <v>42680.47555555556</v>
      </c>
      <c r="S1223">
        <f t="shared" si="79"/>
        <v>2016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8235</v>
      </c>
      <c r="H1224" t="s">
        <v>8248</v>
      </c>
      <c r="I1224">
        <v>1440515112</v>
      </c>
      <c r="J1224">
        <v>1437923112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7"/>
        <v>280</v>
      </c>
      <c r="Q1224">
        <f t="shared" si="78"/>
        <v>81.27</v>
      </c>
      <c r="R1224" s="12">
        <f t="shared" si="80"/>
        <v>42430.720451388886</v>
      </c>
      <c r="S1224">
        <f t="shared" si="79"/>
        <v>2016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8224</v>
      </c>
      <c r="H1225" t="s">
        <v>8246</v>
      </c>
      <c r="I1225">
        <v>1480809600</v>
      </c>
      <c r="J1225">
        <v>1478431488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7"/>
        <v>112</v>
      </c>
      <c r="Q1225">
        <f t="shared" si="78"/>
        <v>116.21</v>
      </c>
      <c r="R1225" s="12">
        <f t="shared" si="80"/>
        <v>42654.177187499998</v>
      </c>
      <c r="S1225">
        <f t="shared" si="79"/>
        <v>2016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8228</v>
      </c>
      <c r="H1226" t="s">
        <v>8250</v>
      </c>
      <c r="I1226">
        <v>1459483200</v>
      </c>
      <c r="J1226">
        <v>1456852647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7"/>
        <v>7</v>
      </c>
      <c r="Q1226">
        <f t="shared" si="78"/>
        <v>58.89</v>
      </c>
      <c r="R1226" s="12">
        <f t="shared" si="80"/>
        <v>41736.549791666665</v>
      </c>
      <c r="S1226">
        <f t="shared" si="79"/>
        <v>2014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1478754909</v>
      </c>
      <c r="J1227">
        <v>1476159309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7"/>
        <v>4</v>
      </c>
      <c r="Q1227">
        <f t="shared" si="78"/>
        <v>44</v>
      </c>
      <c r="R1227" s="12">
        <f t="shared" si="80"/>
        <v>41509.905995370369</v>
      </c>
      <c r="S1227">
        <f t="shared" si="79"/>
        <v>2013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1402060302</v>
      </c>
      <c r="J1228">
        <v>1396876302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7"/>
        <v>4</v>
      </c>
      <c r="Q1228">
        <f t="shared" si="78"/>
        <v>48.43</v>
      </c>
      <c r="R1228" s="12">
        <f t="shared" si="80"/>
        <v>41715.874780092592</v>
      </c>
      <c r="S1228">
        <f t="shared" si="79"/>
        <v>2014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1382478278</v>
      </c>
      <c r="J1229">
        <v>1377294278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7"/>
        <v>0</v>
      </c>
      <c r="Q1229">
        <f t="shared" si="78"/>
        <v>0</v>
      </c>
      <c r="R1229" s="12">
        <f t="shared" si="80"/>
        <v>41827.919166666667</v>
      </c>
      <c r="S1229">
        <f t="shared" si="79"/>
        <v>2014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1398042000</v>
      </c>
      <c r="J1230">
        <v>1395089981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7"/>
        <v>29</v>
      </c>
      <c r="Q1230">
        <f t="shared" si="78"/>
        <v>61.04</v>
      </c>
      <c r="R1230" s="12">
        <f t="shared" si="80"/>
        <v>40754.729259259257</v>
      </c>
      <c r="S1230">
        <f t="shared" si="79"/>
        <v>2011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1407394800</v>
      </c>
      <c r="J1231">
        <v>1404770616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7"/>
        <v>1</v>
      </c>
      <c r="Q1231">
        <f t="shared" si="78"/>
        <v>25</v>
      </c>
      <c r="R1231" s="12">
        <f t="shared" si="80"/>
        <v>40985.459803240738</v>
      </c>
      <c r="S1231">
        <f t="shared" si="79"/>
        <v>2012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1317231008</v>
      </c>
      <c r="J1232">
        <v>1312047008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7"/>
        <v>0</v>
      </c>
      <c r="Q1232">
        <f t="shared" si="78"/>
        <v>0</v>
      </c>
      <c r="R1232" s="12">
        <f t="shared" si="80"/>
        <v>40568.972569444442</v>
      </c>
      <c r="S1232">
        <f t="shared" si="79"/>
        <v>2011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1334592000</v>
      </c>
      <c r="J1233">
        <v>1331982127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7"/>
        <v>0</v>
      </c>
      <c r="Q1233">
        <f t="shared" si="78"/>
        <v>0</v>
      </c>
      <c r="R1233" s="12">
        <f t="shared" si="80"/>
        <v>42193.941759259258</v>
      </c>
      <c r="S1233">
        <f t="shared" si="79"/>
        <v>2015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1298589630</v>
      </c>
      <c r="J1234">
        <v>1295997630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7"/>
        <v>1</v>
      </c>
      <c r="Q1234">
        <f t="shared" si="78"/>
        <v>40</v>
      </c>
      <c r="R1234" s="12">
        <f t="shared" si="80"/>
        <v>41506.848032407412</v>
      </c>
      <c r="S1234">
        <f t="shared" si="79"/>
        <v>2013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1440723600</v>
      </c>
      <c r="J1235">
        <v>1436394968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7"/>
        <v>12</v>
      </c>
      <c r="Q1235">
        <f t="shared" si="78"/>
        <v>19.329999999999998</v>
      </c>
      <c r="R1235" s="12">
        <f t="shared" si="80"/>
        <v>40939.948773148149</v>
      </c>
      <c r="S1235">
        <f t="shared" si="79"/>
        <v>2012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8223</v>
      </c>
      <c r="H1236" t="s">
        <v>8245</v>
      </c>
      <c r="I1236">
        <v>1381090870</v>
      </c>
      <c r="J1236">
        <v>1377030070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7"/>
        <v>0</v>
      </c>
      <c r="Q1236">
        <f t="shared" si="78"/>
        <v>0</v>
      </c>
      <c r="R1236" s="12">
        <f t="shared" si="80"/>
        <v>42007.788680555561</v>
      </c>
      <c r="S1236">
        <f t="shared" si="79"/>
        <v>2015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1329864374</v>
      </c>
      <c r="J1237">
        <v>1328049974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7"/>
        <v>3</v>
      </c>
      <c r="Q1237">
        <f t="shared" si="78"/>
        <v>35</v>
      </c>
      <c r="R1237" s="12">
        <f t="shared" si="80"/>
        <v>41583.135405092595</v>
      </c>
      <c r="S1237">
        <f t="shared" si="79"/>
        <v>2013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8224</v>
      </c>
      <c r="H1238" t="s">
        <v>8246</v>
      </c>
      <c r="I1238">
        <v>1422903342</v>
      </c>
      <c r="J1238">
        <v>1420311342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7"/>
        <v>0</v>
      </c>
      <c r="Q1238">
        <f t="shared" si="78"/>
        <v>0</v>
      </c>
      <c r="R1238" s="12">
        <f t="shared" si="80"/>
        <v>41110.680138888885</v>
      </c>
      <c r="S1238">
        <f t="shared" si="79"/>
        <v>2012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1387077299</v>
      </c>
      <c r="J1239">
        <v>1383621299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7"/>
        <v>0</v>
      </c>
      <c r="Q1239">
        <f t="shared" si="78"/>
        <v>0</v>
      </c>
      <c r="R1239" s="12">
        <f t="shared" si="80"/>
        <v>41125.283159722225</v>
      </c>
      <c r="S1239">
        <f t="shared" si="79"/>
        <v>2012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1343491200</v>
      </c>
      <c r="J1240">
        <v>1342801164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7"/>
        <v>18</v>
      </c>
      <c r="Q1240">
        <f t="shared" si="78"/>
        <v>59.33</v>
      </c>
      <c r="R1240" s="12">
        <f t="shared" si="80"/>
        <v>40731.61037037037</v>
      </c>
      <c r="S1240">
        <f t="shared" si="79"/>
        <v>2011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1345790865</v>
      </c>
      <c r="J1241">
        <v>1344062865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7"/>
        <v>0</v>
      </c>
      <c r="Q1241">
        <f t="shared" si="78"/>
        <v>0</v>
      </c>
      <c r="R1241" s="12">
        <f t="shared" si="80"/>
        <v>40883.962581018517</v>
      </c>
      <c r="S1241">
        <f t="shared" si="79"/>
        <v>2011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1312641536</v>
      </c>
      <c r="J1242">
        <v>1310049536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7"/>
        <v>3</v>
      </c>
      <c r="Q1242">
        <f t="shared" si="78"/>
        <v>30.13</v>
      </c>
      <c r="R1242" s="12">
        <f t="shared" si="80"/>
        <v>41409.040011574078</v>
      </c>
      <c r="S1242">
        <f t="shared" si="79"/>
        <v>2013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1325804767</v>
      </c>
      <c r="J1243">
        <v>1323212767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7"/>
        <v>51</v>
      </c>
      <c r="Q1243">
        <f t="shared" si="78"/>
        <v>74.62</v>
      </c>
      <c r="R1243" s="12">
        <f t="shared" si="80"/>
        <v>41923.837731481479</v>
      </c>
      <c r="S1243">
        <f t="shared" si="79"/>
        <v>2014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1373665860</v>
      </c>
      <c r="J1244">
        <v>1368579457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7"/>
        <v>1</v>
      </c>
      <c r="Q1244">
        <f t="shared" si="78"/>
        <v>5</v>
      </c>
      <c r="R1244" s="12">
        <f t="shared" si="80"/>
        <v>40782.165532407409</v>
      </c>
      <c r="S1244">
        <f t="shared" si="79"/>
        <v>2011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1414994340</v>
      </c>
      <c r="J1245">
        <v>1413057980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7"/>
        <v>14</v>
      </c>
      <c r="Q1245">
        <f t="shared" si="78"/>
        <v>44.5</v>
      </c>
      <c r="R1245" s="12">
        <f t="shared" si="80"/>
        <v>40671.879293981481</v>
      </c>
      <c r="S1245">
        <f t="shared" si="79"/>
        <v>2011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1315747080</v>
      </c>
      <c r="J1246">
        <v>1314417502</v>
      </c>
      <c r="K1246" t="b">
        <v>0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7"/>
        <v>104</v>
      </c>
      <c r="Q1246">
        <f t="shared" si="78"/>
        <v>46.13</v>
      </c>
      <c r="R1246" s="12">
        <f t="shared" si="80"/>
        <v>41355.825497685182</v>
      </c>
      <c r="S1246">
        <f t="shared" si="79"/>
        <v>2013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1310158800</v>
      </c>
      <c r="J1247">
        <v>1304888771</v>
      </c>
      <c r="K1247" t="b">
        <v>0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7"/>
        <v>120</v>
      </c>
      <c r="Q1247">
        <f t="shared" si="78"/>
        <v>141.47</v>
      </c>
      <c r="R1247" s="12">
        <f t="shared" si="80"/>
        <v>41774.599930555552</v>
      </c>
      <c r="S1247">
        <f t="shared" si="79"/>
        <v>2014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1366664400</v>
      </c>
      <c r="J1248">
        <v>1363981723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7"/>
        <v>117</v>
      </c>
      <c r="Q1248">
        <f t="shared" si="78"/>
        <v>75.48</v>
      </c>
      <c r="R1248" s="12">
        <f t="shared" si="80"/>
        <v>40838.043391203704</v>
      </c>
      <c r="S1248">
        <f t="shared" si="79"/>
        <v>2011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1402755834</v>
      </c>
      <c r="J1249">
        <v>1400163834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7"/>
        <v>122</v>
      </c>
      <c r="Q1249">
        <f t="shared" si="78"/>
        <v>85.5</v>
      </c>
      <c r="R1249" s="12">
        <f t="shared" si="80"/>
        <v>41370.292303240742</v>
      </c>
      <c r="S1249">
        <f t="shared" si="79"/>
        <v>2013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1323136949</v>
      </c>
      <c r="J1250">
        <v>1319245349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7"/>
        <v>152</v>
      </c>
      <c r="Q1250">
        <f t="shared" si="78"/>
        <v>64.25</v>
      </c>
      <c r="R1250" s="12">
        <f t="shared" si="80"/>
        <v>41767.656863425924</v>
      </c>
      <c r="S1250">
        <f t="shared" si="79"/>
        <v>2014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1367823655</v>
      </c>
      <c r="J1251">
        <v>1365231655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7"/>
        <v>104</v>
      </c>
      <c r="Q1251">
        <f t="shared" si="78"/>
        <v>64.47</v>
      </c>
      <c r="R1251" s="12">
        <f t="shared" si="80"/>
        <v>41067.74086805556</v>
      </c>
      <c r="S1251">
        <f t="shared" si="79"/>
        <v>2012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1402642740</v>
      </c>
      <c r="J1252">
        <v>1399563953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7"/>
        <v>200</v>
      </c>
      <c r="Q1252">
        <f t="shared" si="78"/>
        <v>118.2</v>
      </c>
      <c r="R1252" s="12">
        <f t="shared" si="80"/>
        <v>41843.64271990741</v>
      </c>
      <c r="S1252">
        <f t="shared" si="79"/>
        <v>2014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1341683211</v>
      </c>
      <c r="J1253">
        <v>1339091211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7"/>
        <v>102</v>
      </c>
      <c r="Q1253">
        <f t="shared" si="78"/>
        <v>82.54</v>
      </c>
      <c r="R1253" s="12">
        <f t="shared" si="80"/>
        <v>40751.814432870371</v>
      </c>
      <c r="S1253">
        <f t="shared" si="79"/>
        <v>2011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1410017131</v>
      </c>
      <c r="J1254">
        <v>1406129131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7"/>
        <v>138</v>
      </c>
      <c r="Q1254">
        <f t="shared" si="78"/>
        <v>34.17</v>
      </c>
      <c r="R1254" s="12">
        <f t="shared" si="80"/>
        <v>41543.988067129627</v>
      </c>
      <c r="S1254">
        <f t="shared" si="79"/>
        <v>2013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1316979167</v>
      </c>
      <c r="J1255">
        <v>1311795167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7"/>
        <v>303833</v>
      </c>
      <c r="Q1255">
        <f t="shared" si="78"/>
        <v>42.73</v>
      </c>
      <c r="R1255" s="12">
        <f t="shared" si="80"/>
        <v>41855.783645833333</v>
      </c>
      <c r="S1255">
        <f t="shared" si="79"/>
        <v>2014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1382658169</v>
      </c>
      <c r="J1256">
        <v>1380238969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7"/>
        <v>199</v>
      </c>
      <c r="Q1256">
        <f t="shared" si="78"/>
        <v>94.49</v>
      </c>
      <c r="R1256" s="12">
        <f t="shared" si="80"/>
        <v>40487.621365740742</v>
      </c>
      <c r="S1256">
        <f t="shared" si="79"/>
        <v>2010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1409770107</v>
      </c>
      <c r="J1257">
        <v>1407178107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7"/>
        <v>202</v>
      </c>
      <c r="Q1257">
        <f t="shared" si="78"/>
        <v>55.7</v>
      </c>
      <c r="R1257" s="12">
        <f t="shared" si="80"/>
        <v>41579.845509259263</v>
      </c>
      <c r="S1257">
        <f t="shared" si="79"/>
        <v>2013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1293857940</v>
      </c>
      <c r="J1258">
        <v>1288968886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7"/>
        <v>118</v>
      </c>
      <c r="Q1258">
        <f t="shared" si="78"/>
        <v>98.03</v>
      </c>
      <c r="R1258" s="12">
        <f t="shared" si="80"/>
        <v>40921.919340277782</v>
      </c>
      <c r="S1258">
        <f t="shared" si="79"/>
        <v>2012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1385932652</v>
      </c>
      <c r="J1259">
        <v>1383337052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7"/>
        <v>295</v>
      </c>
      <c r="Q1259">
        <f t="shared" si="78"/>
        <v>92.1</v>
      </c>
      <c r="R1259" s="12">
        <f t="shared" si="80"/>
        <v>40587.085532407407</v>
      </c>
      <c r="S1259">
        <f t="shared" si="79"/>
        <v>2011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1329084231</v>
      </c>
      <c r="J1260">
        <v>1326492231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7"/>
        <v>213</v>
      </c>
      <c r="Q1260">
        <f t="shared" si="78"/>
        <v>38.18</v>
      </c>
      <c r="R1260" s="12">
        <f t="shared" si="80"/>
        <v>41487.611250000002</v>
      </c>
      <c r="S1260">
        <f t="shared" si="79"/>
        <v>2013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1301792590</v>
      </c>
      <c r="J1261">
        <v>1297562590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7"/>
        <v>104</v>
      </c>
      <c r="Q1261">
        <f t="shared" si="78"/>
        <v>27.15</v>
      </c>
      <c r="R1261" s="12">
        <f t="shared" si="80"/>
        <v>41766.970648148148</v>
      </c>
      <c r="S1261">
        <f t="shared" si="79"/>
        <v>2014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1377960012</v>
      </c>
      <c r="J1262">
        <v>1375368012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7"/>
        <v>114</v>
      </c>
      <c r="Q1262">
        <f t="shared" si="78"/>
        <v>50.69</v>
      </c>
      <c r="R1262" s="12">
        <f t="shared" si="80"/>
        <v>41666.842824074076</v>
      </c>
      <c r="S1262">
        <f t="shared" si="79"/>
        <v>2014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1402286340</v>
      </c>
      <c r="J1263">
        <v>1399504664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7"/>
        <v>101</v>
      </c>
      <c r="Q1263">
        <f t="shared" si="78"/>
        <v>38.94</v>
      </c>
      <c r="R1263" s="12">
        <f t="shared" si="80"/>
        <v>41638.342905092592</v>
      </c>
      <c r="S1263">
        <f t="shared" si="79"/>
        <v>2013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8223</v>
      </c>
      <c r="H1264" t="s">
        <v>8245</v>
      </c>
      <c r="I1264">
        <v>1393445620</v>
      </c>
      <c r="J1264">
        <v>1390853620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7"/>
        <v>125</v>
      </c>
      <c r="Q1264">
        <f t="shared" si="78"/>
        <v>77.64</v>
      </c>
      <c r="R1264" s="12">
        <f t="shared" si="80"/>
        <v>41656.762638888889</v>
      </c>
      <c r="S1264">
        <f t="shared" si="79"/>
        <v>2014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1390983227</v>
      </c>
      <c r="J1265">
        <v>1388391227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7"/>
        <v>119</v>
      </c>
      <c r="Q1265">
        <f t="shared" si="78"/>
        <v>43.54</v>
      </c>
      <c r="R1265" s="12">
        <f t="shared" si="80"/>
        <v>41692.084143518521</v>
      </c>
      <c r="S1265">
        <f t="shared" si="79"/>
        <v>2014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8228</v>
      </c>
      <c r="H1266" t="s">
        <v>8250</v>
      </c>
      <c r="I1266">
        <v>1392574692</v>
      </c>
      <c r="J1266">
        <v>1389982692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7"/>
        <v>166</v>
      </c>
      <c r="Q1266">
        <f t="shared" si="78"/>
        <v>31.82</v>
      </c>
      <c r="R1266" s="12">
        <f t="shared" si="80"/>
        <v>41547.662997685184</v>
      </c>
      <c r="S1266">
        <f t="shared" si="79"/>
        <v>2013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1396054800</v>
      </c>
      <c r="J1267">
        <v>1393034470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7"/>
        <v>119</v>
      </c>
      <c r="Q1267">
        <f t="shared" si="78"/>
        <v>63.18</v>
      </c>
      <c r="R1267" s="12">
        <f t="shared" si="80"/>
        <v>40465.655266203699</v>
      </c>
      <c r="S1267">
        <f t="shared" si="79"/>
        <v>2010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1383062083</v>
      </c>
      <c r="J1268">
        <v>1380556483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7"/>
        <v>100</v>
      </c>
      <c r="Q1268">
        <f t="shared" si="78"/>
        <v>190.9</v>
      </c>
      <c r="R1268" s="12">
        <f t="shared" si="80"/>
        <v>41620.87667824074</v>
      </c>
      <c r="S1268">
        <f t="shared" si="79"/>
        <v>2013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1291131815</v>
      </c>
      <c r="J1269">
        <v>1287071015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7"/>
        <v>102</v>
      </c>
      <c r="Q1269">
        <f t="shared" si="78"/>
        <v>140.86000000000001</v>
      </c>
      <c r="R1269" s="12">
        <f t="shared" si="80"/>
        <v>41449.585162037038</v>
      </c>
      <c r="S1269">
        <f t="shared" si="79"/>
        <v>2013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1389474145</v>
      </c>
      <c r="J1270">
        <v>1386882145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7"/>
        <v>117</v>
      </c>
      <c r="Q1270">
        <f t="shared" si="78"/>
        <v>76.92</v>
      </c>
      <c r="R1270" s="12">
        <f t="shared" si="80"/>
        <v>41507.845451388886</v>
      </c>
      <c r="S1270">
        <f t="shared" si="79"/>
        <v>2013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1374674558</v>
      </c>
      <c r="J1271">
        <v>1372082558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7"/>
        <v>109</v>
      </c>
      <c r="Q1271">
        <f t="shared" si="78"/>
        <v>99.16</v>
      </c>
      <c r="R1271" s="12">
        <f t="shared" si="80"/>
        <v>42445.823055555549</v>
      </c>
      <c r="S1271">
        <f t="shared" si="79"/>
        <v>2016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1379708247</v>
      </c>
      <c r="J1272">
        <v>1377116247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7"/>
        <v>115</v>
      </c>
      <c r="Q1272">
        <f t="shared" si="78"/>
        <v>67.88</v>
      </c>
      <c r="R1272" s="12">
        <f t="shared" si="80"/>
        <v>40933.856967592597</v>
      </c>
      <c r="S1272">
        <f t="shared" si="79"/>
        <v>2012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1460764800</v>
      </c>
      <c r="J1273">
        <v>1458157512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7"/>
        <v>102</v>
      </c>
      <c r="Q1273">
        <f t="shared" si="78"/>
        <v>246.29</v>
      </c>
      <c r="R1273" s="12">
        <f t="shared" si="80"/>
        <v>41561.683553240742</v>
      </c>
      <c r="S1273">
        <f t="shared" si="79"/>
        <v>2013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1332704042</v>
      </c>
      <c r="J1274">
        <v>1327523642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7"/>
        <v>106</v>
      </c>
      <c r="Q1274">
        <f t="shared" si="78"/>
        <v>189.29</v>
      </c>
      <c r="R1274" s="12">
        <f t="shared" si="80"/>
        <v>40274.745127314818</v>
      </c>
      <c r="S1274">
        <f t="shared" si="79"/>
        <v>2010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8223</v>
      </c>
      <c r="H1275" t="s">
        <v>8245</v>
      </c>
      <c r="I1275">
        <v>1384363459</v>
      </c>
      <c r="J1275">
        <v>1381767859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7"/>
        <v>104</v>
      </c>
      <c r="Q1275">
        <f t="shared" si="78"/>
        <v>76.67</v>
      </c>
      <c r="R1275" s="12">
        <f t="shared" si="80"/>
        <v>41852.730219907404</v>
      </c>
      <c r="S1275">
        <f t="shared" si="79"/>
        <v>2014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1276574400</v>
      </c>
      <c r="J1276">
        <v>1270576379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7"/>
        <v>155</v>
      </c>
      <c r="Q1276">
        <f t="shared" si="78"/>
        <v>82.96</v>
      </c>
      <c r="R1276" s="12">
        <f t="shared" si="80"/>
        <v>41116.690104166664</v>
      </c>
      <c r="S1276">
        <f t="shared" si="79"/>
        <v>2012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8228</v>
      </c>
      <c r="H1277" t="s">
        <v>8250</v>
      </c>
      <c r="I1277">
        <v>1409506291</v>
      </c>
      <c r="J1277">
        <v>1406914291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7"/>
        <v>162</v>
      </c>
      <c r="Q1277">
        <f t="shared" si="78"/>
        <v>62.52</v>
      </c>
      <c r="R1277" s="12">
        <f t="shared" si="80"/>
        <v>41458.867905092593</v>
      </c>
      <c r="S1277">
        <f t="shared" si="79"/>
        <v>2013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1346344425</v>
      </c>
      <c r="J1278">
        <v>1343320425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7"/>
        <v>104</v>
      </c>
      <c r="Q1278">
        <f t="shared" si="78"/>
        <v>46.07</v>
      </c>
      <c r="R1278" s="12">
        <f t="shared" si="80"/>
        <v>40007.704247685186</v>
      </c>
      <c r="S1278">
        <f t="shared" si="79"/>
        <v>2009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1375908587</v>
      </c>
      <c r="J1279">
        <v>1372884587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7"/>
        <v>106</v>
      </c>
      <c r="Q1279">
        <f t="shared" si="78"/>
        <v>38.54</v>
      </c>
      <c r="R1279" s="12">
        <f t="shared" si="80"/>
        <v>41121.561886574076</v>
      </c>
      <c r="S1279">
        <f t="shared" si="79"/>
        <v>2012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1251777600</v>
      </c>
      <c r="J1280">
        <v>1247504047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7"/>
        <v>155</v>
      </c>
      <c r="Q1280">
        <f t="shared" si="78"/>
        <v>53.01</v>
      </c>
      <c r="R1280" s="12">
        <f t="shared" si="80"/>
        <v>41786.555162037039</v>
      </c>
      <c r="S1280">
        <f t="shared" si="79"/>
        <v>2014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1346765347</v>
      </c>
      <c r="J1281">
        <v>1343741347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7"/>
        <v>111</v>
      </c>
      <c r="Q1281">
        <f t="shared" si="78"/>
        <v>73.36</v>
      </c>
      <c r="R1281" s="12">
        <f t="shared" si="80"/>
        <v>41682.099189814813</v>
      </c>
      <c r="S1281">
        <f t="shared" si="79"/>
        <v>2014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1403661600</v>
      </c>
      <c r="J1282">
        <v>1401196766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ref="P1282:P1345" si="81">ROUND(E1282/D1282*100,0)</f>
        <v>111</v>
      </c>
      <c r="Q1282">
        <f t="shared" ref="Q1282:Q1345" si="82">IFERROR(ROUND(E1282/L1282,2),0)</f>
        <v>127.98</v>
      </c>
      <c r="R1282" s="12">
        <f t="shared" si="80"/>
        <v>40513.757569444446</v>
      </c>
      <c r="S1282">
        <f t="shared" si="79"/>
        <v>2010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1395624170</v>
      </c>
      <c r="J1283">
        <v>1392171770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si="81"/>
        <v>111</v>
      </c>
      <c r="Q1283">
        <f t="shared" si="82"/>
        <v>104.73</v>
      </c>
      <c r="R1283" s="12">
        <f t="shared" si="80"/>
        <v>41463.743472222224</v>
      </c>
      <c r="S1283">
        <f t="shared" ref="S1283:S1346" si="83">YEAR(R1283)</f>
        <v>2013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1299003054</v>
      </c>
      <c r="J1284">
        <v>1291227054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1"/>
        <v>124</v>
      </c>
      <c r="Q1284">
        <f t="shared" si="82"/>
        <v>67.67</v>
      </c>
      <c r="R1284" s="12">
        <f t="shared" si="80"/>
        <v>41586.475173611114</v>
      </c>
      <c r="S1284">
        <f t="shared" si="83"/>
        <v>2013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1375033836</v>
      </c>
      <c r="J1285">
        <v>1373305836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1"/>
        <v>211</v>
      </c>
      <c r="Q1285">
        <f t="shared" si="82"/>
        <v>95.93</v>
      </c>
      <c r="R1285" s="12">
        <f t="shared" si="80"/>
        <v>41320.717465277776</v>
      </c>
      <c r="S1285">
        <f t="shared" si="83"/>
        <v>2013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1386565140</v>
      </c>
      <c r="J1286">
        <v>1383909855</v>
      </c>
      <c r="K1286" t="b">
        <v>1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1"/>
        <v>101</v>
      </c>
      <c r="Q1286">
        <f t="shared" si="82"/>
        <v>65.16</v>
      </c>
      <c r="R1286" s="12">
        <f t="shared" ref="R1286:R1349" si="84">((J1288/60)/60)/24+DATE(1970,1,1)</f>
        <v>42712.23474537037</v>
      </c>
      <c r="S1286">
        <f t="shared" si="83"/>
        <v>2016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8223</v>
      </c>
      <c r="H1287" t="s">
        <v>8245</v>
      </c>
      <c r="I1287">
        <v>1362974400</v>
      </c>
      <c r="J1287">
        <v>1360948389</v>
      </c>
      <c r="K1287" t="b">
        <v>1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1"/>
        <v>102</v>
      </c>
      <c r="Q1287">
        <f t="shared" si="82"/>
        <v>32.270000000000003</v>
      </c>
      <c r="R1287" s="12">
        <f t="shared" si="84"/>
        <v>42160.583043981482</v>
      </c>
      <c r="S1287">
        <f t="shared" si="83"/>
        <v>2015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8223</v>
      </c>
      <c r="H1288" t="s">
        <v>8245</v>
      </c>
      <c r="I1288">
        <v>1483203540</v>
      </c>
      <c r="J1288">
        <v>1481175482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1"/>
        <v>108</v>
      </c>
      <c r="Q1288">
        <f t="shared" si="82"/>
        <v>81.25</v>
      </c>
      <c r="R1288" s="12">
        <f t="shared" si="84"/>
        <v>42039.384571759263</v>
      </c>
      <c r="S1288">
        <f t="shared" si="83"/>
        <v>2015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1434808775</v>
      </c>
      <c r="J1289">
        <v>1433512775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1"/>
        <v>242</v>
      </c>
      <c r="Q1289">
        <f t="shared" si="82"/>
        <v>24.2</v>
      </c>
      <c r="R1289" s="12">
        <f t="shared" si="84"/>
        <v>42107.621018518519</v>
      </c>
      <c r="S1289">
        <f t="shared" si="83"/>
        <v>2015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8224</v>
      </c>
      <c r="H1290" t="s">
        <v>8246</v>
      </c>
      <c r="I1290">
        <v>1424181600</v>
      </c>
      <c r="J1290">
        <v>1423041227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1"/>
        <v>100</v>
      </c>
      <c r="Q1290">
        <f t="shared" si="82"/>
        <v>65.87</v>
      </c>
      <c r="R1290" s="12">
        <f t="shared" si="84"/>
        <v>42561.154664351852</v>
      </c>
      <c r="S1290">
        <f t="shared" si="83"/>
        <v>2016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8224</v>
      </c>
      <c r="H1291" t="s">
        <v>8246</v>
      </c>
      <c r="I1291">
        <v>1434120856</v>
      </c>
      <c r="J1291">
        <v>1428936856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1"/>
        <v>125</v>
      </c>
      <c r="Q1291">
        <f t="shared" si="82"/>
        <v>36.08</v>
      </c>
      <c r="R1291" s="12">
        <f t="shared" si="84"/>
        <v>42709.134780092587</v>
      </c>
      <c r="S1291">
        <f t="shared" si="83"/>
        <v>2016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1470801600</v>
      </c>
      <c r="J1292">
        <v>1468122163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1"/>
        <v>109</v>
      </c>
      <c r="Q1292">
        <f t="shared" si="82"/>
        <v>44.19</v>
      </c>
      <c r="R1292" s="12">
        <f t="shared" si="84"/>
        <v>42086.614942129629</v>
      </c>
      <c r="S1292">
        <f t="shared" si="83"/>
        <v>2015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1483499645</v>
      </c>
      <c r="J1293">
        <v>1480907645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1"/>
        <v>146</v>
      </c>
      <c r="Q1293">
        <f t="shared" si="82"/>
        <v>104.07</v>
      </c>
      <c r="R1293" s="12">
        <f t="shared" si="84"/>
        <v>42064.652673611112</v>
      </c>
      <c r="S1293">
        <f t="shared" si="83"/>
        <v>2015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8223</v>
      </c>
      <c r="H1294" t="s">
        <v>8245</v>
      </c>
      <c r="I1294">
        <v>1429772340</v>
      </c>
      <c r="J1294">
        <v>1427121931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1"/>
        <v>110</v>
      </c>
      <c r="Q1294">
        <f t="shared" si="82"/>
        <v>35.96</v>
      </c>
      <c r="R1294" s="12">
        <f t="shared" si="84"/>
        <v>42256.764212962968</v>
      </c>
      <c r="S1294">
        <f t="shared" si="83"/>
        <v>2015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1428390000</v>
      </c>
      <c r="J1295">
        <v>1425224391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1"/>
        <v>102</v>
      </c>
      <c r="Q1295">
        <f t="shared" si="82"/>
        <v>127.79</v>
      </c>
      <c r="R1295" s="12">
        <f t="shared" si="84"/>
        <v>42292.701053240744</v>
      </c>
      <c r="S1295">
        <f t="shared" si="83"/>
        <v>2015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1444172340</v>
      </c>
      <c r="J1296">
        <v>1441822828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1"/>
        <v>122</v>
      </c>
      <c r="Q1296">
        <f t="shared" si="82"/>
        <v>27.73</v>
      </c>
      <c r="R1296" s="12">
        <f t="shared" si="84"/>
        <v>42278.453668981485</v>
      </c>
      <c r="S1296">
        <f t="shared" si="83"/>
        <v>2015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8223</v>
      </c>
      <c r="H1297" t="s">
        <v>8245</v>
      </c>
      <c r="I1297">
        <v>1447523371</v>
      </c>
      <c r="J1297">
        <v>1444927771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1"/>
        <v>102</v>
      </c>
      <c r="Q1297">
        <f t="shared" si="82"/>
        <v>39.83</v>
      </c>
      <c r="R1297" s="12">
        <f t="shared" si="84"/>
        <v>42184.572881944448</v>
      </c>
      <c r="S1297">
        <f t="shared" si="83"/>
        <v>2015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1445252400</v>
      </c>
      <c r="J1298">
        <v>1443696797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1"/>
        <v>141</v>
      </c>
      <c r="Q1298">
        <f t="shared" si="82"/>
        <v>52.17</v>
      </c>
      <c r="R1298" s="12">
        <f t="shared" si="84"/>
        <v>42423.050613425927</v>
      </c>
      <c r="S1298">
        <f t="shared" si="83"/>
        <v>2016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8224</v>
      </c>
      <c r="H1299" t="s">
        <v>8246</v>
      </c>
      <c r="I1299">
        <v>1438189200</v>
      </c>
      <c r="J1299">
        <v>1435585497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1"/>
        <v>110</v>
      </c>
      <c r="Q1299">
        <f t="shared" si="82"/>
        <v>92.04</v>
      </c>
      <c r="R1299" s="12">
        <f t="shared" si="84"/>
        <v>42461.747199074074</v>
      </c>
      <c r="S1299">
        <f t="shared" si="83"/>
        <v>2016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1457914373</v>
      </c>
      <c r="J1300">
        <v>1456189973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1"/>
        <v>105</v>
      </c>
      <c r="Q1300">
        <f t="shared" si="82"/>
        <v>63.42</v>
      </c>
      <c r="R1300" s="12">
        <f t="shared" si="84"/>
        <v>42458.680925925932</v>
      </c>
      <c r="S1300">
        <f t="shared" si="83"/>
        <v>2016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1462125358</v>
      </c>
      <c r="J1301">
        <v>1459533358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1"/>
        <v>124</v>
      </c>
      <c r="Q1301">
        <f t="shared" si="82"/>
        <v>135.63</v>
      </c>
      <c r="R1301" s="12">
        <f t="shared" si="84"/>
        <v>42169.814340277779</v>
      </c>
      <c r="S1301">
        <f t="shared" si="83"/>
        <v>2015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8224</v>
      </c>
      <c r="H1302" t="s">
        <v>8246</v>
      </c>
      <c r="I1302">
        <v>1461860432</v>
      </c>
      <c r="J1302">
        <v>1459268432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1"/>
        <v>135</v>
      </c>
      <c r="Q1302">
        <f t="shared" si="82"/>
        <v>168.75</v>
      </c>
      <c r="R1302" s="12">
        <f t="shared" si="84"/>
        <v>42483.675208333334</v>
      </c>
      <c r="S1302">
        <f t="shared" si="83"/>
        <v>2016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1436902359</v>
      </c>
      <c r="J1303">
        <v>1434310359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1"/>
        <v>103</v>
      </c>
      <c r="Q1303">
        <f t="shared" si="82"/>
        <v>70.86</v>
      </c>
      <c r="R1303" s="12">
        <f t="shared" si="84"/>
        <v>42195.749745370369</v>
      </c>
      <c r="S1303">
        <f t="shared" si="83"/>
        <v>2015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1464807420</v>
      </c>
      <c r="J1304">
        <v>1461427938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1"/>
        <v>100</v>
      </c>
      <c r="Q1304">
        <f t="shared" si="82"/>
        <v>50</v>
      </c>
      <c r="R1304" s="12">
        <f t="shared" si="84"/>
        <v>42675.057997685188</v>
      </c>
      <c r="S1304">
        <f t="shared" si="83"/>
        <v>2016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8223</v>
      </c>
      <c r="H1305" t="s">
        <v>8245</v>
      </c>
      <c r="I1305">
        <v>1437447600</v>
      </c>
      <c r="J1305">
        <v>1436551178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1"/>
        <v>130</v>
      </c>
      <c r="Q1305">
        <f t="shared" si="82"/>
        <v>42.21</v>
      </c>
      <c r="R1305" s="12">
        <f t="shared" si="84"/>
        <v>42566.441203703704</v>
      </c>
      <c r="S1305">
        <f t="shared" si="83"/>
        <v>2016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8223</v>
      </c>
      <c r="H1306" t="s">
        <v>8245</v>
      </c>
      <c r="I1306">
        <v>1480559011</v>
      </c>
      <c r="J1306">
        <v>1477963411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1"/>
        <v>40</v>
      </c>
      <c r="Q1306">
        <f t="shared" si="82"/>
        <v>152.41</v>
      </c>
      <c r="R1306" s="12">
        <f t="shared" si="84"/>
        <v>42747.194502314815</v>
      </c>
      <c r="S1306">
        <f t="shared" si="83"/>
        <v>2017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8224</v>
      </c>
      <c r="H1307" t="s">
        <v>8246</v>
      </c>
      <c r="I1307">
        <v>1469962800</v>
      </c>
      <c r="J1307">
        <v>1468578920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1"/>
        <v>26</v>
      </c>
      <c r="Q1307">
        <f t="shared" si="82"/>
        <v>90.62</v>
      </c>
      <c r="R1307" s="12">
        <f t="shared" si="84"/>
        <v>42543.665601851855</v>
      </c>
      <c r="S1307">
        <f t="shared" si="83"/>
        <v>2016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8224</v>
      </c>
      <c r="H1308" t="s">
        <v>8246</v>
      </c>
      <c r="I1308">
        <v>1489376405</v>
      </c>
      <c r="J1308">
        <v>1484196005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1"/>
        <v>65</v>
      </c>
      <c r="Q1308">
        <f t="shared" si="82"/>
        <v>201.6</v>
      </c>
      <c r="R1308" s="12">
        <f t="shared" si="84"/>
        <v>41947.457569444443</v>
      </c>
      <c r="S1308">
        <f t="shared" si="83"/>
        <v>2014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1469122200</v>
      </c>
      <c r="J1309">
        <v>1466611108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1"/>
        <v>12</v>
      </c>
      <c r="Q1309">
        <f t="shared" si="82"/>
        <v>127.93</v>
      </c>
      <c r="R1309" s="12">
        <f t="shared" si="84"/>
        <v>42387.503229166665</v>
      </c>
      <c r="S1309">
        <f t="shared" si="83"/>
        <v>2016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1417690734</v>
      </c>
      <c r="J1310">
        <v>1415098734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1"/>
        <v>11</v>
      </c>
      <c r="Q1310">
        <f t="shared" si="82"/>
        <v>29.89</v>
      </c>
      <c r="R1310" s="12">
        <f t="shared" si="84"/>
        <v>42611.613564814819</v>
      </c>
      <c r="S1310">
        <f t="shared" si="83"/>
        <v>2016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1455710679</v>
      </c>
      <c r="J1311">
        <v>1453118679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1"/>
        <v>112</v>
      </c>
      <c r="Q1311">
        <f t="shared" si="82"/>
        <v>367.97</v>
      </c>
      <c r="R1311" s="12">
        <f t="shared" si="84"/>
        <v>42257.882731481484</v>
      </c>
      <c r="S1311">
        <f t="shared" si="83"/>
        <v>2015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1475937812</v>
      </c>
      <c r="J1312">
        <v>1472481812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1"/>
        <v>16</v>
      </c>
      <c r="Q1312">
        <f t="shared" si="82"/>
        <v>129.16999999999999</v>
      </c>
      <c r="R1312" s="12">
        <f t="shared" si="84"/>
        <v>42556.667245370365</v>
      </c>
      <c r="S1312">
        <f t="shared" si="83"/>
        <v>2016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1444943468</v>
      </c>
      <c r="J1313">
        <v>1441919468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1"/>
        <v>32</v>
      </c>
      <c r="Q1313">
        <f t="shared" si="82"/>
        <v>800.7</v>
      </c>
      <c r="R1313" s="12">
        <f t="shared" si="84"/>
        <v>42669.802303240736</v>
      </c>
      <c r="S1313">
        <f t="shared" si="83"/>
        <v>2016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1471622450</v>
      </c>
      <c r="J1314">
        <v>1467734450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1"/>
        <v>1</v>
      </c>
      <c r="Q1314">
        <f t="shared" si="82"/>
        <v>28</v>
      </c>
      <c r="R1314" s="12">
        <f t="shared" si="84"/>
        <v>42082.702800925923</v>
      </c>
      <c r="S1314">
        <f t="shared" si="83"/>
        <v>2015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1480536919</v>
      </c>
      <c r="J1315">
        <v>1477509319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1"/>
        <v>31</v>
      </c>
      <c r="Q1315">
        <f t="shared" si="82"/>
        <v>102.02</v>
      </c>
      <c r="R1315" s="12">
        <f t="shared" si="84"/>
        <v>42402.709652777776</v>
      </c>
      <c r="S1315">
        <f t="shared" si="83"/>
        <v>2016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1429375922</v>
      </c>
      <c r="J1316">
        <v>1426783922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1"/>
        <v>1</v>
      </c>
      <c r="Q1316">
        <f t="shared" si="82"/>
        <v>184.36</v>
      </c>
      <c r="R1316" s="12">
        <f t="shared" si="84"/>
        <v>42604.669675925921</v>
      </c>
      <c r="S1316">
        <f t="shared" si="83"/>
        <v>2016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1457024514</v>
      </c>
      <c r="J1317">
        <v>1454432514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1"/>
        <v>40</v>
      </c>
      <c r="Q1317">
        <f t="shared" si="82"/>
        <v>162.91999999999999</v>
      </c>
      <c r="R1317" s="12">
        <f t="shared" si="84"/>
        <v>42278.498240740737</v>
      </c>
      <c r="S1317">
        <f t="shared" si="83"/>
        <v>2015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1477065860</v>
      </c>
      <c r="J1318">
        <v>1471881860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1"/>
        <v>0</v>
      </c>
      <c r="Q1318">
        <f t="shared" si="82"/>
        <v>1</v>
      </c>
      <c r="R1318" s="12">
        <f t="shared" si="84"/>
        <v>42393.961909722217</v>
      </c>
      <c r="S1318">
        <f t="shared" si="83"/>
        <v>2016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8223</v>
      </c>
      <c r="H1319" t="s">
        <v>8245</v>
      </c>
      <c r="I1319">
        <v>1446771600</v>
      </c>
      <c r="J1319">
        <v>1443700648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1"/>
        <v>6</v>
      </c>
      <c r="Q1319">
        <f t="shared" si="82"/>
        <v>603.53</v>
      </c>
      <c r="R1319" s="12">
        <f t="shared" si="84"/>
        <v>42520.235486111109</v>
      </c>
      <c r="S1319">
        <f t="shared" si="83"/>
        <v>2016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1456700709</v>
      </c>
      <c r="J1320">
        <v>1453676709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1"/>
        <v>15</v>
      </c>
      <c r="Q1320">
        <f t="shared" si="82"/>
        <v>45.41</v>
      </c>
      <c r="R1320" s="12">
        <f t="shared" si="84"/>
        <v>41985.043657407412</v>
      </c>
      <c r="S1320">
        <f t="shared" si="83"/>
        <v>2014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8231</v>
      </c>
      <c r="H1321" t="s">
        <v>8252</v>
      </c>
      <c r="I1321">
        <v>1469109600</v>
      </c>
      <c r="J1321">
        <v>1464586746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1"/>
        <v>15</v>
      </c>
      <c r="Q1321">
        <f t="shared" si="82"/>
        <v>97.33</v>
      </c>
      <c r="R1321" s="12">
        <f t="shared" si="84"/>
        <v>41816.812094907407</v>
      </c>
      <c r="S1321">
        <f t="shared" si="83"/>
        <v>2014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8223</v>
      </c>
      <c r="H1322" t="s">
        <v>8245</v>
      </c>
      <c r="I1322">
        <v>1420938172</v>
      </c>
      <c r="J1322">
        <v>1418346172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1"/>
        <v>1</v>
      </c>
      <c r="Q1322">
        <f t="shared" si="82"/>
        <v>167.67</v>
      </c>
      <c r="R1322" s="12">
        <f t="shared" si="84"/>
        <v>42705.690347222218</v>
      </c>
      <c r="S1322">
        <f t="shared" si="83"/>
        <v>2016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8224</v>
      </c>
      <c r="H1323" t="s">
        <v>8246</v>
      </c>
      <c r="I1323">
        <v>1405094400</v>
      </c>
      <c r="J1323">
        <v>1403810965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1"/>
        <v>1</v>
      </c>
      <c r="Q1323">
        <f t="shared" si="82"/>
        <v>859.86</v>
      </c>
      <c r="R1323" s="12">
        <f t="shared" si="84"/>
        <v>42697.74927083333</v>
      </c>
      <c r="S1323">
        <f t="shared" si="83"/>
        <v>2016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8232</v>
      </c>
      <c r="H1324" t="s">
        <v>8248</v>
      </c>
      <c r="I1324">
        <v>1483138800</v>
      </c>
      <c r="J1324">
        <v>1480610046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1"/>
        <v>0</v>
      </c>
      <c r="Q1324">
        <f t="shared" si="82"/>
        <v>26.5</v>
      </c>
      <c r="R1324" s="12">
        <f t="shared" si="84"/>
        <v>42115.656539351854</v>
      </c>
      <c r="S1324">
        <f t="shared" si="83"/>
        <v>2015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8234</v>
      </c>
      <c r="H1325" t="s">
        <v>8254</v>
      </c>
      <c r="I1325">
        <v>1482515937</v>
      </c>
      <c r="J1325">
        <v>1479923937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1"/>
        <v>9</v>
      </c>
      <c r="Q1325">
        <f t="shared" si="82"/>
        <v>30.27</v>
      </c>
      <c r="R1325" s="12">
        <f t="shared" si="84"/>
        <v>42451.698449074072</v>
      </c>
      <c r="S1325">
        <f t="shared" si="83"/>
        <v>2016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8224</v>
      </c>
      <c r="H1326" t="s">
        <v>8246</v>
      </c>
      <c r="I1326">
        <v>1432223125</v>
      </c>
      <c r="J1326">
        <v>1429631125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1"/>
        <v>10</v>
      </c>
      <c r="Q1326">
        <f t="shared" si="82"/>
        <v>54.67</v>
      </c>
      <c r="R1326" s="12">
        <f t="shared" si="84"/>
        <v>42626.633703703701</v>
      </c>
      <c r="S1326">
        <f t="shared" si="83"/>
        <v>2016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1461653700</v>
      </c>
      <c r="J1327">
        <v>1458665146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1"/>
        <v>2</v>
      </c>
      <c r="Q1327">
        <f t="shared" si="82"/>
        <v>60.75</v>
      </c>
      <c r="R1327" s="12">
        <f t="shared" si="84"/>
        <v>42704.086053240739</v>
      </c>
      <c r="S1327">
        <f t="shared" si="83"/>
        <v>2016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1476371552</v>
      </c>
      <c r="J1328">
        <v>1473779552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1"/>
        <v>1</v>
      </c>
      <c r="Q1328">
        <f t="shared" si="82"/>
        <v>102.73</v>
      </c>
      <c r="R1328" s="12">
        <f t="shared" si="84"/>
        <v>41974.791990740734</v>
      </c>
      <c r="S1328">
        <f t="shared" si="83"/>
        <v>2014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1483063435</v>
      </c>
      <c r="J1329">
        <v>1480471435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1"/>
        <v>4</v>
      </c>
      <c r="Q1329">
        <f t="shared" si="82"/>
        <v>41.59</v>
      </c>
      <c r="R1329" s="12">
        <f t="shared" si="84"/>
        <v>42123.678645833337</v>
      </c>
      <c r="S1329">
        <f t="shared" si="83"/>
        <v>2015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1421348428</v>
      </c>
      <c r="J1330">
        <v>1417460428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1"/>
        <v>2</v>
      </c>
      <c r="Q1330">
        <f t="shared" si="82"/>
        <v>116.53</v>
      </c>
      <c r="R1330" s="12">
        <f t="shared" si="84"/>
        <v>42612.642754629633</v>
      </c>
      <c r="S1330">
        <f t="shared" si="83"/>
        <v>2016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1432916235</v>
      </c>
      <c r="J1331">
        <v>1430324235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1"/>
        <v>1</v>
      </c>
      <c r="Q1331">
        <f t="shared" si="82"/>
        <v>45.33</v>
      </c>
      <c r="R1331" s="12">
        <f t="shared" si="84"/>
        <v>41935.221585648149</v>
      </c>
      <c r="S1331">
        <f t="shared" si="83"/>
        <v>2014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1476458734</v>
      </c>
      <c r="J1332">
        <v>1472570734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1"/>
        <v>22</v>
      </c>
      <c r="Q1332">
        <f t="shared" si="82"/>
        <v>157.46</v>
      </c>
      <c r="R1332" s="12">
        <f t="shared" si="84"/>
        <v>42522.276724537034</v>
      </c>
      <c r="S1332">
        <f t="shared" si="83"/>
        <v>2016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1417501145</v>
      </c>
      <c r="J1333">
        <v>1414041545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1"/>
        <v>1</v>
      </c>
      <c r="Q1333">
        <f t="shared" si="82"/>
        <v>100.5</v>
      </c>
      <c r="R1333" s="12">
        <f t="shared" si="84"/>
        <v>42569.50409722222</v>
      </c>
      <c r="S1333">
        <f t="shared" si="83"/>
        <v>2016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8223</v>
      </c>
      <c r="H1334" t="s">
        <v>8245</v>
      </c>
      <c r="I1334">
        <v>1467432000</v>
      </c>
      <c r="J1334">
        <v>1464763109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1"/>
        <v>0</v>
      </c>
      <c r="Q1334">
        <f t="shared" si="82"/>
        <v>0</v>
      </c>
      <c r="R1334" s="12">
        <f t="shared" si="84"/>
        <v>42732.060277777782</v>
      </c>
      <c r="S1334">
        <f t="shared" si="83"/>
        <v>2016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8223</v>
      </c>
      <c r="H1335" t="s">
        <v>8245</v>
      </c>
      <c r="I1335">
        <v>1471435554</v>
      </c>
      <c r="J1335">
        <v>1468843554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1"/>
        <v>0</v>
      </c>
      <c r="Q1335">
        <f t="shared" si="82"/>
        <v>0</v>
      </c>
      <c r="R1335" s="12">
        <f t="shared" si="84"/>
        <v>41806.106770833336</v>
      </c>
      <c r="S1335">
        <f t="shared" si="83"/>
        <v>2014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8239</v>
      </c>
      <c r="H1336" t="s">
        <v>8256</v>
      </c>
      <c r="I1336">
        <v>1485480408</v>
      </c>
      <c r="J1336">
        <v>1482888408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1"/>
        <v>11</v>
      </c>
      <c r="Q1336">
        <f t="shared" si="82"/>
        <v>51.82</v>
      </c>
      <c r="R1336" s="12">
        <f t="shared" si="84"/>
        <v>42410.774155092593</v>
      </c>
      <c r="S1336">
        <f t="shared" si="83"/>
        <v>2016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8225</v>
      </c>
      <c r="H1337" t="s">
        <v>8247</v>
      </c>
      <c r="I1337">
        <v>1405478025</v>
      </c>
      <c r="J1337">
        <v>1402886025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1"/>
        <v>20</v>
      </c>
      <c r="Q1337">
        <f t="shared" si="82"/>
        <v>308.75</v>
      </c>
      <c r="R1337" s="12">
        <f t="shared" si="84"/>
        <v>42313.936365740738</v>
      </c>
      <c r="S1337">
        <f t="shared" si="83"/>
        <v>2015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1457721287</v>
      </c>
      <c r="J1338">
        <v>1455129287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1"/>
        <v>85</v>
      </c>
      <c r="Q1338">
        <f t="shared" si="82"/>
        <v>379.23</v>
      </c>
      <c r="R1338" s="12">
        <f t="shared" si="84"/>
        <v>41955.863750000004</v>
      </c>
      <c r="S1338">
        <f t="shared" si="83"/>
        <v>2014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1449354502</v>
      </c>
      <c r="J1339">
        <v>1446762502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1"/>
        <v>49</v>
      </c>
      <c r="Q1339">
        <f t="shared" si="82"/>
        <v>176.36</v>
      </c>
      <c r="R1339" s="12">
        <f t="shared" si="84"/>
        <v>42767.577303240745</v>
      </c>
      <c r="S1339">
        <f t="shared" si="83"/>
        <v>2017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1418849028</v>
      </c>
      <c r="J1340">
        <v>1415825028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1"/>
        <v>3</v>
      </c>
      <c r="Q1340">
        <f t="shared" si="82"/>
        <v>66.069999999999993</v>
      </c>
      <c r="R1340" s="12">
        <f t="shared" si="84"/>
        <v>42188.803622685184</v>
      </c>
      <c r="S1340">
        <f t="shared" si="83"/>
        <v>2015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1488549079</v>
      </c>
      <c r="J1341">
        <v>1485957079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1"/>
        <v>7</v>
      </c>
      <c r="Q1341">
        <f t="shared" si="82"/>
        <v>89.65</v>
      </c>
      <c r="R1341" s="12">
        <f t="shared" si="84"/>
        <v>41936.647164351853</v>
      </c>
      <c r="S1341">
        <f t="shared" si="83"/>
        <v>2014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1438543033</v>
      </c>
      <c r="J1342">
        <v>1435951033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1"/>
        <v>0</v>
      </c>
      <c r="Q1342">
        <f t="shared" si="82"/>
        <v>0</v>
      </c>
      <c r="R1342" s="12">
        <f t="shared" si="84"/>
        <v>41836.595520833333</v>
      </c>
      <c r="S1342">
        <f t="shared" si="83"/>
        <v>2014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8223</v>
      </c>
      <c r="H1343" t="s">
        <v>8245</v>
      </c>
      <c r="I1343">
        <v>1418056315</v>
      </c>
      <c r="J1343">
        <v>1414164715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1"/>
        <v>70</v>
      </c>
      <c r="Q1343">
        <f t="shared" si="82"/>
        <v>382.39</v>
      </c>
      <c r="R1343" s="12">
        <f t="shared" si="84"/>
        <v>42612.624039351853</v>
      </c>
      <c r="S1343">
        <f t="shared" si="83"/>
        <v>2016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1408112253</v>
      </c>
      <c r="J1344">
        <v>1405520253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1"/>
        <v>0</v>
      </c>
      <c r="Q1344">
        <f t="shared" si="82"/>
        <v>100</v>
      </c>
      <c r="R1344" s="12">
        <f t="shared" si="84"/>
        <v>42172.816423611104</v>
      </c>
      <c r="S1344">
        <f t="shared" si="83"/>
        <v>2015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8224</v>
      </c>
      <c r="H1345" t="s">
        <v>8246</v>
      </c>
      <c r="I1345">
        <v>1475333917</v>
      </c>
      <c r="J1345">
        <v>1472569117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1"/>
        <v>102</v>
      </c>
      <c r="Q1345">
        <f t="shared" si="82"/>
        <v>158.36000000000001</v>
      </c>
      <c r="R1345" s="12">
        <f t="shared" si="84"/>
        <v>42542.526423611111</v>
      </c>
      <c r="S1345">
        <f t="shared" si="83"/>
        <v>2016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8223</v>
      </c>
      <c r="H1346" t="s">
        <v>8245</v>
      </c>
      <c r="I1346">
        <v>1437161739</v>
      </c>
      <c r="J1346">
        <v>1434569739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ref="P1346:P1409" si="85">ROUND(E1346/D1346*100,0)</f>
        <v>378</v>
      </c>
      <c r="Q1346">
        <f t="shared" ref="Q1346:Q1409" si="86">IFERROR(ROUND(E1346/L1346,2),0)</f>
        <v>40.76</v>
      </c>
      <c r="R1346" s="12">
        <f t="shared" si="84"/>
        <v>42522.789803240739</v>
      </c>
      <c r="S1346">
        <f t="shared" si="83"/>
        <v>2016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1471579140</v>
      </c>
      <c r="J1347">
        <v>1466512683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si="85"/>
        <v>125</v>
      </c>
      <c r="Q1347">
        <f t="shared" si="86"/>
        <v>53.57</v>
      </c>
      <c r="R1347" s="12">
        <f t="shared" si="84"/>
        <v>41799.814340277779</v>
      </c>
      <c r="S1347">
        <f t="shared" ref="S1347:S1410" si="87">YEAR(R1347)</f>
        <v>2014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8228</v>
      </c>
      <c r="H1348" t="s">
        <v>8250</v>
      </c>
      <c r="I1348">
        <v>1467313039</v>
      </c>
      <c r="J1348">
        <v>1464807439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5"/>
        <v>147</v>
      </c>
      <c r="Q1348">
        <f t="shared" si="86"/>
        <v>48.45</v>
      </c>
      <c r="R1348" s="12">
        <f t="shared" si="84"/>
        <v>41422.075821759259</v>
      </c>
      <c r="S1348">
        <f t="shared" si="87"/>
        <v>2013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1405366359</v>
      </c>
      <c r="J1349">
        <v>1402342359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5"/>
        <v>102</v>
      </c>
      <c r="Q1349">
        <f t="shared" si="86"/>
        <v>82.42</v>
      </c>
      <c r="R1349" s="12">
        <f t="shared" si="84"/>
        <v>42040.638020833328</v>
      </c>
      <c r="S1349">
        <f t="shared" si="87"/>
        <v>2015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1372297751</v>
      </c>
      <c r="J1350">
        <v>1369705751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5"/>
        <v>102</v>
      </c>
      <c r="Q1350">
        <f t="shared" si="86"/>
        <v>230.19</v>
      </c>
      <c r="R1350" s="12">
        <f t="shared" ref="R1350:R1413" si="88">((J1352/60)/60)/24+DATE(1970,1,1)</f>
        <v>41963.506168981476</v>
      </c>
      <c r="S1350">
        <f t="shared" si="87"/>
        <v>2014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8223</v>
      </c>
      <c r="H1351" t="s">
        <v>8245</v>
      </c>
      <c r="I1351">
        <v>1425741525</v>
      </c>
      <c r="J1351">
        <v>1423149525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5"/>
        <v>204</v>
      </c>
      <c r="Q1351">
        <f t="shared" si="86"/>
        <v>59.36</v>
      </c>
      <c r="R1351" s="12">
        <f t="shared" si="88"/>
        <v>42317.33258101852</v>
      </c>
      <c r="S1351">
        <f t="shared" si="87"/>
        <v>2015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1418904533</v>
      </c>
      <c r="J1352">
        <v>1416485333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5"/>
        <v>104</v>
      </c>
      <c r="Q1352">
        <f t="shared" si="86"/>
        <v>66.7</v>
      </c>
      <c r="R1352" s="12">
        <f t="shared" si="88"/>
        <v>42334.013124999998</v>
      </c>
      <c r="S1352">
        <f t="shared" si="87"/>
        <v>2015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8228</v>
      </c>
      <c r="H1353" t="s">
        <v>8250</v>
      </c>
      <c r="I1353">
        <v>1450249140</v>
      </c>
      <c r="J1353">
        <v>1447055935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5"/>
        <v>101</v>
      </c>
      <c r="Q1353">
        <f t="shared" si="86"/>
        <v>168.78</v>
      </c>
      <c r="R1353" s="12">
        <f t="shared" si="88"/>
        <v>42382.74009259259</v>
      </c>
      <c r="S1353">
        <f t="shared" si="87"/>
        <v>2016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1451089134</v>
      </c>
      <c r="J1354">
        <v>1448497134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5"/>
        <v>136</v>
      </c>
      <c r="Q1354">
        <f t="shared" si="86"/>
        <v>59.97</v>
      </c>
      <c r="R1354" s="12">
        <f t="shared" si="88"/>
        <v>42200.578310185185</v>
      </c>
      <c r="S1354">
        <f t="shared" si="87"/>
        <v>2015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1455299144</v>
      </c>
      <c r="J1355">
        <v>1452707144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5"/>
        <v>134</v>
      </c>
      <c r="Q1355">
        <f t="shared" si="86"/>
        <v>31.81</v>
      </c>
      <c r="R1355" s="12">
        <f t="shared" si="88"/>
        <v>41309.11791666667</v>
      </c>
      <c r="S1355">
        <f t="shared" si="87"/>
        <v>2013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8223</v>
      </c>
      <c r="H1356" t="s">
        <v>8245</v>
      </c>
      <c r="I1356">
        <v>1441425540</v>
      </c>
      <c r="J1356">
        <v>1436968366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5"/>
        <v>130</v>
      </c>
      <c r="Q1356">
        <f t="shared" si="86"/>
        <v>24.42</v>
      </c>
      <c r="R1356" s="12">
        <f t="shared" si="88"/>
        <v>42502.807627314818</v>
      </c>
      <c r="S1356">
        <f t="shared" si="87"/>
        <v>2016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8223</v>
      </c>
      <c r="H1357" t="s">
        <v>8245</v>
      </c>
      <c r="I1357">
        <v>1362960000</v>
      </c>
      <c r="J1357">
        <v>1359946188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5"/>
        <v>123</v>
      </c>
      <c r="Q1357">
        <f t="shared" si="86"/>
        <v>25.35</v>
      </c>
      <c r="R1357" s="12">
        <f t="shared" si="88"/>
        <v>41213.254687499997</v>
      </c>
      <c r="S1357">
        <f t="shared" si="87"/>
        <v>2012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8224</v>
      </c>
      <c r="H1358" t="s">
        <v>8246</v>
      </c>
      <c r="I1358">
        <v>1465672979</v>
      </c>
      <c r="J1358">
        <v>1463080979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5"/>
        <v>183</v>
      </c>
      <c r="Q1358">
        <f t="shared" si="86"/>
        <v>71.44</v>
      </c>
      <c r="R1358" s="12">
        <f t="shared" si="88"/>
        <v>41430.038888888892</v>
      </c>
      <c r="S1358">
        <f t="shared" si="87"/>
        <v>2013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8224</v>
      </c>
      <c r="H1359" t="s">
        <v>8246</v>
      </c>
      <c r="I1359">
        <v>1354269600</v>
      </c>
      <c r="J1359">
        <v>1351663605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5"/>
        <v>125</v>
      </c>
      <c r="Q1359">
        <f t="shared" si="86"/>
        <v>38.549999999999997</v>
      </c>
      <c r="R1359" s="12">
        <f t="shared" si="88"/>
        <v>41304.962233796294</v>
      </c>
      <c r="S1359">
        <f t="shared" si="87"/>
        <v>2013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1372985760</v>
      </c>
      <c r="J1360">
        <v>1370393760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5"/>
        <v>112</v>
      </c>
      <c r="Q1360">
        <f t="shared" si="86"/>
        <v>68.37</v>
      </c>
      <c r="R1360" s="12">
        <f t="shared" si="88"/>
        <v>40689.570868055554</v>
      </c>
      <c r="S1360">
        <f t="shared" si="87"/>
        <v>2011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1362117540</v>
      </c>
      <c r="J1361">
        <v>1359587137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5"/>
        <v>116</v>
      </c>
      <c r="Q1361">
        <f t="shared" si="86"/>
        <v>40.21</v>
      </c>
      <c r="R1361" s="12">
        <f t="shared" si="88"/>
        <v>40668.814699074072</v>
      </c>
      <c r="S1361">
        <f t="shared" si="87"/>
        <v>2011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1309009323</v>
      </c>
      <c r="J1362">
        <v>1306417323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5"/>
        <v>173</v>
      </c>
      <c r="Q1362">
        <f t="shared" si="86"/>
        <v>32.07</v>
      </c>
      <c r="R1362" s="12">
        <f t="shared" si="88"/>
        <v>41095.900694444441</v>
      </c>
      <c r="S1362">
        <f t="shared" si="87"/>
        <v>2012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8223</v>
      </c>
      <c r="H1363" t="s">
        <v>8245</v>
      </c>
      <c r="I1363">
        <v>1309980790</v>
      </c>
      <c r="J1363">
        <v>1304623990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5"/>
        <v>126</v>
      </c>
      <c r="Q1363">
        <f t="shared" si="86"/>
        <v>28.63</v>
      </c>
      <c r="R1363" s="12">
        <f t="shared" si="88"/>
        <v>41781.717268518521</v>
      </c>
      <c r="S1363">
        <f t="shared" si="87"/>
        <v>2014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1343943420</v>
      </c>
      <c r="J1364">
        <v>1341524220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5"/>
        <v>109</v>
      </c>
      <c r="Q1364">
        <f t="shared" si="86"/>
        <v>43.64</v>
      </c>
      <c r="R1364" s="12">
        <f t="shared" si="88"/>
        <v>41464.934386574074</v>
      </c>
      <c r="S1364">
        <f t="shared" si="87"/>
        <v>2013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8224</v>
      </c>
      <c r="H1365" t="s">
        <v>8246</v>
      </c>
      <c r="I1365">
        <v>1403370772</v>
      </c>
      <c r="J1365">
        <v>1400778772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5"/>
        <v>100</v>
      </c>
      <c r="Q1365">
        <f t="shared" si="86"/>
        <v>40</v>
      </c>
      <c r="R1365" s="12">
        <f t="shared" si="88"/>
        <v>42396.8440625</v>
      </c>
      <c r="S1365">
        <f t="shared" si="87"/>
        <v>2016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8223</v>
      </c>
      <c r="H1366" t="s">
        <v>8245</v>
      </c>
      <c r="I1366">
        <v>1378592731</v>
      </c>
      <c r="J1366">
        <v>1373408731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5"/>
        <v>119</v>
      </c>
      <c r="Q1366">
        <f t="shared" si="86"/>
        <v>346.04</v>
      </c>
      <c r="R1366" s="12">
        <f t="shared" si="88"/>
        <v>41951.695671296293</v>
      </c>
      <c r="S1366">
        <f t="shared" si="87"/>
        <v>2014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1455523140</v>
      </c>
      <c r="J1367">
        <v>1453925727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5"/>
        <v>100</v>
      </c>
      <c r="Q1367">
        <f t="shared" si="86"/>
        <v>81.739999999999995</v>
      </c>
      <c r="R1367" s="12">
        <f t="shared" si="88"/>
        <v>42049.733240740738</v>
      </c>
      <c r="S1367">
        <f t="shared" si="87"/>
        <v>2015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8231</v>
      </c>
      <c r="H1368" t="s">
        <v>8252</v>
      </c>
      <c r="I1368">
        <v>1420648906</v>
      </c>
      <c r="J1368">
        <v>1415464906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5"/>
        <v>126</v>
      </c>
      <c r="Q1368">
        <f t="shared" si="86"/>
        <v>64.540000000000006</v>
      </c>
      <c r="R1368" s="12">
        <f t="shared" si="88"/>
        <v>41924.996099537035</v>
      </c>
      <c r="S1368">
        <f t="shared" si="87"/>
        <v>2014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1426523752</v>
      </c>
      <c r="J1369">
        <v>1423935352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5"/>
        <v>114</v>
      </c>
      <c r="Q1369">
        <f t="shared" si="86"/>
        <v>63.48</v>
      </c>
      <c r="R1369" s="12">
        <f t="shared" si="88"/>
        <v>42292.002893518518</v>
      </c>
      <c r="S1369">
        <f t="shared" si="87"/>
        <v>2015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1417049663</v>
      </c>
      <c r="J1370">
        <v>1413158063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5"/>
        <v>111</v>
      </c>
      <c r="Q1370">
        <f t="shared" si="86"/>
        <v>63.62</v>
      </c>
      <c r="R1370" s="12">
        <f t="shared" si="88"/>
        <v>42146.190902777773</v>
      </c>
      <c r="S1370">
        <f t="shared" si="87"/>
        <v>2015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1447463050</v>
      </c>
      <c r="J1371">
        <v>1444867450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5"/>
        <v>105</v>
      </c>
      <c r="Q1371">
        <f t="shared" si="86"/>
        <v>83.97</v>
      </c>
      <c r="R1371" s="12">
        <f t="shared" si="88"/>
        <v>41710.594282407408</v>
      </c>
      <c r="S1371">
        <f t="shared" si="87"/>
        <v>2014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1434342894</v>
      </c>
      <c r="J1372">
        <v>1432269294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5"/>
        <v>104</v>
      </c>
      <c r="Q1372">
        <f t="shared" si="86"/>
        <v>77.75</v>
      </c>
      <c r="R1372" s="12">
        <f t="shared" si="88"/>
        <v>41548.00335648148</v>
      </c>
      <c r="S1372">
        <f t="shared" si="87"/>
        <v>2013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1397225746</v>
      </c>
      <c r="J1373">
        <v>1394633746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5"/>
        <v>107</v>
      </c>
      <c r="Q1373">
        <f t="shared" si="86"/>
        <v>107.07</v>
      </c>
      <c r="R1373" s="12">
        <f t="shared" si="88"/>
        <v>42101.758587962962</v>
      </c>
      <c r="S1373">
        <f t="shared" si="87"/>
        <v>2015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1381881890</v>
      </c>
      <c r="J1374">
        <v>1380585890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5"/>
        <v>124</v>
      </c>
      <c r="Q1374">
        <f t="shared" si="86"/>
        <v>38.75</v>
      </c>
      <c r="R1374" s="12">
        <f t="shared" si="88"/>
        <v>41072.739953703705</v>
      </c>
      <c r="S1374">
        <f t="shared" si="87"/>
        <v>2012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1431022342</v>
      </c>
      <c r="J1375">
        <v>1428430342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5"/>
        <v>105</v>
      </c>
      <c r="Q1375">
        <f t="shared" si="86"/>
        <v>201.94</v>
      </c>
      <c r="R1375" s="12">
        <f t="shared" si="88"/>
        <v>42704.95177083333</v>
      </c>
      <c r="S1375">
        <f t="shared" si="87"/>
        <v>2016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1342115132</v>
      </c>
      <c r="J1376">
        <v>1339523132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5"/>
        <v>189</v>
      </c>
      <c r="Q1376">
        <f t="shared" si="86"/>
        <v>43.06</v>
      </c>
      <c r="R1376" s="12">
        <f t="shared" si="88"/>
        <v>42424.161898148144</v>
      </c>
      <c r="S1376">
        <f t="shared" si="87"/>
        <v>2016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8223</v>
      </c>
      <c r="H1377" t="s">
        <v>8245</v>
      </c>
      <c r="I1377">
        <v>1483138233</v>
      </c>
      <c r="J1377">
        <v>1480546233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5"/>
        <v>171</v>
      </c>
      <c r="Q1377">
        <f t="shared" si="86"/>
        <v>62.87</v>
      </c>
      <c r="R1377" s="12">
        <f t="shared" si="88"/>
        <v>42720.066192129627</v>
      </c>
      <c r="S1377">
        <f t="shared" si="87"/>
        <v>2016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8223</v>
      </c>
      <c r="H1378" t="s">
        <v>8245</v>
      </c>
      <c r="I1378">
        <v>1458874388</v>
      </c>
      <c r="J1378">
        <v>1456285988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5"/>
        <v>252</v>
      </c>
      <c r="Q1378">
        <f t="shared" si="86"/>
        <v>55.61</v>
      </c>
      <c r="R1378" s="12">
        <f t="shared" si="88"/>
        <v>42677.669050925921</v>
      </c>
      <c r="S1378">
        <f t="shared" si="87"/>
        <v>2016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8229</v>
      </c>
      <c r="H1379" t="s">
        <v>8248</v>
      </c>
      <c r="I1379">
        <v>1484444119</v>
      </c>
      <c r="J1379">
        <v>1481852119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5"/>
        <v>116</v>
      </c>
      <c r="Q1379">
        <f t="shared" si="86"/>
        <v>48.71</v>
      </c>
      <c r="R1379" s="12">
        <f t="shared" si="88"/>
        <v>42747.219560185185</v>
      </c>
      <c r="S1379">
        <f t="shared" si="87"/>
        <v>2017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1480784606</v>
      </c>
      <c r="J1380">
        <v>1478189006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5"/>
        <v>203</v>
      </c>
      <c r="Q1380">
        <f t="shared" si="86"/>
        <v>30.58</v>
      </c>
      <c r="R1380" s="12">
        <f t="shared" si="88"/>
        <v>42568.759374999994</v>
      </c>
      <c r="S1380">
        <f t="shared" si="87"/>
        <v>2016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1486095060</v>
      </c>
      <c r="J1381">
        <v>1484198170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5"/>
        <v>112</v>
      </c>
      <c r="Q1381">
        <f t="shared" si="86"/>
        <v>73.91</v>
      </c>
      <c r="R1381" s="12">
        <f t="shared" si="88"/>
        <v>42130.491620370376</v>
      </c>
      <c r="S1381">
        <f t="shared" si="87"/>
        <v>2015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8224</v>
      </c>
      <c r="H1382" t="s">
        <v>8246</v>
      </c>
      <c r="I1382">
        <v>1470075210</v>
      </c>
      <c r="J1382">
        <v>1468779210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5"/>
        <v>424</v>
      </c>
      <c r="Q1382">
        <f t="shared" si="86"/>
        <v>21.2</v>
      </c>
      <c r="R1382" s="12">
        <f t="shared" si="88"/>
        <v>42141.762800925921</v>
      </c>
      <c r="S1382">
        <f t="shared" si="87"/>
        <v>2015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1433504876</v>
      </c>
      <c r="J1383">
        <v>1430912876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5"/>
        <v>107</v>
      </c>
      <c r="Q1383">
        <f t="shared" si="86"/>
        <v>73.36</v>
      </c>
      <c r="R1383" s="12">
        <f t="shared" si="88"/>
        <v>42703.214409722219</v>
      </c>
      <c r="S1383">
        <f t="shared" si="87"/>
        <v>2016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1433815200</v>
      </c>
      <c r="J1384">
        <v>1431886706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5"/>
        <v>104</v>
      </c>
      <c r="Q1384">
        <f t="shared" si="86"/>
        <v>56.41</v>
      </c>
      <c r="R1384" s="12">
        <f t="shared" si="88"/>
        <v>41370.800185185188</v>
      </c>
      <c r="S1384">
        <f t="shared" si="87"/>
        <v>2013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8223</v>
      </c>
      <c r="H1385" t="s">
        <v>8245</v>
      </c>
      <c r="I1385">
        <v>1482988125</v>
      </c>
      <c r="J1385">
        <v>1480396125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5"/>
        <v>212</v>
      </c>
      <c r="Q1385">
        <f t="shared" si="86"/>
        <v>50.25</v>
      </c>
      <c r="R1385" s="12">
        <f t="shared" si="88"/>
        <v>42707.074976851851</v>
      </c>
      <c r="S1385">
        <f t="shared" si="87"/>
        <v>2016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1367867536</v>
      </c>
      <c r="J1386">
        <v>1365275536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5"/>
        <v>124</v>
      </c>
      <c r="Q1386">
        <f t="shared" si="86"/>
        <v>68.94</v>
      </c>
      <c r="R1386" s="12">
        <f t="shared" si="88"/>
        <v>42160.735208333332</v>
      </c>
      <c r="S1386">
        <f t="shared" si="87"/>
        <v>2015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8228</v>
      </c>
      <c r="H1387" t="s">
        <v>8250</v>
      </c>
      <c r="I1387">
        <v>1482457678</v>
      </c>
      <c r="J1387">
        <v>1480729678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5"/>
        <v>110</v>
      </c>
      <c r="Q1387">
        <f t="shared" si="86"/>
        <v>65.91</v>
      </c>
      <c r="R1387" s="12">
        <f t="shared" si="88"/>
        <v>42433.688900462963</v>
      </c>
      <c r="S1387">
        <f t="shared" si="87"/>
        <v>2016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1436117922</v>
      </c>
      <c r="J1388">
        <v>1433525922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5"/>
        <v>219</v>
      </c>
      <c r="Q1388">
        <f t="shared" si="86"/>
        <v>62.5</v>
      </c>
      <c r="R1388" s="12">
        <f t="shared" si="88"/>
        <v>42184.646863425922</v>
      </c>
      <c r="S1388">
        <f t="shared" si="87"/>
        <v>2015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8235</v>
      </c>
      <c r="H1389" t="s">
        <v>8248</v>
      </c>
      <c r="I1389">
        <v>1461931860</v>
      </c>
      <c r="J1389">
        <v>1457109121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5"/>
        <v>137</v>
      </c>
      <c r="Q1389">
        <f t="shared" si="86"/>
        <v>70.06</v>
      </c>
      <c r="R1389" s="12">
        <f t="shared" si="88"/>
        <v>42126.92123842593</v>
      </c>
      <c r="S1389">
        <f t="shared" si="87"/>
        <v>2015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1438183889</v>
      </c>
      <c r="J1390">
        <v>1435591889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5"/>
        <v>135</v>
      </c>
      <c r="Q1390">
        <f t="shared" si="86"/>
        <v>60.18</v>
      </c>
      <c r="R1390" s="12">
        <f t="shared" si="88"/>
        <v>42634.614780092597</v>
      </c>
      <c r="S1390">
        <f t="shared" si="87"/>
        <v>2016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8223</v>
      </c>
      <c r="H1391" t="s">
        <v>8245</v>
      </c>
      <c r="I1391">
        <v>1433305800</v>
      </c>
      <c r="J1391">
        <v>1430604395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5"/>
        <v>145</v>
      </c>
      <c r="Q1391">
        <f t="shared" si="86"/>
        <v>21.38</v>
      </c>
      <c r="R1391" s="12">
        <f t="shared" si="88"/>
        <v>42565.480983796297</v>
      </c>
      <c r="S1391">
        <f t="shared" si="87"/>
        <v>2016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1476720840</v>
      </c>
      <c r="J1392">
        <v>1474469117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5"/>
        <v>109</v>
      </c>
      <c r="Q1392">
        <f t="shared" si="86"/>
        <v>160.79</v>
      </c>
      <c r="R1392" s="12">
        <f t="shared" si="88"/>
        <v>42087.803310185183</v>
      </c>
      <c r="S1392">
        <f t="shared" si="87"/>
        <v>2015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8224</v>
      </c>
      <c r="H1393" t="s">
        <v>8246</v>
      </c>
      <c r="I1393">
        <v>1471087957</v>
      </c>
      <c r="J1393">
        <v>1468495957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5"/>
        <v>110</v>
      </c>
      <c r="Q1393">
        <f t="shared" si="86"/>
        <v>42.38</v>
      </c>
      <c r="R1393" s="12">
        <f t="shared" si="88"/>
        <v>42193.650671296295</v>
      </c>
      <c r="S1393">
        <f t="shared" si="87"/>
        <v>2015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1430154720</v>
      </c>
      <c r="J1394">
        <v>1427224606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5"/>
        <v>114</v>
      </c>
      <c r="Q1394">
        <f t="shared" si="86"/>
        <v>27.32</v>
      </c>
      <c r="R1394" s="12">
        <f t="shared" si="88"/>
        <v>42401.154930555553</v>
      </c>
      <c r="S1394">
        <f t="shared" si="87"/>
        <v>2016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1440219540</v>
      </c>
      <c r="J1395">
        <v>1436369818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5"/>
        <v>102</v>
      </c>
      <c r="Q1395">
        <f t="shared" si="86"/>
        <v>196.83</v>
      </c>
      <c r="R1395" s="12">
        <f t="shared" si="88"/>
        <v>42553.681979166664</v>
      </c>
      <c r="S1395">
        <f t="shared" si="87"/>
        <v>2016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1456976586</v>
      </c>
      <c r="J1396">
        <v>1454298186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5"/>
        <v>122</v>
      </c>
      <c r="Q1396">
        <f t="shared" si="86"/>
        <v>53.88</v>
      </c>
      <c r="R1396" s="12">
        <f t="shared" si="88"/>
        <v>42752.144976851851</v>
      </c>
      <c r="S1396">
        <f t="shared" si="87"/>
        <v>2017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1470068523</v>
      </c>
      <c r="J1397">
        <v>1467476523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5"/>
        <v>112</v>
      </c>
      <c r="Q1397">
        <f t="shared" si="86"/>
        <v>47.76</v>
      </c>
      <c r="R1397" s="12">
        <f t="shared" si="88"/>
        <v>42719.90834490741</v>
      </c>
      <c r="S1397">
        <f t="shared" si="87"/>
        <v>2016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1488337200</v>
      </c>
      <c r="J1398">
        <v>1484623726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5"/>
        <v>107</v>
      </c>
      <c r="Q1398">
        <f t="shared" si="86"/>
        <v>88.19</v>
      </c>
      <c r="R1398" s="12">
        <f t="shared" si="88"/>
        <v>42018.99863425926</v>
      </c>
      <c r="S1398">
        <f t="shared" si="87"/>
        <v>2015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1484430481</v>
      </c>
      <c r="J1399">
        <v>1481838481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5"/>
        <v>114</v>
      </c>
      <c r="Q1399">
        <f t="shared" si="86"/>
        <v>72.06</v>
      </c>
      <c r="R1399" s="12">
        <f t="shared" si="88"/>
        <v>42640.917939814812</v>
      </c>
      <c r="S1399">
        <f t="shared" si="87"/>
        <v>2016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1423871882</v>
      </c>
      <c r="J1400">
        <v>1421279882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5"/>
        <v>110</v>
      </c>
      <c r="Q1400">
        <f t="shared" si="86"/>
        <v>74.25</v>
      </c>
      <c r="R1400" s="12">
        <f t="shared" si="88"/>
        <v>42526.874236111107</v>
      </c>
      <c r="S1400">
        <f t="shared" si="87"/>
        <v>2016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1477603140</v>
      </c>
      <c r="J1401">
        <v>1475013710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5"/>
        <v>126</v>
      </c>
      <c r="Q1401">
        <f t="shared" si="86"/>
        <v>61.7</v>
      </c>
      <c r="R1401" s="12">
        <f t="shared" si="88"/>
        <v>41889.004317129627</v>
      </c>
      <c r="S1401">
        <f t="shared" si="87"/>
        <v>2014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8223</v>
      </c>
      <c r="H1402" t="s">
        <v>8245</v>
      </c>
      <c r="I1402">
        <v>1467752334</v>
      </c>
      <c r="J1402">
        <v>1465160334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5"/>
        <v>167</v>
      </c>
      <c r="Q1402">
        <f t="shared" si="86"/>
        <v>17.239999999999998</v>
      </c>
      <c r="R1402" s="12">
        <f t="shared" si="88"/>
        <v>42498.341122685189</v>
      </c>
      <c r="S1402">
        <f t="shared" si="87"/>
        <v>2016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1412640373</v>
      </c>
      <c r="J1403">
        <v>1410048373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5"/>
        <v>497</v>
      </c>
      <c r="Q1403">
        <f t="shared" si="86"/>
        <v>51.72</v>
      </c>
      <c r="R1403" s="12">
        <f t="shared" si="88"/>
        <v>41399.99622685185</v>
      </c>
      <c r="S1403">
        <f t="shared" si="87"/>
        <v>2013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1465709400</v>
      </c>
      <c r="J1404">
        <v>1462695073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5"/>
        <v>109</v>
      </c>
      <c r="Q1404">
        <f t="shared" si="86"/>
        <v>24.15</v>
      </c>
      <c r="R1404" s="12">
        <f t="shared" si="88"/>
        <v>42065.053368055553</v>
      </c>
      <c r="S1404">
        <f t="shared" si="87"/>
        <v>2015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1369612474</v>
      </c>
      <c r="J1405">
        <v>1367798074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5"/>
        <v>103</v>
      </c>
      <c r="Q1405">
        <f t="shared" si="86"/>
        <v>62.17</v>
      </c>
      <c r="R1405" s="12">
        <f t="shared" si="88"/>
        <v>41451.062905092593</v>
      </c>
      <c r="S1405">
        <f t="shared" si="87"/>
        <v>2013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1430439411</v>
      </c>
      <c r="J1406">
        <v>1425259011</v>
      </c>
      <c r="K1406" t="b">
        <v>0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5"/>
        <v>2</v>
      </c>
      <c r="Q1406">
        <f t="shared" si="86"/>
        <v>48.2</v>
      </c>
      <c r="R1406" s="12">
        <f t="shared" si="88"/>
        <v>42032.510243055556</v>
      </c>
      <c r="S1406">
        <f t="shared" si="87"/>
        <v>2015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1374802235</v>
      </c>
      <c r="J1407">
        <v>1372210235</v>
      </c>
      <c r="K1407" t="b">
        <v>0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5"/>
        <v>0</v>
      </c>
      <c r="Q1407">
        <f t="shared" si="86"/>
        <v>6.18</v>
      </c>
      <c r="R1407" s="12">
        <f t="shared" si="88"/>
        <v>41941.680567129632</v>
      </c>
      <c r="S1407">
        <f t="shared" si="87"/>
        <v>2014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8224</v>
      </c>
      <c r="H1408" t="s">
        <v>8246</v>
      </c>
      <c r="I1408">
        <v>1424607285</v>
      </c>
      <c r="J1408">
        <v>1422447285</v>
      </c>
      <c r="K1408" t="b">
        <v>1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5"/>
        <v>0</v>
      </c>
      <c r="Q1408">
        <f t="shared" si="86"/>
        <v>5</v>
      </c>
      <c r="R1408" s="12">
        <f t="shared" si="88"/>
        <v>42297.432951388888</v>
      </c>
      <c r="S1408">
        <f t="shared" si="87"/>
        <v>2015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1417195201</v>
      </c>
      <c r="J1409">
        <v>1414599601</v>
      </c>
      <c r="K1409" t="b">
        <v>1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5"/>
        <v>1</v>
      </c>
      <c r="Q1409">
        <f t="shared" si="86"/>
        <v>7.5</v>
      </c>
      <c r="R1409" s="12">
        <f t="shared" si="88"/>
        <v>41838.536782407406</v>
      </c>
      <c r="S1409">
        <f t="shared" si="87"/>
        <v>2014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8236</v>
      </c>
      <c r="H1410" t="s">
        <v>8248</v>
      </c>
      <c r="I1410">
        <v>1449914400</v>
      </c>
      <c r="J1410">
        <v>1445336607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ref="P1410:P1473" si="89">ROUND(E1410/D1410*100,0)</f>
        <v>7</v>
      </c>
      <c r="Q1410">
        <f t="shared" ref="Q1410:Q1473" si="90">IFERROR(ROUND(E1410/L1410,2),0)</f>
        <v>12</v>
      </c>
      <c r="R1410" s="12">
        <f t="shared" si="88"/>
        <v>42291.872175925921</v>
      </c>
      <c r="S1410">
        <f t="shared" si="87"/>
        <v>2015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1407847978</v>
      </c>
      <c r="J1411">
        <v>1405687978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si="89"/>
        <v>0</v>
      </c>
      <c r="Q1411">
        <f t="shared" si="90"/>
        <v>0</v>
      </c>
      <c r="R1411" s="12">
        <f t="shared" si="88"/>
        <v>41945.133506944447</v>
      </c>
      <c r="S1411">
        <f t="shared" ref="S1411:S1474" si="91">YEAR(R1411)</f>
        <v>2014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8224</v>
      </c>
      <c r="H1412" t="s">
        <v>8246</v>
      </c>
      <c r="I1412">
        <v>1447451756</v>
      </c>
      <c r="J1412">
        <v>1444856156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89"/>
        <v>0</v>
      </c>
      <c r="Q1412">
        <f t="shared" si="90"/>
        <v>1</v>
      </c>
      <c r="R1412" s="12">
        <f t="shared" si="88"/>
        <v>42479.318518518514</v>
      </c>
      <c r="S1412">
        <f t="shared" si="91"/>
        <v>2016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8223</v>
      </c>
      <c r="H1413" t="s">
        <v>8245</v>
      </c>
      <c r="I1413">
        <v>1420085535</v>
      </c>
      <c r="J1413">
        <v>1414897935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89"/>
        <v>0</v>
      </c>
      <c r="Q1413">
        <f t="shared" si="90"/>
        <v>2.33</v>
      </c>
      <c r="R1413" s="12">
        <f t="shared" si="88"/>
        <v>42013.059027777781</v>
      </c>
      <c r="S1413">
        <f t="shared" si="91"/>
        <v>2015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8236</v>
      </c>
      <c r="H1414" t="s">
        <v>8248</v>
      </c>
      <c r="I1414">
        <v>1464939520</v>
      </c>
      <c r="J1414">
        <v>1461051520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89"/>
        <v>5</v>
      </c>
      <c r="Q1414">
        <f t="shared" si="90"/>
        <v>24.62</v>
      </c>
      <c r="R1414" s="12">
        <f t="shared" ref="R1414:R1477" si="92">((J1416/60)/60)/24+DATE(1970,1,1)</f>
        <v>41947.063645833332</v>
      </c>
      <c r="S1414">
        <f t="shared" si="91"/>
        <v>2014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8224</v>
      </c>
      <c r="H1415" t="s">
        <v>8246</v>
      </c>
      <c r="I1415">
        <v>1423185900</v>
      </c>
      <c r="J1415">
        <v>1420766700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89"/>
        <v>5</v>
      </c>
      <c r="Q1415">
        <f t="shared" si="90"/>
        <v>100</v>
      </c>
      <c r="R1415" s="12">
        <f t="shared" si="92"/>
        <v>42360.437152777777</v>
      </c>
      <c r="S1415">
        <f t="shared" si="91"/>
        <v>2015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1417656699</v>
      </c>
      <c r="J1416">
        <v>1415064699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89"/>
        <v>0</v>
      </c>
      <c r="Q1416">
        <f t="shared" si="90"/>
        <v>1</v>
      </c>
      <c r="R1416" s="12">
        <f t="shared" si="92"/>
        <v>42708.25309027778</v>
      </c>
      <c r="S1416">
        <f t="shared" si="91"/>
        <v>2016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8236</v>
      </c>
      <c r="H1417" t="s">
        <v>8248</v>
      </c>
      <c r="I1417">
        <v>1455964170</v>
      </c>
      <c r="J1417">
        <v>1450780170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89"/>
        <v>18</v>
      </c>
      <c r="Q1417">
        <f t="shared" si="90"/>
        <v>88.89</v>
      </c>
      <c r="R1417" s="12">
        <f t="shared" si="92"/>
        <v>42192.675821759258</v>
      </c>
      <c r="S1417">
        <f t="shared" si="91"/>
        <v>2015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1483423467</v>
      </c>
      <c r="J1418">
        <v>1480831467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89"/>
        <v>0</v>
      </c>
      <c r="Q1418">
        <f t="shared" si="90"/>
        <v>0</v>
      </c>
      <c r="R1418" s="12">
        <f t="shared" si="92"/>
        <v>42299.926145833335</v>
      </c>
      <c r="S1418">
        <f t="shared" si="91"/>
        <v>2015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1439741591</v>
      </c>
      <c r="J1419">
        <v>1436285591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89"/>
        <v>1</v>
      </c>
      <c r="Q1419">
        <f t="shared" si="90"/>
        <v>27.5</v>
      </c>
      <c r="R1419" s="12">
        <f t="shared" si="92"/>
        <v>42232.15016203704</v>
      </c>
      <c r="S1419">
        <f t="shared" si="91"/>
        <v>2015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8223</v>
      </c>
      <c r="H1420" t="s">
        <v>8245</v>
      </c>
      <c r="I1420">
        <v>1448147619</v>
      </c>
      <c r="J1420">
        <v>1445552019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89"/>
        <v>0</v>
      </c>
      <c r="Q1420">
        <f t="shared" si="90"/>
        <v>6</v>
      </c>
      <c r="R1420" s="12">
        <f t="shared" si="92"/>
        <v>42395.456412037034</v>
      </c>
      <c r="S1420">
        <f t="shared" si="91"/>
        <v>2016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1442315460</v>
      </c>
      <c r="J1421">
        <v>1439696174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89"/>
        <v>7</v>
      </c>
      <c r="Q1421">
        <f t="shared" si="90"/>
        <v>44.5</v>
      </c>
      <c r="R1421" s="12">
        <f t="shared" si="92"/>
        <v>42622.456238425926</v>
      </c>
      <c r="S1421">
        <f t="shared" si="91"/>
        <v>2016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8226</v>
      </c>
      <c r="H1422" t="s">
        <v>8248</v>
      </c>
      <c r="I1422">
        <v>1456397834</v>
      </c>
      <c r="J1422">
        <v>1453805834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89"/>
        <v>3</v>
      </c>
      <c r="Q1422">
        <f t="shared" si="90"/>
        <v>1</v>
      </c>
      <c r="R1422" s="12">
        <f t="shared" si="92"/>
        <v>42524.667662037042</v>
      </c>
      <c r="S1422">
        <f t="shared" si="91"/>
        <v>2016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8223</v>
      </c>
      <c r="H1423" t="s">
        <v>8245</v>
      </c>
      <c r="I1423">
        <v>1476010619</v>
      </c>
      <c r="J1423">
        <v>1473418619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89"/>
        <v>0</v>
      </c>
      <c r="Q1423">
        <f t="shared" si="90"/>
        <v>100</v>
      </c>
      <c r="R1423" s="12">
        <f t="shared" si="92"/>
        <v>42013.915613425925</v>
      </c>
      <c r="S1423">
        <f t="shared" si="91"/>
        <v>2015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8223</v>
      </c>
      <c r="H1424" t="s">
        <v>8245</v>
      </c>
      <c r="I1424">
        <v>1467129686</v>
      </c>
      <c r="J1424">
        <v>1464969686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89"/>
        <v>0</v>
      </c>
      <c r="Q1424">
        <f t="shared" si="90"/>
        <v>13</v>
      </c>
      <c r="R1424" s="12">
        <f t="shared" si="92"/>
        <v>42604.239629629628</v>
      </c>
      <c r="S1424">
        <f t="shared" si="91"/>
        <v>2016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8234</v>
      </c>
      <c r="H1425" t="s">
        <v>8254</v>
      </c>
      <c r="I1425">
        <v>1423432709</v>
      </c>
      <c r="J1425">
        <v>1420840709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89"/>
        <v>0</v>
      </c>
      <c r="Q1425">
        <f t="shared" si="90"/>
        <v>100</v>
      </c>
      <c r="R1425" s="12">
        <f t="shared" si="92"/>
        <v>42340.360312500001</v>
      </c>
      <c r="S1425">
        <f t="shared" si="91"/>
        <v>2015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8227</v>
      </c>
      <c r="H1426" t="s">
        <v>8249</v>
      </c>
      <c r="I1426">
        <v>1474436704</v>
      </c>
      <c r="J1426">
        <v>1471844704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89"/>
        <v>20</v>
      </c>
      <c r="Q1426">
        <f t="shared" si="90"/>
        <v>109.07</v>
      </c>
      <c r="R1426" s="12">
        <f t="shared" si="92"/>
        <v>42676.717615740738</v>
      </c>
      <c r="S1426">
        <f t="shared" si="91"/>
        <v>2016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8225</v>
      </c>
      <c r="H1427" t="s">
        <v>8247</v>
      </c>
      <c r="I1427">
        <v>1451637531</v>
      </c>
      <c r="J1427">
        <v>1449045531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89"/>
        <v>0</v>
      </c>
      <c r="Q1427">
        <f t="shared" si="90"/>
        <v>0</v>
      </c>
      <c r="R1427" s="12">
        <f t="shared" si="92"/>
        <v>42093.131469907406</v>
      </c>
      <c r="S1427">
        <f t="shared" si="91"/>
        <v>2015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8223</v>
      </c>
      <c r="H1428" t="s">
        <v>8245</v>
      </c>
      <c r="I1428">
        <v>1479233602</v>
      </c>
      <c r="J1428">
        <v>1478106802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89"/>
        <v>0</v>
      </c>
      <c r="Q1428">
        <f t="shared" si="90"/>
        <v>0</v>
      </c>
      <c r="R1428" s="12">
        <f t="shared" si="92"/>
        <v>42180.390277777777</v>
      </c>
      <c r="S1428">
        <f t="shared" si="91"/>
        <v>2015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8223</v>
      </c>
      <c r="H1429" t="s">
        <v>8245</v>
      </c>
      <c r="I1429">
        <v>1430276959</v>
      </c>
      <c r="J1429">
        <v>1427684959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89"/>
        <v>8</v>
      </c>
      <c r="Q1429">
        <f t="shared" si="90"/>
        <v>104.75</v>
      </c>
      <c r="R1429" s="12">
        <f t="shared" si="92"/>
        <v>42601.851678240739</v>
      </c>
      <c r="S1429">
        <f t="shared" si="91"/>
        <v>2016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8235</v>
      </c>
      <c r="H1430" t="s">
        <v>8248</v>
      </c>
      <c r="I1430">
        <v>1440408120</v>
      </c>
      <c r="J1430">
        <v>1435224120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89"/>
        <v>5</v>
      </c>
      <c r="Q1430">
        <f t="shared" si="90"/>
        <v>15</v>
      </c>
      <c r="R1430" s="12">
        <f t="shared" si="92"/>
        <v>42432.379826388889</v>
      </c>
      <c r="S1430">
        <f t="shared" si="91"/>
        <v>2016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8235</v>
      </c>
      <c r="H1431" t="s">
        <v>8248</v>
      </c>
      <c r="I1431">
        <v>1474230385</v>
      </c>
      <c r="J1431">
        <v>1471638385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89"/>
        <v>0</v>
      </c>
      <c r="Q1431">
        <f t="shared" si="90"/>
        <v>0</v>
      </c>
      <c r="R1431" s="12">
        <f t="shared" si="92"/>
        <v>42074.060671296291</v>
      </c>
      <c r="S1431">
        <f t="shared" si="91"/>
        <v>2015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8226</v>
      </c>
      <c r="H1432" t="s">
        <v>8248</v>
      </c>
      <c r="I1432">
        <v>1459584417</v>
      </c>
      <c r="J1432">
        <v>1456996017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89"/>
        <v>8</v>
      </c>
      <c r="Q1432">
        <f t="shared" si="90"/>
        <v>80.599999999999994</v>
      </c>
      <c r="R1432" s="12">
        <f t="shared" si="92"/>
        <v>41961.813518518517</v>
      </c>
      <c r="S1432">
        <f t="shared" si="91"/>
        <v>2014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1428629242</v>
      </c>
      <c r="J1433">
        <v>1426037242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89"/>
        <v>32</v>
      </c>
      <c r="Q1433">
        <f t="shared" si="90"/>
        <v>115.55</v>
      </c>
      <c r="R1433" s="12">
        <f t="shared" si="92"/>
        <v>42304.210833333331</v>
      </c>
      <c r="S1433">
        <f t="shared" si="91"/>
        <v>2015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1419017488</v>
      </c>
      <c r="J1434">
        <v>1416339088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89"/>
        <v>0</v>
      </c>
      <c r="Q1434">
        <f t="shared" si="90"/>
        <v>0</v>
      </c>
      <c r="R1434" s="12">
        <f t="shared" si="92"/>
        <v>42175.780416666668</v>
      </c>
      <c r="S1434">
        <f t="shared" si="91"/>
        <v>2015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8223</v>
      </c>
      <c r="H1435" t="s">
        <v>8245</v>
      </c>
      <c r="I1435">
        <v>1448517816</v>
      </c>
      <c r="J1435">
        <v>1445922216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89"/>
        <v>7</v>
      </c>
      <c r="Q1435">
        <f t="shared" si="90"/>
        <v>80.5</v>
      </c>
      <c r="R1435" s="12">
        <f t="shared" si="92"/>
        <v>42673.625868055555</v>
      </c>
      <c r="S1435">
        <f t="shared" si="91"/>
        <v>2016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8223</v>
      </c>
      <c r="H1436" t="s">
        <v>8245</v>
      </c>
      <c r="I1436">
        <v>1437417828</v>
      </c>
      <c r="J1436">
        <v>1434825828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89"/>
        <v>10</v>
      </c>
      <c r="Q1436">
        <f t="shared" si="90"/>
        <v>744.55</v>
      </c>
      <c r="R1436" s="12">
        <f t="shared" si="92"/>
        <v>42142.767106481479</v>
      </c>
      <c r="S1436">
        <f t="shared" si="91"/>
        <v>2015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1481367600</v>
      </c>
      <c r="J1437">
        <v>1477839675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89"/>
        <v>0</v>
      </c>
      <c r="Q1437">
        <f t="shared" si="90"/>
        <v>7.5</v>
      </c>
      <c r="R1437" s="12">
        <f t="shared" si="92"/>
        <v>42258.780324074076</v>
      </c>
      <c r="S1437">
        <f t="shared" si="91"/>
        <v>2015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8231</v>
      </c>
      <c r="H1438" t="s">
        <v>8252</v>
      </c>
      <c r="I1438">
        <v>1433775600</v>
      </c>
      <c r="J1438">
        <v>1431973478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89"/>
        <v>1</v>
      </c>
      <c r="Q1438">
        <f t="shared" si="90"/>
        <v>38.5</v>
      </c>
      <c r="R1438" s="12">
        <f t="shared" si="92"/>
        <v>42391.35019675926</v>
      </c>
      <c r="S1438">
        <f t="shared" si="91"/>
        <v>2016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8236</v>
      </c>
      <c r="H1439" t="s">
        <v>8248</v>
      </c>
      <c r="I1439">
        <v>1444589020</v>
      </c>
      <c r="J1439">
        <v>1441997020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89"/>
        <v>27</v>
      </c>
      <c r="Q1439">
        <f t="shared" si="90"/>
        <v>36.68</v>
      </c>
      <c r="R1439" s="12">
        <f t="shared" si="92"/>
        <v>41796.531701388885</v>
      </c>
      <c r="S1439">
        <f t="shared" si="91"/>
        <v>2014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8235</v>
      </c>
      <c r="H1440" t="s">
        <v>8248</v>
      </c>
      <c r="I1440">
        <v>1456043057</v>
      </c>
      <c r="J1440">
        <v>1453451057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89"/>
        <v>3</v>
      </c>
      <c r="Q1440">
        <f t="shared" si="90"/>
        <v>75</v>
      </c>
      <c r="R1440" s="12">
        <f t="shared" si="92"/>
        <v>42457.871516203704</v>
      </c>
      <c r="S1440">
        <f t="shared" si="91"/>
        <v>2016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8223</v>
      </c>
      <c r="H1441" t="s">
        <v>8245</v>
      </c>
      <c r="I1441">
        <v>1405227540</v>
      </c>
      <c r="J1441">
        <v>1402058739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89"/>
        <v>7</v>
      </c>
      <c r="Q1441">
        <f t="shared" si="90"/>
        <v>30</v>
      </c>
      <c r="R1441" s="12">
        <f t="shared" si="92"/>
        <v>42040.829872685179</v>
      </c>
      <c r="S1441">
        <f t="shared" si="91"/>
        <v>2015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8231</v>
      </c>
      <c r="H1442" t="s">
        <v>8252</v>
      </c>
      <c r="I1442">
        <v>1461765300</v>
      </c>
      <c r="J1442">
        <v>1459198499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89"/>
        <v>0</v>
      </c>
      <c r="Q1442">
        <f t="shared" si="90"/>
        <v>1</v>
      </c>
      <c r="R1442" s="12">
        <f t="shared" si="92"/>
        <v>42486.748414351852</v>
      </c>
      <c r="S1442">
        <f t="shared" si="91"/>
        <v>2016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8228</v>
      </c>
      <c r="H1443" t="s">
        <v>8250</v>
      </c>
      <c r="I1443">
        <v>1425758101</v>
      </c>
      <c r="J1443">
        <v>1423166101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89"/>
        <v>1</v>
      </c>
      <c r="Q1443">
        <f t="shared" si="90"/>
        <v>673.33</v>
      </c>
      <c r="R1443" s="12">
        <f t="shared" si="92"/>
        <v>42198.765844907408</v>
      </c>
      <c r="S1443">
        <f t="shared" si="91"/>
        <v>2015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8236</v>
      </c>
      <c r="H1444" t="s">
        <v>8248</v>
      </c>
      <c r="I1444">
        <v>1464285463</v>
      </c>
      <c r="J1444">
        <v>1461693463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89"/>
        <v>0</v>
      </c>
      <c r="Q1444">
        <f t="shared" si="90"/>
        <v>0</v>
      </c>
      <c r="R1444" s="12">
        <f t="shared" si="92"/>
        <v>42485.64534722222</v>
      </c>
      <c r="S1444">
        <f t="shared" si="91"/>
        <v>2016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8224</v>
      </c>
      <c r="H1445" t="s">
        <v>8246</v>
      </c>
      <c r="I1445">
        <v>1441995769</v>
      </c>
      <c r="J1445">
        <v>1436811769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89"/>
        <v>0</v>
      </c>
      <c r="Q1445">
        <f t="shared" si="90"/>
        <v>0</v>
      </c>
      <c r="R1445" s="12">
        <f t="shared" si="92"/>
        <v>42707.926030092596</v>
      </c>
      <c r="S1445">
        <f t="shared" si="91"/>
        <v>2016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8223</v>
      </c>
      <c r="H1446" t="s">
        <v>8245</v>
      </c>
      <c r="I1446">
        <v>1464190158</v>
      </c>
      <c r="J1446">
        <v>1461598158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89"/>
        <v>0</v>
      </c>
      <c r="Q1446">
        <f t="shared" si="90"/>
        <v>0</v>
      </c>
      <c r="R1446" s="12">
        <f t="shared" si="92"/>
        <v>42199.873402777783</v>
      </c>
      <c r="S1446">
        <f t="shared" si="91"/>
        <v>2015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8229</v>
      </c>
      <c r="H1447" t="s">
        <v>8248</v>
      </c>
      <c r="I1447">
        <v>1483395209</v>
      </c>
      <c r="J1447">
        <v>1480803209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89"/>
        <v>0</v>
      </c>
      <c r="Q1447">
        <f t="shared" si="90"/>
        <v>0</v>
      </c>
      <c r="R1447" s="12">
        <f t="shared" si="92"/>
        <v>42139.542303240742</v>
      </c>
      <c r="S1447">
        <f t="shared" si="91"/>
        <v>2015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8235</v>
      </c>
      <c r="H1448" t="s">
        <v>8248</v>
      </c>
      <c r="I1448">
        <v>1442091462</v>
      </c>
      <c r="J1448">
        <v>1436907462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89"/>
        <v>0</v>
      </c>
      <c r="Q1448">
        <f t="shared" si="90"/>
        <v>0</v>
      </c>
      <c r="R1448" s="12">
        <f t="shared" si="92"/>
        <v>42461.447662037041</v>
      </c>
      <c r="S1448">
        <f t="shared" si="91"/>
        <v>2016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8235</v>
      </c>
      <c r="H1449" t="s">
        <v>8248</v>
      </c>
      <c r="I1449">
        <v>1434286855</v>
      </c>
      <c r="J1449">
        <v>1431694855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89"/>
        <v>0</v>
      </c>
      <c r="Q1449">
        <f t="shared" si="90"/>
        <v>25</v>
      </c>
      <c r="R1449" s="12">
        <f t="shared" si="92"/>
        <v>42529.730717592596</v>
      </c>
      <c r="S1449">
        <f t="shared" si="91"/>
        <v>2016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8236</v>
      </c>
      <c r="H1450" t="s">
        <v>8248</v>
      </c>
      <c r="I1450">
        <v>1461235478</v>
      </c>
      <c r="J1450">
        <v>1459507478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89"/>
        <v>0</v>
      </c>
      <c r="Q1450">
        <f t="shared" si="90"/>
        <v>0</v>
      </c>
      <c r="R1450" s="12">
        <f t="shared" si="92"/>
        <v>42115.936550925922</v>
      </c>
      <c r="S1450">
        <f t="shared" si="91"/>
        <v>2015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1467999134</v>
      </c>
      <c r="J1451">
        <v>1465407134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89"/>
        <v>0</v>
      </c>
      <c r="Q1451">
        <f t="shared" si="90"/>
        <v>0</v>
      </c>
      <c r="R1451" s="12">
        <f t="shared" si="92"/>
        <v>42086.811400462961</v>
      </c>
      <c r="S1451">
        <f t="shared" si="91"/>
        <v>2015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8225</v>
      </c>
      <c r="H1452" t="s">
        <v>8247</v>
      </c>
      <c r="I1452">
        <v>1432272300</v>
      </c>
      <c r="J1452">
        <v>1429655318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89"/>
        <v>0</v>
      </c>
      <c r="Q1452">
        <f t="shared" si="90"/>
        <v>1</v>
      </c>
      <c r="R1452" s="12">
        <f t="shared" si="92"/>
        <v>42390.171261574069</v>
      </c>
      <c r="S1452">
        <f t="shared" si="91"/>
        <v>2016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1431286105</v>
      </c>
      <c r="J1453">
        <v>1427138905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89"/>
        <v>0</v>
      </c>
      <c r="Q1453">
        <f t="shared" si="90"/>
        <v>1</v>
      </c>
      <c r="R1453" s="12">
        <f t="shared" si="92"/>
        <v>41931.959016203706</v>
      </c>
      <c r="S1453">
        <f t="shared" si="91"/>
        <v>2014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1455941197</v>
      </c>
      <c r="J1454">
        <v>1453349197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89"/>
        <v>0</v>
      </c>
      <c r="Q1454">
        <f t="shared" si="90"/>
        <v>0</v>
      </c>
      <c r="R1454" s="12">
        <f t="shared" si="92"/>
        <v>41818.703275462962</v>
      </c>
      <c r="S1454">
        <f t="shared" si="91"/>
        <v>2014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89"/>
        <v>0</v>
      </c>
      <c r="Q1455">
        <f t="shared" si="90"/>
        <v>0</v>
      </c>
      <c r="R1455" s="12">
        <f t="shared" si="92"/>
        <v>42795.696145833332</v>
      </c>
      <c r="S1455">
        <f t="shared" si="91"/>
        <v>2017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8223</v>
      </c>
      <c r="H1456" t="s">
        <v>8245</v>
      </c>
      <c r="I1456">
        <v>1406566363</v>
      </c>
      <c r="J1456">
        <v>1403974363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89"/>
        <v>1</v>
      </c>
      <c r="Q1456">
        <f t="shared" si="90"/>
        <v>15</v>
      </c>
      <c r="R1456" s="12">
        <f t="shared" si="92"/>
        <v>42463.866666666669</v>
      </c>
      <c r="S1456">
        <f t="shared" si="91"/>
        <v>2016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8229</v>
      </c>
      <c r="H1457" t="s">
        <v>8248</v>
      </c>
      <c r="I1457">
        <v>1492270947</v>
      </c>
      <c r="J1457">
        <v>1488386547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89"/>
        <v>11</v>
      </c>
      <c r="Q1457">
        <f t="shared" si="90"/>
        <v>225</v>
      </c>
      <c r="R1457" s="12">
        <f t="shared" si="92"/>
        <v>41832.672685185185</v>
      </c>
      <c r="S1457">
        <f t="shared" si="91"/>
        <v>2014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8226</v>
      </c>
      <c r="H1458" t="s">
        <v>8248</v>
      </c>
      <c r="I1458">
        <v>1461535140</v>
      </c>
      <c r="J1458">
        <v>1459716480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89"/>
        <v>3</v>
      </c>
      <c r="Q1458">
        <f t="shared" si="90"/>
        <v>48.33</v>
      </c>
      <c r="R1458" s="12">
        <f t="shared" si="92"/>
        <v>42708.668576388889</v>
      </c>
      <c r="S1458">
        <f t="shared" si="91"/>
        <v>2016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1409924340</v>
      </c>
      <c r="J1459">
        <v>1405181320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89"/>
        <v>0</v>
      </c>
      <c r="Q1459">
        <f t="shared" si="90"/>
        <v>0</v>
      </c>
      <c r="R1459" s="12">
        <f t="shared" si="92"/>
        <v>42289.89634259259</v>
      </c>
      <c r="S1459">
        <f t="shared" si="91"/>
        <v>2015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8236</v>
      </c>
      <c r="H1460" t="s">
        <v>8248</v>
      </c>
      <c r="I1460">
        <v>1483459365</v>
      </c>
      <c r="J1460">
        <v>1480867365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89"/>
        <v>0</v>
      </c>
      <c r="Q1460">
        <f t="shared" si="90"/>
        <v>0</v>
      </c>
      <c r="R1460" s="12">
        <f t="shared" si="92"/>
        <v>41831.705555555556</v>
      </c>
      <c r="S1460">
        <f t="shared" si="91"/>
        <v>2014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8223</v>
      </c>
      <c r="H1461" t="s">
        <v>8245</v>
      </c>
      <c r="I1461">
        <v>1447281044</v>
      </c>
      <c r="J1461">
        <v>1444685444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89"/>
        <v>0</v>
      </c>
      <c r="Q1461">
        <f t="shared" si="90"/>
        <v>0</v>
      </c>
      <c r="R1461" s="12">
        <f t="shared" si="92"/>
        <v>42312.204814814817</v>
      </c>
      <c r="S1461">
        <f t="shared" si="91"/>
        <v>2015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1407729600</v>
      </c>
      <c r="J1462">
        <v>1405097760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89"/>
        <v>0</v>
      </c>
      <c r="Q1462">
        <f t="shared" si="90"/>
        <v>0</v>
      </c>
      <c r="R1462" s="12">
        <f t="shared" si="92"/>
        <v>41915.896967592591</v>
      </c>
      <c r="S1462">
        <f t="shared" si="91"/>
        <v>2014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8231</v>
      </c>
      <c r="H1463" t="s">
        <v>8252</v>
      </c>
      <c r="I1463">
        <v>1449077100</v>
      </c>
      <c r="J1463">
        <v>1446612896</v>
      </c>
      <c r="K1463" t="b">
        <v>0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89"/>
        <v>101</v>
      </c>
      <c r="Q1463">
        <f t="shared" si="90"/>
        <v>44.67</v>
      </c>
      <c r="R1463" s="12">
        <f t="shared" si="92"/>
        <v>41899.645300925928</v>
      </c>
      <c r="S1463">
        <f t="shared" si="91"/>
        <v>2014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1417391100</v>
      </c>
      <c r="J1464">
        <v>1412371898</v>
      </c>
      <c r="K1464" t="b">
        <v>0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89"/>
        <v>109</v>
      </c>
      <c r="Q1464">
        <f t="shared" si="90"/>
        <v>28.94</v>
      </c>
      <c r="R1464" s="12">
        <f t="shared" si="92"/>
        <v>41344.662858796299</v>
      </c>
      <c r="S1464">
        <f t="shared" si="91"/>
        <v>2013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1413849600</v>
      </c>
      <c r="J1465">
        <v>1410967754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89"/>
        <v>148</v>
      </c>
      <c r="Q1465">
        <f t="shared" si="90"/>
        <v>35.44</v>
      </c>
      <c r="R1465" s="12">
        <f t="shared" si="92"/>
        <v>41326.911319444444</v>
      </c>
      <c r="S1465">
        <f t="shared" si="91"/>
        <v>2013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1365609271</v>
      </c>
      <c r="J1466">
        <v>1363017271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89"/>
        <v>163</v>
      </c>
      <c r="Q1466">
        <f t="shared" si="90"/>
        <v>34.869999999999997</v>
      </c>
      <c r="R1466" s="12">
        <f t="shared" si="92"/>
        <v>41291.661550925928</v>
      </c>
      <c r="S1466">
        <f t="shared" si="91"/>
        <v>2013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1365367938</v>
      </c>
      <c r="J1467">
        <v>1361483538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89"/>
        <v>456</v>
      </c>
      <c r="Q1467">
        <f t="shared" si="90"/>
        <v>52.62</v>
      </c>
      <c r="R1467" s="12">
        <f t="shared" si="92"/>
        <v>40959.734398148146</v>
      </c>
      <c r="S1467">
        <f t="shared" si="91"/>
        <v>2012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1361029958</v>
      </c>
      <c r="J1468">
        <v>1358437958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89"/>
        <v>108</v>
      </c>
      <c r="Q1468">
        <f t="shared" si="90"/>
        <v>69.599999999999994</v>
      </c>
      <c r="R1468" s="12">
        <f t="shared" si="92"/>
        <v>42340.172060185185</v>
      </c>
      <c r="S1468">
        <f t="shared" si="91"/>
        <v>2015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1332385200</v>
      </c>
      <c r="J1469">
        <v>1329759452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89"/>
        <v>115</v>
      </c>
      <c r="Q1469">
        <f t="shared" si="90"/>
        <v>76.72</v>
      </c>
      <c r="R1469" s="12">
        <f t="shared" si="92"/>
        <v>40933.80190972222</v>
      </c>
      <c r="S1469">
        <f t="shared" si="91"/>
        <v>2012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89"/>
        <v>102</v>
      </c>
      <c r="Q1470">
        <f t="shared" si="90"/>
        <v>33.19</v>
      </c>
      <c r="R1470" s="12">
        <f t="shared" si="92"/>
        <v>40646.014456018522</v>
      </c>
      <c r="S1470">
        <f t="shared" si="91"/>
        <v>2011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1332699285</v>
      </c>
      <c r="J1471">
        <v>1327518885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89"/>
        <v>108</v>
      </c>
      <c r="Q1471">
        <f t="shared" si="90"/>
        <v>149.46</v>
      </c>
      <c r="R1471" s="12">
        <f t="shared" si="92"/>
        <v>41290.598483796297</v>
      </c>
      <c r="S1471">
        <f t="shared" si="91"/>
        <v>2013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1307838049</v>
      </c>
      <c r="J1472">
        <v>1302654049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89"/>
        <v>125</v>
      </c>
      <c r="Q1472">
        <f t="shared" si="90"/>
        <v>23.17</v>
      </c>
      <c r="R1472" s="12">
        <f t="shared" si="92"/>
        <v>41250.827118055553</v>
      </c>
      <c r="S1472">
        <f t="shared" si="91"/>
        <v>2012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1360938109</v>
      </c>
      <c r="J1473">
        <v>1358346109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89"/>
        <v>104</v>
      </c>
      <c r="Q1473">
        <f t="shared" si="90"/>
        <v>96.88</v>
      </c>
      <c r="R1473" s="12">
        <f t="shared" si="92"/>
        <v>42073.957569444443</v>
      </c>
      <c r="S1473">
        <f t="shared" si="91"/>
        <v>2015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1356724263</v>
      </c>
      <c r="J1474">
        <v>1354909863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ref="P1474:P1537" si="93">ROUND(E1474/D1474*100,0)</f>
        <v>139</v>
      </c>
      <c r="Q1474">
        <f t="shared" ref="Q1474:Q1537" si="94">IFERROR(ROUND(E1474/L1474,2),0)</f>
        <v>103.2</v>
      </c>
      <c r="R1474" s="12">
        <f t="shared" si="92"/>
        <v>41533.542858796296</v>
      </c>
      <c r="S1474">
        <f t="shared" si="91"/>
        <v>2013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1428620334</v>
      </c>
      <c r="J1475">
        <v>1426028334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si="93"/>
        <v>121</v>
      </c>
      <c r="Q1475">
        <f t="shared" si="94"/>
        <v>38.46</v>
      </c>
      <c r="R1475" s="12">
        <f t="shared" si="92"/>
        <v>40939.979618055557</v>
      </c>
      <c r="S1475">
        <f t="shared" ref="S1475:S1538" si="95">YEAR(R1475)</f>
        <v>2012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1381928503</v>
      </c>
      <c r="J1476">
        <v>1379336503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3"/>
        <v>112</v>
      </c>
      <c r="Q1476">
        <f t="shared" si="94"/>
        <v>44.32</v>
      </c>
      <c r="R1476" s="12">
        <f t="shared" si="92"/>
        <v>41500.727916666663</v>
      </c>
      <c r="S1476">
        <f t="shared" si="95"/>
        <v>2013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1330644639</v>
      </c>
      <c r="J1477">
        <v>1328052639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3"/>
        <v>189</v>
      </c>
      <c r="Q1477">
        <f t="shared" si="94"/>
        <v>64.17</v>
      </c>
      <c r="R1477" s="12">
        <f t="shared" si="92"/>
        <v>41960.722951388889</v>
      </c>
      <c r="S1477">
        <f t="shared" si="95"/>
        <v>2014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1379093292</v>
      </c>
      <c r="J1478">
        <v>1376501292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3"/>
        <v>662</v>
      </c>
      <c r="Q1478">
        <f t="shared" si="94"/>
        <v>43.33</v>
      </c>
      <c r="R1478" s="12">
        <f t="shared" ref="R1478:R1541" si="96">((J1480/60)/60)/24+DATE(1970,1,1)</f>
        <v>40766.041921296295</v>
      </c>
      <c r="S1478">
        <f t="shared" si="95"/>
        <v>2011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1419051540</v>
      </c>
      <c r="J1479">
        <v>1416244863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3"/>
        <v>111</v>
      </c>
      <c r="Q1479">
        <f t="shared" si="94"/>
        <v>90.5</v>
      </c>
      <c r="R1479" s="12">
        <f t="shared" si="96"/>
        <v>40840.615787037037</v>
      </c>
      <c r="S1479">
        <f t="shared" si="95"/>
        <v>2011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1315616422</v>
      </c>
      <c r="J1480">
        <v>1313024422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3"/>
        <v>1182</v>
      </c>
      <c r="Q1480">
        <f t="shared" si="94"/>
        <v>29.19</v>
      </c>
      <c r="R1480" s="12">
        <f t="shared" si="96"/>
        <v>41394.871678240743</v>
      </c>
      <c r="S1480">
        <f t="shared" si="95"/>
        <v>2013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1324609200</v>
      </c>
      <c r="J1481">
        <v>1319467604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3"/>
        <v>137</v>
      </c>
      <c r="Q1481">
        <f t="shared" si="94"/>
        <v>30.96</v>
      </c>
      <c r="R1481" s="12">
        <f t="shared" si="96"/>
        <v>41754.745243055557</v>
      </c>
      <c r="S1481">
        <f t="shared" si="95"/>
        <v>2014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1368564913</v>
      </c>
      <c r="J1482">
        <v>1367355313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3"/>
        <v>117</v>
      </c>
      <c r="Q1482">
        <f t="shared" si="94"/>
        <v>92.16</v>
      </c>
      <c r="R1482" s="12">
        <f t="shared" si="96"/>
        <v>41464.934016203704</v>
      </c>
      <c r="S1482">
        <f t="shared" si="95"/>
        <v>2013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8223</v>
      </c>
      <c r="H1483" t="s">
        <v>8245</v>
      </c>
      <c r="I1483">
        <v>1399694340</v>
      </c>
      <c r="J1483">
        <v>1398448389</v>
      </c>
      <c r="K1483" t="b">
        <v>1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3"/>
        <v>2</v>
      </c>
      <c r="Q1483">
        <f t="shared" si="94"/>
        <v>17.5</v>
      </c>
      <c r="R1483" s="12">
        <f t="shared" si="96"/>
        <v>41550.922974537039</v>
      </c>
      <c r="S1483">
        <f t="shared" si="95"/>
        <v>2013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1374858000</v>
      </c>
      <c r="J1484">
        <v>1373408699</v>
      </c>
      <c r="K1484" t="b">
        <v>1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3"/>
        <v>0</v>
      </c>
      <c r="Q1484">
        <f t="shared" si="94"/>
        <v>5</v>
      </c>
      <c r="R1484" s="12">
        <f t="shared" si="96"/>
        <v>41136.85805555556</v>
      </c>
      <c r="S1484">
        <f t="shared" si="95"/>
        <v>2012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8228</v>
      </c>
      <c r="H1485" t="s">
        <v>8250</v>
      </c>
      <c r="I1485">
        <v>1383430145</v>
      </c>
      <c r="J1485">
        <v>1380838145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3"/>
        <v>1</v>
      </c>
      <c r="Q1485">
        <f t="shared" si="94"/>
        <v>25</v>
      </c>
      <c r="R1485" s="12">
        <f t="shared" si="96"/>
        <v>42548.192997685182</v>
      </c>
      <c r="S1485">
        <f t="shared" si="95"/>
        <v>2016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1347004260</v>
      </c>
      <c r="J1486">
        <v>1345062936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3"/>
        <v>0</v>
      </c>
      <c r="Q1486">
        <f t="shared" si="94"/>
        <v>0</v>
      </c>
      <c r="R1486" s="12">
        <f t="shared" si="96"/>
        <v>41053.200960648144</v>
      </c>
      <c r="S1486">
        <f t="shared" si="95"/>
        <v>2012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1469162275</v>
      </c>
      <c r="J1487">
        <v>1467002275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3"/>
        <v>2</v>
      </c>
      <c r="Q1487">
        <f t="shared" si="94"/>
        <v>50</v>
      </c>
      <c r="R1487" s="12">
        <f t="shared" si="96"/>
        <v>42130.795983796299</v>
      </c>
      <c r="S1487">
        <f t="shared" si="95"/>
        <v>2015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1342882260</v>
      </c>
      <c r="J1488">
        <v>1337834963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3"/>
        <v>0</v>
      </c>
      <c r="Q1488">
        <f t="shared" si="94"/>
        <v>16</v>
      </c>
      <c r="R1488" s="12">
        <f t="shared" si="96"/>
        <v>42032.168530092589</v>
      </c>
      <c r="S1488">
        <f t="shared" si="95"/>
        <v>2015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1434827173</v>
      </c>
      <c r="J1489">
        <v>1430939173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3"/>
        <v>0</v>
      </c>
      <c r="Q1489">
        <f t="shared" si="94"/>
        <v>0</v>
      </c>
      <c r="R1489" s="12">
        <f t="shared" si="96"/>
        <v>42554.917488425926</v>
      </c>
      <c r="S1489">
        <f t="shared" si="95"/>
        <v>2016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8223</v>
      </c>
      <c r="H1490" t="s">
        <v>8245</v>
      </c>
      <c r="I1490">
        <v>1425009761</v>
      </c>
      <c r="J1490">
        <v>1422417761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3"/>
        <v>2</v>
      </c>
      <c r="Q1490">
        <f t="shared" si="94"/>
        <v>60</v>
      </c>
      <c r="R1490" s="12">
        <f t="shared" si="96"/>
        <v>41614.563194444447</v>
      </c>
      <c r="S1490">
        <f t="shared" si="95"/>
        <v>2013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1470175271</v>
      </c>
      <c r="J1491">
        <v>1467583271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3"/>
        <v>0</v>
      </c>
      <c r="Q1491">
        <f t="shared" si="94"/>
        <v>0</v>
      </c>
      <c r="R1491" s="12">
        <f t="shared" si="96"/>
        <v>41198.611712962964</v>
      </c>
      <c r="S1491">
        <f t="shared" si="95"/>
        <v>2012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8225</v>
      </c>
      <c r="H1492" t="s">
        <v>8247</v>
      </c>
      <c r="I1492">
        <v>1388928660</v>
      </c>
      <c r="J1492">
        <v>1386336660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3"/>
        <v>31</v>
      </c>
      <c r="Q1492">
        <f t="shared" si="94"/>
        <v>47.11</v>
      </c>
      <c r="R1492" s="12">
        <f t="shared" si="96"/>
        <v>41520.561041666668</v>
      </c>
      <c r="S1492">
        <f t="shared" si="95"/>
        <v>2013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1352994052</v>
      </c>
      <c r="J1493">
        <v>1350398452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3"/>
        <v>8</v>
      </c>
      <c r="Q1493">
        <f t="shared" si="94"/>
        <v>100</v>
      </c>
      <c r="R1493" s="12">
        <f t="shared" si="96"/>
        <v>41991.713460648149</v>
      </c>
      <c r="S1493">
        <f t="shared" si="95"/>
        <v>2014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1380720474</v>
      </c>
      <c r="J1494">
        <v>1378214874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3"/>
        <v>1</v>
      </c>
      <c r="Q1494">
        <f t="shared" si="94"/>
        <v>15</v>
      </c>
      <c r="R1494" s="12">
        <f t="shared" si="96"/>
        <v>40682.884791666671</v>
      </c>
      <c r="S1494">
        <f t="shared" si="95"/>
        <v>2011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1424014680</v>
      </c>
      <c r="J1495">
        <v>1418922443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3"/>
        <v>0</v>
      </c>
      <c r="Q1495">
        <f t="shared" si="94"/>
        <v>0</v>
      </c>
      <c r="R1495" s="12">
        <f t="shared" si="96"/>
        <v>41411.866608796299</v>
      </c>
      <c r="S1495">
        <f t="shared" si="95"/>
        <v>2013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1308431646</v>
      </c>
      <c r="J1496">
        <v>1305839646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3"/>
        <v>9</v>
      </c>
      <c r="Q1496">
        <f t="shared" si="94"/>
        <v>40.450000000000003</v>
      </c>
      <c r="R1496" s="12">
        <f t="shared" si="96"/>
        <v>42067.722372685181</v>
      </c>
      <c r="S1496">
        <f t="shared" si="95"/>
        <v>2015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1371415675</v>
      </c>
      <c r="J1497">
        <v>1368823675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3"/>
        <v>0</v>
      </c>
      <c r="Q1497">
        <f t="shared" si="94"/>
        <v>0</v>
      </c>
      <c r="R1497" s="12">
        <f t="shared" si="96"/>
        <v>40752.789710648147</v>
      </c>
      <c r="S1497">
        <f t="shared" si="95"/>
        <v>2011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1428075480</v>
      </c>
      <c r="J1498">
        <v>1425489613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3"/>
        <v>0</v>
      </c>
      <c r="Q1498">
        <f t="shared" si="94"/>
        <v>0</v>
      </c>
      <c r="R1498" s="12">
        <f t="shared" si="96"/>
        <v>41838.475219907406</v>
      </c>
      <c r="S1498">
        <f t="shared" si="95"/>
        <v>2014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1314471431</v>
      </c>
      <c r="J1499">
        <v>1311879431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3"/>
        <v>0</v>
      </c>
      <c r="Q1499">
        <f t="shared" si="94"/>
        <v>1</v>
      </c>
      <c r="R1499" s="12">
        <f t="shared" si="96"/>
        <v>41444.64261574074</v>
      </c>
      <c r="S1499">
        <f t="shared" si="95"/>
        <v>2013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1410866659</v>
      </c>
      <c r="J1500">
        <v>1405682659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3"/>
        <v>2</v>
      </c>
      <c r="Q1500">
        <f t="shared" si="94"/>
        <v>19</v>
      </c>
      <c r="R1500" s="12">
        <f t="shared" si="96"/>
        <v>41840.983541666668</v>
      </c>
      <c r="S1500">
        <f t="shared" si="95"/>
        <v>2014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1375299780</v>
      </c>
      <c r="J1501">
        <v>1371655522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3"/>
        <v>0</v>
      </c>
      <c r="Q1501">
        <f t="shared" si="94"/>
        <v>5</v>
      </c>
      <c r="R1501" s="12">
        <f t="shared" si="96"/>
        <v>42527.007326388892</v>
      </c>
      <c r="S1501">
        <f t="shared" si="95"/>
        <v>2016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1409787378</v>
      </c>
      <c r="J1502">
        <v>1405899378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3"/>
        <v>25</v>
      </c>
      <c r="Q1502">
        <f t="shared" si="94"/>
        <v>46.73</v>
      </c>
      <c r="R1502" s="12">
        <f t="shared" si="96"/>
        <v>41365.904594907406</v>
      </c>
      <c r="S1502">
        <f t="shared" si="95"/>
        <v>2013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8223</v>
      </c>
      <c r="H1503" t="s">
        <v>8245</v>
      </c>
      <c r="I1503">
        <v>1470355833</v>
      </c>
      <c r="J1503">
        <v>1465171833</v>
      </c>
      <c r="K1503" t="b">
        <v>0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3"/>
        <v>166</v>
      </c>
      <c r="Q1503">
        <f t="shared" si="94"/>
        <v>97.73</v>
      </c>
      <c r="R1503" s="12">
        <f t="shared" si="96"/>
        <v>42163.583599537036</v>
      </c>
      <c r="S1503">
        <f t="shared" si="95"/>
        <v>2015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8223</v>
      </c>
      <c r="H1504" t="s">
        <v>8245</v>
      </c>
      <c r="I1504">
        <v>1367444557</v>
      </c>
      <c r="J1504">
        <v>1364852557</v>
      </c>
      <c r="K1504" t="b">
        <v>0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3"/>
        <v>101</v>
      </c>
      <c r="Q1504">
        <f t="shared" si="94"/>
        <v>67.84</v>
      </c>
      <c r="R1504" s="12">
        <f t="shared" si="96"/>
        <v>42426.542592592596</v>
      </c>
      <c r="S1504">
        <f t="shared" si="95"/>
        <v>2016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8228</v>
      </c>
      <c r="H1505" t="s">
        <v>8250</v>
      </c>
      <c r="I1505">
        <v>1436364023</v>
      </c>
      <c r="J1505">
        <v>1433772023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3"/>
        <v>108</v>
      </c>
      <c r="Q1505">
        <f t="shared" si="94"/>
        <v>56.98</v>
      </c>
      <c r="R1505" s="12">
        <f t="shared" si="96"/>
        <v>42606.347233796296</v>
      </c>
      <c r="S1505">
        <f t="shared" si="95"/>
        <v>2016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1458943200</v>
      </c>
      <c r="J1506">
        <v>1456491680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3"/>
        <v>278</v>
      </c>
      <c r="Q1506">
        <f t="shared" si="94"/>
        <v>67.16</v>
      </c>
      <c r="R1506" s="12">
        <f t="shared" si="96"/>
        <v>41772.657685185186</v>
      </c>
      <c r="S1506">
        <f t="shared" si="95"/>
        <v>2014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8241</v>
      </c>
      <c r="H1507" t="s">
        <v>8248</v>
      </c>
      <c r="I1507">
        <v>1477210801</v>
      </c>
      <c r="J1507">
        <v>1472026801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3"/>
        <v>104</v>
      </c>
      <c r="Q1507">
        <f t="shared" si="94"/>
        <v>48.04</v>
      </c>
      <c r="R1507" s="12">
        <f t="shared" si="96"/>
        <v>42414.44332175926</v>
      </c>
      <c r="S1507">
        <f t="shared" si="95"/>
        <v>2016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1402389180</v>
      </c>
      <c r="J1508">
        <v>1399996024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3"/>
        <v>111</v>
      </c>
      <c r="Q1508">
        <f t="shared" si="94"/>
        <v>38.86</v>
      </c>
      <c r="R1508" s="12">
        <f t="shared" si="96"/>
        <v>41814.785925925928</v>
      </c>
      <c r="S1508">
        <f t="shared" si="95"/>
        <v>2014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8235</v>
      </c>
      <c r="H1509" t="s">
        <v>8248</v>
      </c>
      <c r="I1509">
        <v>1458676860</v>
      </c>
      <c r="J1509">
        <v>1455446303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3"/>
        <v>215</v>
      </c>
      <c r="Q1509">
        <f t="shared" si="94"/>
        <v>78.180000000000007</v>
      </c>
      <c r="R1509" s="12">
        <f t="shared" si="96"/>
        <v>40254.450335648151</v>
      </c>
      <c r="S1509">
        <f t="shared" si="95"/>
        <v>2010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8224</v>
      </c>
      <c r="H1510" t="s">
        <v>8246</v>
      </c>
      <c r="I1510">
        <v>1406227904</v>
      </c>
      <c r="J1510">
        <v>1403635904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3"/>
        <v>111</v>
      </c>
      <c r="Q1510">
        <f t="shared" si="94"/>
        <v>97.11</v>
      </c>
      <c r="R1510" s="12">
        <f t="shared" si="96"/>
        <v>41786.614363425928</v>
      </c>
      <c r="S1510">
        <f t="shared" si="95"/>
        <v>2014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8223</v>
      </c>
      <c r="H1511" t="s">
        <v>8245</v>
      </c>
      <c r="I1511">
        <v>1273911000</v>
      </c>
      <c r="J1511">
        <v>1268822909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3"/>
        <v>124</v>
      </c>
      <c r="Q1511">
        <f t="shared" si="94"/>
        <v>110.39</v>
      </c>
      <c r="R1511" s="12">
        <f t="shared" si="96"/>
        <v>42751.533391203702</v>
      </c>
      <c r="S1511">
        <f t="shared" si="95"/>
        <v>2017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8223</v>
      </c>
      <c r="H1512" t="s">
        <v>8245</v>
      </c>
      <c r="I1512">
        <v>1403880281</v>
      </c>
      <c r="J1512">
        <v>1401201881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3"/>
        <v>101</v>
      </c>
      <c r="Q1512">
        <f t="shared" si="94"/>
        <v>39.92</v>
      </c>
      <c r="R1512" s="12">
        <f t="shared" si="96"/>
        <v>41809.385162037033</v>
      </c>
      <c r="S1512">
        <f t="shared" si="95"/>
        <v>2014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8235</v>
      </c>
      <c r="H1513" t="s">
        <v>8248</v>
      </c>
      <c r="I1513">
        <v>1487113140</v>
      </c>
      <c r="J1513">
        <v>1484570885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3"/>
        <v>112</v>
      </c>
      <c r="Q1513">
        <f t="shared" si="94"/>
        <v>75.98</v>
      </c>
      <c r="R1513" s="12">
        <f t="shared" si="96"/>
        <v>42296.583379629628</v>
      </c>
      <c r="S1513">
        <f t="shared" si="95"/>
        <v>2015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8224</v>
      </c>
      <c r="H1514" t="s">
        <v>8246</v>
      </c>
      <c r="I1514">
        <v>1405761278</v>
      </c>
      <c r="J1514">
        <v>1403169278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3"/>
        <v>559</v>
      </c>
      <c r="Q1514">
        <f t="shared" si="94"/>
        <v>58.38</v>
      </c>
      <c r="R1514" s="12">
        <f t="shared" si="96"/>
        <v>42741.684479166666</v>
      </c>
      <c r="S1514">
        <f t="shared" si="95"/>
        <v>2017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8223</v>
      </c>
      <c r="H1515" t="s">
        <v>8245</v>
      </c>
      <c r="I1515">
        <v>1447858804</v>
      </c>
      <c r="J1515">
        <v>1445263204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3"/>
        <v>150</v>
      </c>
      <c r="Q1515">
        <f t="shared" si="94"/>
        <v>55.82</v>
      </c>
      <c r="R1515" s="12">
        <f t="shared" si="96"/>
        <v>41806.637337962966</v>
      </c>
      <c r="S1515">
        <f t="shared" si="95"/>
        <v>2014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1486311939</v>
      </c>
      <c r="J1516">
        <v>1483719939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3"/>
        <v>106</v>
      </c>
      <c r="Q1516">
        <f t="shared" si="94"/>
        <v>151.24</v>
      </c>
      <c r="R1516" s="12">
        <f t="shared" si="96"/>
        <v>42234.597685185188</v>
      </c>
      <c r="S1516">
        <f t="shared" si="95"/>
        <v>2015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8224</v>
      </c>
      <c r="H1517" t="s">
        <v>8246</v>
      </c>
      <c r="I1517">
        <v>1405523866</v>
      </c>
      <c r="J1517">
        <v>1402931866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3"/>
        <v>157</v>
      </c>
      <c r="Q1517">
        <f t="shared" si="94"/>
        <v>849.67</v>
      </c>
      <c r="R1517" s="12">
        <f t="shared" si="96"/>
        <v>42415.253437499996</v>
      </c>
      <c r="S1517">
        <f t="shared" si="95"/>
        <v>2016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1443363640</v>
      </c>
      <c r="J1518">
        <v>1439907640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3"/>
        <v>109</v>
      </c>
      <c r="Q1518">
        <f t="shared" si="94"/>
        <v>159.24</v>
      </c>
      <c r="R1518" s="12">
        <f t="shared" si="96"/>
        <v>42619.466342592597</v>
      </c>
      <c r="S1518">
        <f t="shared" si="95"/>
        <v>2016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8233</v>
      </c>
      <c r="H1519" t="s">
        <v>8253</v>
      </c>
      <c r="I1519">
        <v>1458104697</v>
      </c>
      <c r="J1519">
        <v>1455516297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3"/>
        <v>162</v>
      </c>
      <c r="Q1519">
        <f t="shared" si="94"/>
        <v>39.51</v>
      </c>
      <c r="R1519" s="12">
        <f t="shared" si="96"/>
        <v>41948.56658564815</v>
      </c>
      <c r="S1519">
        <f t="shared" si="95"/>
        <v>2014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1475762400</v>
      </c>
      <c r="J1520">
        <v>1473160292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3"/>
        <v>205</v>
      </c>
      <c r="Q1520">
        <f t="shared" si="94"/>
        <v>130.53</v>
      </c>
      <c r="R1520" s="12">
        <f t="shared" si="96"/>
        <v>41760.8200462963</v>
      </c>
      <c r="S1520">
        <f t="shared" si="95"/>
        <v>2014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1417845600</v>
      </c>
      <c r="J1521">
        <v>1415194553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3"/>
        <v>103</v>
      </c>
      <c r="Q1521">
        <f t="shared" si="94"/>
        <v>64.16</v>
      </c>
      <c r="R1521" s="12">
        <f t="shared" si="96"/>
        <v>41782.741701388892</v>
      </c>
      <c r="S1521">
        <f t="shared" si="95"/>
        <v>2014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1401565252</v>
      </c>
      <c r="J1522">
        <v>1398973252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3"/>
        <v>103</v>
      </c>
      <c r="Q1522">
        <f t="shared" si="94"/>
        <v>111.53</v>
      </c>
      <c r="R1522" s="12">
        <f t="shared" si="96"/>
        <v>41955.857789351852</v>
      </c>
      <c r="S1522">
        <f t="shared" si="95"/>
        <v>2014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1403301540</v>
      </c>
      <c r="J1523">
        <v>1400867283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3"/>
        <v>107</v>
      </c>
      <c r="Q1523">
        <f t="shared" si="94"/>
        <v>170.45</v>
      </c>
      <c r="R1523" s="12">
        <f t="shared" si="96"/>
        <v>42493.167719907404</v>
      </c>
      <c r="S1523">
        <f t="shared" si="95"/>
        <v>2016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1418961600</v>
      </c>
      <c r="J1524">
        <v>1415824513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3"/>
        <v>139</v>
      </c>
      <c r="Q1524">
        <f t="shared" si="94"/>
        <v>133.74</v>
      </c>
      <c r="R1524" s="12">
        <f t="shared" si="96"/>
        <v>41899.830312500002</v>
      </c>
      <c r="S1524">
        <f t="shared" si="95"/>
        <v>2014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1465272091</v>
      </c>
      <c r="J1525">
        <v>1462248091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3"/>
        <v>125</v>
      </c>
      <c r="Q1525">
        <f t="shared" si="94"/>
        <v>95.83</v>
      </c>
      <c r="R1525" s="12">
        <f t="shared" si="96"/>
        <v>41964.751342592594</v>
      </c>
      <c r="S1525">
        <f t="shared" si="95"/>
        <v>2014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8223</v>
      </c>
      <c r="H1526" t="s">
        <v>8245</v>
      </c>
      <c r="I1526">
        <v>1413575739</v>
      </c>
      <c r="J1526">
        <v>1410983739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3"/>
        <v>207</v>
      </c>
      <c r="Q1526">
        <f t="shared" si="94"/>
        <v>221.79</v>
      </c>
      <c r="R1526" s="12">
        <f t="shared" si="96"/>
        <v>42756.501041666663</v>
      </c>
      <c r="S1526">
        <f t="shared" si="95"/>
        <v>2017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1419292800</v>
      </c>
      <c r="J1527">
        <v>1416592916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3"/>
        <v>174</v>
      </c>
      <c r="Q1527">
        <f t="shared" si="94"/>
        <v>32.32</v>
      </c>
      <c r="R1527" s="12">
        <f t="shared" si="96"/>
        <v>42570.702986111108</v>
      </c>
      <c r="S1527">
        <f t="shared" si="95"/>
        <v>2016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8234</v>
      </c>
      <c r="H1528" t="s">
        <v>8254</v>
      </c>
      <c r="I1528">
        <v>1487592090</v>
      </c>
      <c r="J1528">
        <v>1485000090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3"/>
        <v>120</v>
      </c>
      <c r="Q1528">
        <f t="shared" si="94"/>
        <v>98.84</v>
      </c>
      <c r="R1528" s="12">
        <f t="shared" si="96"/>
        <v>42339.276006944448</v>
      </c>
      <c r="S1528">
        <f t="shared" si="95"/>
        <v>2015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1471539138</v>
      </c>
      <c r="J1529">
        <v>1468947138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3"/>
        <v>110</v>
      </c>
      <c r="Q1529">
        <f t="shared" si="94"/>
        <v>55.22</v>
      </c>
      <c r="R1529" s="12">
        <f t="shared" si="96"/>
        <v>42780.600532407407</v>
      </c>
      <c r="S1529">
        <f t="shared" si="95"/>
        <v>2017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1453185447</v>
      </c>
      <c r="J1530">
        <v>1448951847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3"/>
        <v>282</v>
      </c>
      <c r="Q1530">
        <f t="shared" si="94"/>
        <v>52.79</v>
      </c>
      <c r="R1530" s="12">
        <f t="shared" si="96"/>
        <v>42736.732893518521</v>
      </c>
      <c r="S1530">
        <f t="shared" si="95"/>
        <v>2017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1489497886</v>
      </c>
      <c r="J1531">
        <v>1487082286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3"/>
        <v>101</v>
      </c>
      <c r="Q1531">
        <f t="shared" si="94"/>
        <v>135.66999999999999</v>
      </c>
      <c r="R1531" s="12">
        <f t="shared" si="96"/>
        <v>42052.628703703704</v>
      </c>
      <c r="S1531">
        <f t="shared" si="95"/>
        <v>2015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1485907200</v>
      </c>
      <c r="J1532">
        <v>1483292122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3"/>
        <v>135</v>
      </c>
      <c r="Q1532">
        <f t="shared" si="94"/>
        <v>53.99</v>
      </c>
      <c r="R1532" s="12">
        <f t="shared" si="96"/>
        <v>42275.767303240747</v>
      </c>
      <c r="S1532">
        <f t="shared" si="95"/>
        <v>2015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1426773920</v>
      </c>
      <c r="J1533">
        <v>1424185520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3"/>
        <v>176</v>
      </c>
      <c r="Q1533">
        <f t="shared" si="94"/>
        <v>56.64</v>
      </c>
      <c r="R1533" s="12">
        <f t="shared" si="96"/>
        <v>41941.802384259259</v>
      </c>
      <c r="S1533">
        <f t="shared" si="95"/>
        <v>2014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8223</v>
      </c>
      <c r="H1534" t="s">
        <v>8245</v>
      </c>
      <c r="I1534">
        <v>1445624695</v>
      </c>
      <c r="J1534">
        <v>1443464695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3"/>
        <v>484</v>
      </c>
      <c r="Q1534">
        <f t="shared" si="94"/>
        <v>82.32</v>
      </c>
      <c r="R1534" s="12">
        <f t="shared" si="96"/>
        <v>42391.475289351853</v>
      </c>
      <c r="S1534">
        <f t="shared" si="95"/>
        <v>2016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1417402800</v>
      </c>
      <c r="J1535">
        <v>1414610126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3"/>
        <v>145</v>
      </c>
      <c r="Q1535">
        <f t="shared" si="94"/>
        <v>88.26</v>
      </c>
      <c r="R1535" s="12">
        <f t="shared" si="96"/>
        <v>42443.00204861111</v>
      </c>
      <c r="S1535">
        <f t="shared" si="95"/>
        <v>2016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8225</v>
      </c>
      <c r="H1536" t="s">
        <v>8247</v>
      </c>
      <c r="I1536">
        <v>1455548400</v>
      </c>
      <c r="J1536">
        <v>1453461865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3"/>
        <v>418</v>
      </c>
      <c r="Q1536">
        <f t="shared" si="94"/>
        <v>84.91</v>
      </c>
      <c r="R1536" s="12">
        <f t="shared" si="96"/>
        <v>42221.67432870371</v>
      </c>
      <c r="S1536">
        <f t="shared" si="95"/>
        <v>2015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1462161540</v>
      </c>
      <c r="J1537">
        <v>1457913777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3"/>
        <v>132</v>
      </c>
      <c r="Q1537">
        <f t="shared" si="94"/>
        <v>48.15</v>
      </c>
      <c r="R1537" s="12">
        <f t="shared" si="96"/>
        <v>42484.829062500001</v>
      </c>
      <c r="S1537">
        <f t="shared" si="95"/>
        <v>2016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1441383062</v>
      </c>
      <c r="J1538">
        <v>1438791062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ref="P1538:P1601" si="97">ROUND(E1538/D1538*100,0)</f>
        <v>250</v>
      </c>
      <c r="Q1538">
        <f t="shared" ref="Q1538:Q1601" si="98">IFERROR(ROUND(E1538/L1538,2),0)</f>
        <v>66.02</v>
      </c>
      <c r="R1538" s="12">
        <f t="shared" si="96"/>
        <v>42213.802199074074</v>
      </c>
      <c r="S1538">
        <f t="shared" si="95"/>
        <v>2015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8223</v>
      </c>
      <c r="H1539" t="s">
        <v>8245</v>
      </c>
      <c r="I1539">
        <v>1464040800</v>
      </c>
      <c r="J1539">
        <v>1461527631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si="97"/>
        <v>180</v>
      </c>
      <c r="Q1539">
        <f t="shared" si="98"/>
        <v>96.38</v>
      </c>
      <c r="R1539" s="12">
        <f t="shared" si="96"/>
        <v>42552.315127314811</v>
      </c>
      <c r="S1539">
        <f t="shared" ref="S1539:S1602" si="99">YEAR(R1539)</f>
        <v>2016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1440702910</v>
      </c>
      <c r="J1540">
        <v>1438110910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7"/>
        <v>103</v>
      </c>
      <c r="Q1540">
        <f t="shared" si="98"/>
        <v>156.16999999999999</v>
      </c>
      <c r="R1540" s="12">
        <f t="shared" si="96"/>
        <v>41981.782060185185</v>
      </c>
      <c r="S1540">
        <f t="shared" si="99"/>
        <v>2014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8235</v>
      </c>
      <c r="H1541" t="s">
        <v>8248</v>
      </c>
      <c r="I1541">
        <v>1470506400</v>
      </c>
      <c r="J1541">
        <v>1467358427</v>
      </c>
      <c r="K1541" t="b">
        <v>1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7"/>
        <v>136</v>
      </c>
      <c r="Q1541">
        <f t="shared" si="98"/>
        <v>95.76</v>
      </c>
      <c r="R1541" s="12">
        <f t="shared" si="96"/>
        <v>42705.919201388882</v>
      </c>
      <c r="S1541">
        <f t="shared" si="99"/>
        <v>2016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1421952370</v>
      </c>
      <c r="J1542">
        <v>1418064370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7"/>
        <v>118</v>
      </c>
      <c r="Q1542">
        <f t="shared" si="98"/>
        <v>180.41</v>
      </c>
      <c r="R1542" s="12">
        <f t="shared" ref="R1542:R1605" si="100">((J1544/60)/60)/24+DATE(1970,1,1)</f>
        <v>41939.00712962963</v>
      </c>
      <c r="S1542">
        <f t="shared" si="99"/>
        <v>2014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1483481019</v>
      </c>
      <c r="J1543">
        <v>1480629819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7"/>
        <v>0</v>
      </c>
      <c r="Q1543">
        <f t="shared" si="98"/>
        <v>3</v>
      </c>
      <c r="R1543" s="12">
        <f t="shared" si="100"/>
        <v>41974.712245370371</v>
      </c>
      <c r="S1543">
        <f t="shared" si="99"/>
        <v>2014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8223</v>
      </c>
      <c r="H1544" t="s">
        <v>8245</v>
      </c>
      <c r="I1544">
        <v>1416964500</v>
      </c>
      <c r="J1544">
        <v>1414368616</v>
      </c>
      <c r="K1544" t="b">
        <v>1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7"/>
        <v>4</v>
      </c>
      <c r="Q1544">
        <f t="shared" si="98"/>
        <v>20</v>
      </c>
      <c r="R1544" s="12">
        <f t="shared" si="100"/>
        <v>42170.996527777781</v>
      </c>
      <c r="S1544">
        <f t="shared" si="99"/>
        <v>2015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1420045538</v>
      </c>
      <c r="J1545">
        <v>1417453538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7"/>
        <v>0</v>
      </c>
      <c r="Q1545">
        <f t="shared" si="98"/>
        <v>10</v>
      </c>
      <c r="R1545" s="12">
        <f t="shared" si="100"/>
        <v>41935.509652777779</v>
      </c>
      <c r="S1545">
        <f t="shared" si="99"/>
        <v>2014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8228</v>
      </c>
      <c r="H1546" t="s">
        <v>8250</v>
      </c>
      <c r="I1546">
        <v>1435708500</v>
      </c>
      <c r="J1546">
        <v>1434412500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7"/>
        <v>0</v>
      </c>
      <c r="Q1546">
        <f t="shared" si="98"/>
        <v>0</v>
      </c>
      <c r="R1546" s="12">
        <f t="shared" si="100"/>
        <v>42053.051203703704</v>
      </c>
      <c r="S1546">
        <f t="shared" si="99"/>
        <v>2015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1416662034</v>
      </c>
      <c r="J1547">
        <v>1414066434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7"/>
        <v>0</v>
      </c>
      <c r="Q1547">
        <f t="shared" si="98"/>
        <v>1</v>
      </c>
      <c r="R1547" s="12">
        <f t="shared" si="100"/>
        <v>42031.884652777779</v>
      </c>
      <c r="S1547">
        <f t="shared" si="99"/>
        <v>2015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8223</v>
      </c>
      <c r="H1548" t="s">
        <v>8245</v>
      </c>
      <c r="I1548">
        <v>1427847480</v>
      </c>
      <c r="J1548">
        <v>1424222024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7"/>
        <v>29</v>
      </c>
      <c r="Q1548">
        <f t="shared" si="98"/>
        <v>26.27</v>
      </c>
      <c r="R1548" s="12">
        <f t="shared" si="100"/>
        <v>41839.212951388887</v>
      </c>
      <c r="S1548">
        <f t="shared" si="99"/>
        <v>2014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1425330960</v>
      </c>
      <c r="J1549">
        <v>1422393234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7"/>
        <v>0</v>
      </c>
      <c r="Q1549">
        <f t="shared" si="98"/>
        <v>0</v>
      </c>
      <c r="R1549" s="12">
        <f t="shared" si="100"/>
        <v>42782.426875000005</v>
      </c>
      <c r="S1549">
        <f t="shared" si="99"/>
        <v>2017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8224</v>
      </c>
      <c r="H1550" t="s">
        <v>8246</v>
      </c>
      <c r="I1550">
        <v>1410930399</v>
      </c>
      <c r="J1550">
        <v>1405746399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7"/>
        <v>9</v>
      </c>
      <c r="Q1550">
        <f t="shared" si="98"/>
        <v>60</v>
      </c>
      <c r="R1550" s="12">
        <f t="shared" si="100"/>
        <v>42286.88217592593</v>
      </c>
      <c r="S1550">
        <f t="shared" si="99"/>
        <v>2015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1487844882</v>
      </c>
      <c r="J1551">
        <v>1487240082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7"/>
        <v>34</v>
      </c>
      <c r="Q1551">
        <f t="shared" si="98"/>
        <v>28.33</v>
      </c>
      <c r="R1551" s="12">
        <f t="shared" si="100"/>
        <v>42281.136099537034</v>
      </c>
      <c r="S1551">
        <f t="shared" si="99"/>
        <v>2015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8223</v>
      </c>
      <c r="H1552" t="s">
        <v>8245</v>
      </c>
      <c r="I1552">
        <v>1447020620</v>
      </c>
      <c r="J1552">
        <v>1444425020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7"/>
        <v>13</v>
      </c>
      <c r="Q1552">
        <f t="shared" si="98"/>
        <v>14.43</v>
      </c>
      <c r="R1552" s="12">
        <f t="shared" si="100"/>
        <v>42472.449467592596</v>
      </c>
      <c r="S1552">
        <f t="shared" si="99"/>
        <v>2016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1446524159</v>
      </c>
      <c r="J1553">
        <v>1443928559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7"/>
        <v>0</v>
      </c>
      <c r="Q1553">
        <f t="shared" si="98"/>
        <v>0</v>
      </c>
      <c r="R1553" s="12">
        <f t="shared" si="100"/>
        <v>42121.824525462958</v>
      </c>
      <c r="S1553">
        <f t="shared" si="99"/>
        <v>2015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8224</v>
      </c>
      <c r="H1554" t="s">
        <v>8246</v>
      </c>
      <c r="I1554">
        <v>1463050034</v>
      </c>
      <c r="J1554">
        <v>1460458034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7"/>
        <v>49</v>
      </c>
      <c r="Q1554">
        <f t="shared" si="98"/>
        <v>132.19</v>
      </c>
      <c r="R1554" s="12">
        <f t="shared" si="100"/>
        <v>41892.688750000001</v>
      </c>
      <c r="S1554">
        <f t="shared" si="99"/>
        <v>2014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1432756039</v>
      </c>
      <c r="J1555">
        <v>1430164039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7"/>
        <v>0</v>
      </c>
      <c r="Q1555">
        <f t="shared" si="98"/>
        <v>0</v>
      </c>
      <c r="R1555" s="12">
        <f t="shared" si="100"/>
        <v>42219.282951388886</v>
      </c>
      <c r="S1555">
        <f t="shared" si="99"/>
        <v>2015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8223</v>
      </c>
      <c r="H1556" t="s">
        <v>8245</v>
      </c>
      <c r="I1556">
        <v>1412135940</v>
      </c>
      <c r="J1556">
        <v>1410366708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7"/>
        <v>0</v>
      </c>
      <c r="Q1556">
        <f t="shared" si="98"/>
        <v>0</v>
      </c>
      <c r="R1556" s="12">
        <f t="shared" si="100"/>
        <v>42188.252199074079</v>
      </c>
      <c r="S1556">
        <f t="shared" si="99"/>
        <v>2015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1441176447</v>
      </c>
      <c r="J1557">
        <v>1438584447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7"/>
        <v>0</v>
      </c>
      <c r="Q1557">
        <f t="shared" si="98"/>
        <v>0</v>
      </c>
      <c r="R1557" s="12">
        <f t="shared" si="100"/>
        <v>42241.613796296297</v>
      </c>
      <c r="S1557">
        <f t="shared" si="99"/>
        <v>2015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8225</v>
      </c>
      <c r="H1558" t="s">
        <v>8247</v>
      </c>
      <c r="I1558">
        <v>1438495390</v>
      </c>
      <c r="J1558">
        <v>1435903390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7"/>
        <v>45</v>
      </c>
      <c r="Q1558">
        <f t="shared" si="98"/>
        <v>56.42</v>
      </c>
      <c r="R1558" s="12">
        <f t="shared" si="100"/>
        <v>42525.153055555551</v>
      </c>
      <c r="S1558">
        <f t="shared" si="99"/>
        <v>2016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1442509200</v>
      </c>
      <c r="J1559">
        <v>1440513832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7"/>
        <v>4</v>
      </c>
      <c r="Q1559">
        <f t="shared" si="98"/>
        <v>100</v>
      </c>
      <c r="R1559" s="12">
        <f t="shared" si="100"/>
        <v>41871.65315972222</v>
      </c>
      <c r="S1559">
        <f t="shared" si="99"/>
        <v>2014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8228</v>
      </c>
      <c r="H1560" t="s">
        <v>8250</v>
      </c>
      <c r="I1560">
        <v>1467603624</v>
      </c>
      <c r="J1560">
        <v>1465011624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7"/>
        <v>5</v>
      </c>
      <c r="Q1560">
        <f t="shared" si="98"/>
        <v>11.67</v>
      </c>
      <c r="R1560" s="12">
        <f t="shared" si="100"/>
        <v>42185.397673611107</v>
      </c>
      <c r="S1560">
        <f t="shared" si="99"/>
        <v>2015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1411227633</v>
      </c>
      <c r="J1561">
        <v>1408549233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7"/>
        <v>0</v>
      </c>
      <c r="Q1561">
        <f t="shared" si="98"/>
        <v>50</v>
      </c>
      <c r="R1561" s="12">
        <f t="shared" si="100"/>
        <v>42108.05322916666</v>
      </c>
      <c r="S1561">
        <f t="shared" si="99"/>
        <v>2015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8224</v>
      </c>
      <c r="H1562" t="s">
        <v>8246</v>
      </c>
      <c r="I1562">
        <v>1440763920</v>
      </c>
      <c r="J1562">
        <v>1435656759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7"/>
        <v>4</v>
      </c>
      <c r="Q1562">
        <f t="shared" si="98"/>
        <v>23.5</v>
      </c>
      <c r="R1562" s="12">
        <f t="shared" si="100"/>
        <v>41936.020752314813</v>
      </c>
      <c r="S1562">
        <f t="shared" si="99"/>
        <v>2014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1430270199</v>
      </c>
      <c r="J1563">
        <v>1428974199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7"/>
        <v>1</v>
      </c>
      <c r="Q1563">
        <f t="shared" si="98"/>
        <v>67</v>
      </c>
      <c r="R1563" s="12">
        <f t="shared" si="100"/>
        <v>41555.041701388887</v>
      </c>
      <c r="S1563">
        <f t="shared" si="99"/>
        <v>2013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1415842193</v>
      </c>
      <c r="J1564">
        <v>1414110593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7"/>
        <v>0</v>
      </c>
      <c r="Q1564">
        <f t="shared" si="98"/>
        <v>0</v>
      </c>
      <c r="R1564" s="12">
        <f t="shared" si="100"/>
        <v>40079.566157407404</v>
      </c>
      <c r="S1564">
        <f t="shared" si="99"/>
        <v>2009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8223</v>
      </c>
      <c r="H1565" t="s">
        <v>8245</v>
      </c>
      <c r="I1565">
        <v>1383789603</v>
      </c>
      <c r="J1565">
        <v>1381194003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7"/>
        <v>1</v>
      </c>
      <c r="Q1565">
        <f t="shared" si="98"/>
        <v>42.5</v>
      </c>
      <c r="R1565" s="12">
        <f t="shared" si="100"/>
        <v>41652.742488425924</v>
      </c>
      <c r="S1565">
        <f t="shared" si="99"/>
        <v>2014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1259715000</v>
      </c>
      <c r="J1566">
        <v>1253712916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7"/>
        <v>0</v>
      </c>
      <c r="Q1566">
        <f t="shared" si="98"/>
        <v>10</v>
      </c>
      <c r="R1566" s="12">
        <f t="shared" si="100"/>
        <v>42121.367002314815</v>
      </c>
      <c r="S1566">
        <f t="shared" si="99"/>
        <v>2015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8224</v>
      </c>
      <c r="H1567" t="s">
        <v>8246</v>
      </c>
      <c r="I1567">
        <v>1394815751</v>
      </c>
      <c r="J1567">
        <v>1389635351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7"/>
        <v>3</v>
      </c>
      <c r="Q1567">
        <f t="shared" si="98"/>
        <v>100</v>
      </c>
      <c r="R1567" s="12">
        <f t="shared" si="100"/>
        <v>40672.729872685188</v>
      </c>
      <c r="S1567">
        <f t="shared" si="99"/>
        <v>2011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1432843500</v>
      </c>
      <c r="J1568">
        <v>1430124509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7"/>
        <v>21</v>
      </c>
      <c r="Q1568">
        <f t="shared" si="98"/>
        <v>108.05</v>
      </c>
      <c r="R1568" s="12">
        <f t="shared" si="100"/>
        <v>42549.916712962964</v>
      </c>
      <c r="S1568">
        <f t="shared" si="99"/>
        <v>2016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1307554261</v>
      </c>
      <c r="J1569">
        <v>1304962261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7"/>
        <v>4</v>
      </c>
      <c r="Q1569">
        <f t="shared" si="98"/>
        <v>26.92</v>
      </c>
      <c r="R1569" s="12">
        <f t="shared" si="100"/>
        <v>41671.936863425923</v>
      </c>
      <c r="S1569">
        <f t="shared" si="99"/>
        <v>2014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1469656800</v>
      </c>
      <c r="J1570">
        <v>1467151204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7"/>
        <v>14</v>
      </c>
      <c r="Q1570">
        <f t="shared" si="98"/>
        <v>155</v>
      </c>
      <c r="R1570" s="12">
        <f t="shared" si="100"/>
        <v>41962.062326388885</v>
      </c>
      <c r="S1570">
        <f t="shared" si="99"/>
        <v>2014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7"/>
        <v>0</v>
      </c>
      <c r="Q1571">
        <f t="shared" si="98"/>
        <v>0</v>
      </c>
      <c r="R1571" s="12">
        <f t="shared" si="100"/>
        <v>41389.679560185185</v>
      </c>
      <c r="S1571">
        <f t="shared" si="99"/>
        <v>2013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1419384585</v>
      </c>
      <c r="J1572">
        <v>1416360585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7"/>
        <v>41</v>
      </c>
      <c r="Q1572">
        <f t="shared" si="98"/>
        <v>47.77</v>
      </c>
      <c r="R1572" s="12">
        <f t="shared" si="100"/>
        <v>42438.813449074078</v>
      </c>
      <c r="S1572">
        <f t="shared" si="99"/>
        <v>2016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8223</v>
      </c>
      <c r="H1573" t="s">
        <v>8245</v>
      </c>
      <c r="I1573">
        <v>1369498714</v>
      </c>
      <c r="J1573">
        <v>1366906714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7"/>
        <v>1</v>
      </c>
      <c r="Q1573">
        <f t="shared" si="98"/>
        <v>20</v>
      </c>
      <c r="R1573" s="12">
        <f t="shared" si="100"/>
        <v>42144.769479166673</v>
      </c>
      <c r="S1573">
        <f t="shared" si="99"/>
        <v>2015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8223</v>
      </c>
      <c r="H1574" t="s">
        <v>8245</v>
      </c>
      <c r="I1574">
        <v>1460140282</v>
      </c>
      <c r="J1574">
        <v>1457551882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7"/>
        <v>5</v>
      </c>
      <c r="Q1574">
        <f t="shared" si="98"/>
        <v>41.67</v>
      </c>
      <c r="R1574" s="12">
        <f t="shared" si="100"/>
        <v>42404.033090277779</v>
      </c>
      <c r="S1574">
        <f t="shared" si="99"/>
        <v>2016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8224</v>
      </c>
      <c r="H1575" t="s">
        <v>8246</v>
      </c>
      <c r="I1575">
        <v>1434738483</v>
      </c>
      <c r="J1575">
        <v>1432146483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7"/>
        <v>2</v>
      </c>
      <c r="Q1575">
        <f t="shared" si="98"/>
        <v>74.33</v>
      </c>
      <c r="R1575" s="12">
        <f t="shared" si="100"/>
        <v>42786.000023148154</v>
      </c>
      <c r="S1575">
        <f t="shared" si="99"/>
        <v>2017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8224</v>
      </c>
      <c r="H1576" t="s">
        <v>8246</v>
      </c>
      <c r="I1576">
        <v>1456703940</v>
      </c>
      <c r="J1576">
        <v>1454546859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7"/>
        <v>5</v>
      </c>
      <c r="Q1576">
        <f t="shared" si="98"/>
        <v>84.33</v>
      </c>
      <c r="R1576" s="12">
        <f t="shared" si="100"/>
        <v>42017.927418981482</v>
      </c>
      <c r="S1576">
        <f t="shared" si="99"/>
        <v>2015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8228</v>
      </c>
      <c r="H1577" t="s">
        <v>8250</v>
      </c>
      <c r="I1577">
        <v>1491019140</v>
      </c>
      <c r="J1577">
        <v>1487548802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7"/>
        <v>23</v>
      </c>
      <c r="Q1577">
        <f t="shared" si="98"/>
        <v>65.459999999999994</v>
      </c>
      <c r="R1577" s="12">
        <f t="shared" si="100"/>
        <v>41799.524259259262</v>
      </c>
      <c r="S1577">
        <f t="shared" si="99"/>
        <v>2014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1424211329</v>
      </c>
      <c r="J1578">
        <v>1421187329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7"/>
        <v>13</v>
      </c>
      <c r="Q1578">
        <f t="shared" si="98"/>
        <v>65</v>
      </c>
      <c r="R1578" s="12">
        <f t="shared" si="100"/>
        <v>42140.879259259258</v>
      </c>
      <c r="S1578">
        <f t="shared" si="99"/>
        <v>2015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1404909296</v>
      </c>
      <c r="J1579">
        <v>1402317296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7"/>
        <v>1</v>
      </c>
      <c r="Q1579">
        <f t="shared" si="98"/>
        <v>27.5</v>
      </c>
      <c r="R1579" s="12">
        <f t="shared" si="100"/>
        <v>41054.847777777781</v>
      </c>
      <c r="S1579">
        <f t="shared" si="99"/>
        <v>2012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1435698368</v>
      </c>
      <c r="J1580">
        <v>1431810368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7"/>
        <v>11</v>
      </c>
      <c r="Q1580">
        <f t="shared" si="98"/>
        <v>51.25</v>
      </c>
      <c r="R1580" s="12">
        <f t="shared" si="100"/>
        <v>40399.065868055557</v>
      </c>
      <c r="S1580">
        <f t="shared" si="99"/>
        <v>2010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1343161248</v>
      </c>
      <c r="J1581">
        <v>1337977248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7"/>
        <v>1</v>
      </c>
      <c r="Q1581">
        <f t="shared" si="98"/>
        <v>14</v>
      </c>
      <c r="R1581" s="12">
        <f t="shared" si="100"/>
        <v>41481.996423611112</v>
      </c>
      <c r="S1581">
        <f t="shared" si="99"/>
        <v>2013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1283392800</v>
      </c>
      <c r="J1582">
        <v>1281317691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7"/>
        <v>0</v>
      </c>
      <c r="Q1582">
        <f t="shared" si="98"/>
        <v>0</v>
      </c>
      <c r="R1582" s="12">
        <f t="shared" si="100"/>
        <v>40990.050069444449</v>
      </c>
      <c r="S1582">
        <f t="shared" si="99"/>
        <v>2012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8223</v>
      </c>
      <c r="H1583" t="s">
        <v>8245</v>
      </c>
      <c r="I1583">
        <v>1377734091</v>
      </c>
      <c r="J1583">
        <v>1374882891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7"/>
        <v>1</v>
      </c>
      <c r="Q1583">
        <f t="shared" si="98"/>
        <v>5</v>
      </c>
      <c r="R1583" s="12">
        <f t="shared" si="100"/>
        <v>42325.448958333334</v>
      </c>
      <c r="S1583">
        <f t="shared" si="99"/>
        <v>2015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1337562726</v>
      </c>
      <c r="J1584">
        <v>1332378726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7"/>
        <v>9</v>
      </c>
      <c r="Q1584">
        <f t="shared" si="98"/>
        <v>31</v>
      </c>
      <c r="R1584" s="12">
        <f t="shared" si="100"/>
        <v>42246.789965277778</v>
      </c>
      <c r="S1584">
        <f t="shared" si="99"/>
        <v>2015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1450521990</v>
      </c>
      <c r="J1585">
        <v>1447757190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7"/>
        <v>0</v>
      </c>
      <c r="Q1585">
        <f t="shared" si="98"/>
        <v>15</v>
      </c>
      <c r="R1585" s="12">
        <f t="shared" si="100"/>
        <v>41877.904988425929</v>
      </c>
      <c r="S1585">
        <f t="shared" si="99"/>
        <v>2014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1445894400</v>
      </c>
      <c r="J1586">
        <v>1440961053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7"/>
        <v>0</v>
      </c>
      <c r="Q1586">
        <f t="shared" si="98"/>
        <v>0</v>
      </c>
      <c r="R1586" s="12">
        <f t="shared" si="100"/>
        <v>41779.649317129632</v>
      </c>
      <c r="S1586">
        <f t="shared" si="99"/>
        <v>2014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8224</v>
      </c>
      <c r="H1587" t="s">
        <v>8246</v>
      </c>
      <c r="I1587">
        <v>1411681391</v>
      </c>
      <c r="J1587">
        <v>1409089391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7"/>
        <v>79</v>
      </c>
      <c r="Q1587">
        <f t="shared" si="98"/>
        <v>131.66999999999999</v>
      </c>
      <c r="R1587" s="12">
        <f t="shared" si="100"/>
        <v>42707.895462962959</v>
      </c>
      <c r="S1587">
        <f t="shared" si="99"/>
        <v>2016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1401464101</v>
      </c>
      <c r="J1588">
        <v>1400600101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7"/>
        <v>0</v>
      </c>
      <c r="Q1588">
        <f t="shared" si="98"/>
        <v>0</v>
      </c>
      <c r="R1588" s="12">
        <f t="shared" si="100"/>
        <v>42069.104421296302</v>
      </c>
      <c r="S1588">
        <f t="shared" si="99"/>
        <v>2015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8228</v>
      </c>
      <c r="H1589" t="s">
        <v>8250</v>
      </c>
      <c r="I1589">
        <v>1482663600</v>
      </c>
      <c r="J1589">
        <v>1480800568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7"/>
        <v>0</v>
      </c>
      <c r="Q1589">
        <f t="shared" si="98"/>
        <v>1</v>
      </c>
      <c r="R1589" s="12">
        <f t="shared" si="100"/>
        <v>41956.950983796298</v>
      </c>
      <c r="S1589">
        <f t="shared" si="99"/>
        <v>2014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1428197422</v>
      </c>
      <c r="J1590">
        <v>1425609022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7"/>
        <v>0</v>
      </c>
      <c r="Q1590">
        <f t="shared" si="98"/>
        <v>0</v>
      </c>
      <c r="R1590" s="12">
        <f t="shared" si="100"/>
        <v>42005.24998842593</v>
      </c>
      <c r="S1590">
        <f t="shared" si="99"/>
        <v>2015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1418510965</v>
      </c>
      <c r="J1591">
        <v>1415918965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7"/>
        <v>0</v>
      </c>
      <c r="Q1591">
        <f t="shared" si="98"/>
        <v>0</v>
      </c>
      <c r="R1591" s="12">
        <f t="shared" si="100"/>
        <v>42256.984791666662</v>
      </c>
      <c r="S1591">
        <f t="shared" si="99"/>
        <v>2015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8223</v>
      </c>
      <c r="H1592" t="s">
        <v>8245</v>
      </c>
      <c r="I1592">
        <v>1422735120</v>
      </c>
      <c r="J1592">
        <v>1420091999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7"/>
        <v>2</v>
      </c>
      <c r="Q1592">
        <f t="shared" si="98"/>
        <v>510</v>
      </c>
      <c r="R1592" s="12">
        <f t="shared" si="100"/>
        <v>42240.857222222221</v>
      </c>
      <c r="S1592">
        <f t="shared" si="99"/>
        <v>2015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8223</v>
      </c>
      <c r="H1593" t="s">
        <v>8245</v>
      </c>
      <c r="I1593">
        <v>1444433886</v>
      </c>
      <c r="J1593">
        <v>1441841886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7"/>
        <v>29</v>
      </c>
      <c r="Q1593">
        <f t="shared" si="98"/>
        <v>44.48</v>
      </c>
      <c r="R1593" s="12">
        <f t="shared" si="100"/>
        <v>42433.726168981477</v>
      </c>
      <c r="S1593">
        <f t="shared" si="99"/>
        <v>2016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8236</v>
      </c>
      <c r="H1594" t="s">
        <v>8248</v>
      </c>
      <c r="I1594">
        <v>1443040464</v>
      </c>
      <c r="J1594">
        <v>1440448464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7"/>
        <v>0</v>
      </c>
      <c r="Q1594">
        <f t="shared" si="98"/>
        <v>0</v>
      </c>
      <c r="R1594" s="12">
        <f t="shared" si="100"/>
        <v>42046.072743055556</v>
      </c>
      <c r="S1594">
        <f t="shared" si="99"/>
        <v>2015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8224</v>
      </c>
      <c r="H1595" t="s">
        <v>8246</v>
      </c>
      <c r="I1595">
        <v>1459700741</v>
      </c>
      <c r="J1595">
        <v>1457112341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7"/>
        <v>0</v>
      </c>
      <c r="Q1595">
        <f t="shared" si="98"/>
        <v>1</v>
      </c>
      <c r="R1595" s="12">
        <f t="shared" si="100"/>
        <v>42033.845543981486</v>
      </c>
      <c r="S1595">
        <f t="shared" si="99"/>
        <v>2015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1427503485</v>
      </c>
      <c r="J1596">
        <v>1423619085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7"/>
        <v>21</v>
      </c>
      <c r="Q1596">
        <f t="shared" si="98"/>
        <v>20.5</v>
      </c>
      <c r="R1596" s="12">
        <f t="shared" si="100"/>
        <v>42445.712754629625</v>
      </c>
      <c r="S1596">
        <f t="shared" si="99"/>
        <v>2016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1425154655</v>
      </c>
      <c r="J1597">
        <v>1422562655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7"/>
        <v>0</v>
      </c>
      <c r="Q1597">
        <f t="shared" si="98"/>
        <v>40</v>
      </c>
      <c r="R1597" s="12">
        <f t="shared" si="100"/>
        <v>41780.050092592595</v>
      </c>
      <c r="S1597">
        <f t="shared" si="99"/>
        <v>2014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8223</v>
      </c>
      <c r="H1598" t="s">
        <v>8245</v>
      </c>
      <c r="I1598">
        <v>1463329260</v>
      </c>
      <c r="J1598">
        <v>1458147982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7"/>
        <v>2</v>
      </c>
      <c r="Q1598">
        <f t="shared" si="98"/>
        <v>25</v>
      </c>
      <c r="R1598" s="12">
        <f t="shared" si="100"/>
        <v>41941.430196759262</v>
      </c>
      <c r="S1598">
        <f t="shared" si="99"/>
        <v>2014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1403122380</v>
      </c>
      <c r="J1599">
        <v>1400634728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7"/>
        <v>0</v>
      </c>
      <c r="Q1599">
        <f t="shared" si="98"/>
        <v>0</v>
      </c>
      <c r="R1599" s="12">
        <f t="shared" si="100"/>
        <v>42603.354131944448</v>
      </c>
      <c r="S1599">
        <f t="shared" si="99"/>
        <v>2016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8224</v>
      </c>
      <c r="H1600" t="s">
        <v>8246</v>
      </c>
      <c r="I1600">
        <v>1418469569</v>
      </c>
      <c r="J1600">
        <v>1414577969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7"/>
        <v>0</v>
      </c>
      <c r="Q1600">
        <f t="shared" si="98"/>
        <v>1</v>
      </c>
      <c r="R1600" s="12">
        <f t="shared" si="100"/>
        <v>42151.667337962965</v>
      </c>
      <c r="S1600">
        <f t="shared" si="99"/>
        <v>2015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8223</v>
      </c>
      <c r="H1601" t="s">
        <v>8245</v>
      </c>
      <c r="I1601">
        <v>1474360197</v>
      </c>
      <c r="J1601">
        <v>1471768197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7"/>
        <v>0</v>
      </c>
      <c r="Q1601">
        <f t="shared" si="98"/>
        <v>0</v>
      </c>
      <c r="R1601" s="12">
        <f t="shared" si="100"/>
        <v>42438.53907407407</v>
      </c>
      <c r="S1601">
        <f t="shared" si="99"/>
        <v>2016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1437926458</v>
      </c>
      <c r="J1602">
        <v>1432742458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ref="P1602:P1665" si="101">ROUND(E1602/D1602*100,0)</f>
        <v>7</v>
      </c>
      <c r="Q1602">
        <f t="shared" ref="Q1602:Q1665" si="102">IFERROR(ROUND(E1602/L1602,2),0)</f>
        <v>40.78</v>
      </c>
      <c r="R1602" s="12">
        <f t="shared" si="100"/>
        <v>41791.057314814818</v>
      </c>
      <c r="S1602">
        <f t="shared" si="99"/>
        <v>2014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8224</v>
      </c>
      <c r="H1603" t="s">
        <v>8246</v>
      </c>
      <c r="I1603">
        <v>1460116576</v>
      </c>
      <c r="J1603">
        <v>1457528176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si="101"/>
        <v>108</v>
      </c>
      <c r="Q1603">
        <f t="shared" si="102"/>
        <v>48.33</v>
      </c>
      <c r="R1603" s="12">
        <f t="shared" si="100"/>
        <v>40638.092974537038</v>
      </c>
      <c r="S1603">
        <f t="shared" ref="S1603:S1666" si="103">YEAR(R1603)</f>
        <v>2011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1405401060</v>
      </c>
      <c r="J1604">
        <v>1401585752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1"/>
        <v>100</v>
      </c>
      <c r="Q1604">
        <f t="shared" si="102"/>
        <v>46.95</v>
      </c>
      <c r="R1604" s="12">
        <f t="shared" si="100"/>
        <v>40788.297650462962</v>
      </c>
      <c r="S1604">
        <f t="shared" si="103"/>
        <v>2011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1304561633</v>
      </c>
      <c r="J1605">
        <v>1301969633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1"/>
        <v>100</v>
      </c>
      <c r="Q1605">
        <f t="shared" si="102"/>
        <v>66.69</v>
      </c>
      <c r="R1605" s="12">
        <f t="shared" si="100"/>
        <v>40876.169664351852</v>
      </c>
      <c r="S1605">
        <f t="shared" si="103"/>
        <v>2011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1318633200</v>
      </c>
      <c r="J1606">
        <v>1314947317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1"/>
        <v>122</v>
      </c>
      <c r="Q1606">
        <f t="shared" si="102"/>
        <v>48.84</v>
      </c>
      <c r="R1606" s="12">
        <f t="shared" ref="R1606:R1669" si="104">((J1608/60)/60)/24+DATE(1970,1,1)</f>
        <v>40945.845312500001</v>
      </c>
      <c r="S1606">
        <f t="shared" si="103"/>
        <v>2012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1327723459</v>
      </c>
      <c r="J1607">
        <v>1322539459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1"/>
        <v>101</v>
      </c>
      <c r="Q1607">
        <f t="shared" si="102"/>
        <v>137.31</v>
      </c>
      <c r="R1607" s="12">
        <f t="shared" si="104"/>
        <v>40747.012881944444</v>
      </c>
      <c r="S1607">
        <f t="shared" si="103"/>
        <v>2011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1332011835</v>
      </c>
      <c r="J1608">
        <v>1328559435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1"/>
        <v>101</v>
      </c>
      <c r="Q1608">
        <f t="shared" si="102"/>
        <v>87.83</v>
      </c>
      <c r="R1608" s="12">
        <f t="shared" si="104"/>
        <v>40536.111550925925</v>
      </c>
      <c r="S1608">
        <f t="shared" si="103"/>
        <v>2010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1312182000</v>
      </c>
      <c r="J1609">
        <v>1311380313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1"/>
        <v>145</v>
      </c>
      <c r="Q1609">
        <f t="shared" si="102"/>
        <v>70.790000000000006</v>
      </c>
      <c r="R1609" s="12">
        <f t="shared" si="104"/>
        <v>41053.80846064815</v>
      </c>
      <c r="S1609">
        <f t="shared" si="103"/>
        <v>2012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1300930838</v>
      </c>
      <c r="J1610">
        <v>1293158438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1"/>
        <v>101</v>
      </c>
      <c r="Q1610">
        <f t="shared" si="102"/>
        <v>52.83</v>
      </c>
      <c r="R1610" s="12">
        <f t="shared" si="104"/>
        <v>41607.83085648148</v>
      </c>
      <c r="S1610">
        <f t="shared" si="103"/>
        <v>2013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1339701851</v>
      </c>
      <c r="J1611">
        <v>1337887451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1"/>
        <v>118</v>
      </c>
      <c r="Q1611">
        <f t="shared" si="102"/>
        <v>443.75</v>
      </c>
      <c r="R1611" s="12">
        <f t="shared" si="104"/>
        <v>40796.001261574071</v>
      </c>
      <c r="S1611">
        <f t="shared" si="103"/>
        <v>2011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1388553960</v>
      </c>
      <c r="J1612">
        <v>1385754986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1"/>
        <v>272</v>
      </c>
      <c r="Q1612">
        <f t="shared" si="102"/>
        <v>48.54</v>
      </c>
      <c r="R1612" s="12">
        <f t="shared" si="104"/>
        <v>41228.924884259257</v>
      </c>
      <c r="S1612">
        <f t="shared" si="103"/>
        <v>2012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1320220800</v>
      </c>
      <c r="J1613">
        <v>1315612909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1"/>
        <v>125</v>
      </c>
      <c r="Q1613">
        <f t="shared" si="102"/>
        <v>37.07</v>
      </c>
      <c r="R1613" s="12">
        <f t="shared" si="104"/>
        <v>41409.00037037037</v>
      </c>
      <c r="S1613">
        <f t="shared" si="103"/>
        <v>2013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1355609510</v>
      </c>
      <c r="J1614">
        <v>1353017510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1"/>
        <v>110</v>
      </c>
      <c r="Q1614">
        <f t="shared" si="102"/>
        <v>50</v>
      </c>
      <c r="R1614" s="12">
        <f t="shared" si="104"/>
        <v>41246.874814814815</v>
      </c>
      <c r="S1614">
        <f t="shared" si="103"/>
        <v>2012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1370390432</v>
      </c>
      <c r="J1615">
        <v>1368576032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1"/>
        <v>102</v>
      </c>
      <c r="Q1615">
        <f t="shared" si="102"/>
        <v>39.04</v>
      </c>
      <c r="R1615" s="12">
        <f t="shared" si="104"/>
        <v>41082.069467592592</v>
      </c>
      <c r="S1615">
        <f t="shared" si="103"/>
        <v>2012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1357160384</v>
      </c>
      <c r="J1616">
        <v>1354568384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1"/>
        <v>103</v>
      </c>
      <c r="Q1616">
        <f t="shared" si="102"/>
        <v>66.69</v>
      </c>
      <c r="R1616" s="12">
        <f t="shared" si="104"/>
        <v>41794.981122685182</v>
      </c>
      <c r="S1616">
        <f t="shared" si="103"/>
        <v>2014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1342921202</v>
      </c>
      <c r="J1617">
        <v>1340329202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1"/>
        <v>114</v>
      </c>
      <c r="Q1617">
        <f t="shared" si="102"/>
        <v>67.13</v>
      </c>
      <c r="R1617" s="12">
        <f t="shared" si="104"/>
        <v>40845.050879629627</v>
      </c>
      <c r="S1617">
        <f t="shared" si="103"/>
        <v>2011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1407085200</v>
      </c>
      <c r="J1618">
        <v>1401924769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1"/>
        <v>104</v>
      </c>
      <c r="Q1618">
        <f t="shared" si="102"/>
        <v>66.37</v>
      </c>
      <c r="R1618" s="12">
        <f t="shared" si="104"/>
        <v>41194.715520833335</v>
      </c>
      <c r="S1618">
        <f t="shared" si="103"/>
        <v>2012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1323742396</v>
      </c>
      <c r="J1619">
        <v>1319850796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1"/>
        <v>146</v>
      </c>
      <c r="Q1619">
        <f t="shared" si="102"/>
        <v>64.62</v>
      </c>
      <c r="R1619" s="12">
        <f t="shared" si="104"/>
        <v>41546.664212962962</v>
      </c>
      <c r="S1619">
        <f t="shared" si="103"/>
        <v>2013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1353621600</v>
      </c>
      <c r="J1620">
        <v>1350061821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1"/>
        <v>105</v>
      </c>
      <c r="Q1620">
        <f t="shared" si="102"/>
        <v>58.37</v>
      </c>
      <c r="R1620" s="12">
        <f t="shared" si="104"/>
        <v>41301.654340277775</v>
      </c>
      <c r="S1620">
        <f t="shared" si="103"/>
        <v>2013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1383332400</v>
      </c>
      <c r="J1621">
        <v>1380470188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1"/>
        <v>133</v>
      </c>
      <c r="Q1621">
        <f t="shared" si="102"/>
        <v>86.96</v>
      </c>
      <c r="R1621" s="12">
        <f t="shared" si="104"/>
        <v>41876.18618055556</v>
      </c>
      <c r="S1621">
        <f t="shared" si="103"/>
        <v>2014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1362757335</v>
      </c>
      <c r="J1622">
        <v>1359301335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1"/>
        <v>113</v>
      </c>
      <c r="Q1622">
        <f t="shared" si="102"/>
        <v>66.47</v>
      </c>
      <c r="R1622" s="12">
        <f t="shared" si="104"/>
        <v>41321.339583333334</v>
      </c>
      <c r="S1622">
        <f t="shared" si="103"/>
        <v>2013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1410755286</v>
      </c>
      <c r="J1623">
        <v>1408940886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1"/>
        <v>121</v>
      </c>
      <c r="Q1623">
        <f t="shared" si="102"/>
        <v>163.78</v>
      </c>
      <c r="R1623" s="12">
        <f t="shared" si="104"/>
        <v>41003.60665509259</v>
      </c>
      <c r="S1623">
        <f t="shared" si="103"/>
        <v>2012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1361606940</v>
      </c>
      <c r="J1624">
        <v>1361002140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1"/>
        <v>102</v>
      </c>
      <c r="Q1624">
        <f t="shared" si="102"/>
        <v>107.98</v>
      </c>
      <c r="R1624" s="12">
        <f t="shared" si="104"/>
        <v>41950.29483796296</v>
      </c>
      <c r="S1624">
        <f t="shared" si="103"/>
        <v>2014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8223</v>
      </c>
      <c r="H1625" t="s">
        <v>8245</v>
      </c>
      <c r="I1625">
        <v>1338177540</v>
      </c>
      <c r="J1625">
        <v>1333550015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1"/>
        <v>101</v>
      </c>
      <c r="Q1625">
        <f t="shared" si="102"/>
        <v>42.11</v>
      </c>
      <c r="R1625" s="12">
        <f t="shared" si="104"/>
        <v>41453.688530092593</v>
      </c>
      <c r="S1625">
        <f t="shared" si="103"/>
        <v>2013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1418803140</v>
      </c>
      <c r="J1626">
        <v>1415343874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1"/>
        <v>118</v>
      </c>
      <c r="Q1626">
        <f t="shared" si="102"/>
        <v>47.2</v>
      </c>
      <c r="R1626" s="12">
        <f t="shared" si="104"/>
        <v>41243.367303240739</v>
      </c>
      <c r="S1626">
        <f t="shared" si="103"/>
        <v>2012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1"/>
        <v>155</v>
      </c>
      <c r="Q1627">
        <f t="shared" si="102"/>
        <v>112.02</v>
      </c>
      <c r="R1627" s="12">
        <f t="shared" si="104"/>
        <v>41135.699687500004</v>
      </c>
      <c r="S1627">
        <f t="shared" si="103"/>
        <v>2012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1357721335</v>
      </c>
      <c r="J1628">
        <v>1354265335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1"/>
        <v>101</v>
      </c>
      <c r="Q1628">
        <f t="shared" si="102"/>
        <v>74.95</v>
      </c>
      <c r="R1628" s="12">
        <f t="shared" si="104"/>
        <v>41579.847997685189</v>
      </c>
      <c r="S1628">
        <f t="shared" si="103"/>
        <v>2013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1347382053</v>
      </c>
      <c r="J1629">
        <v>1344962853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1"/>
        <v>117</v>
      </c>
      <c r="Q1629">
        <f t="shared" si="102"/>
        <v>61.58</v>
      </c>
      <c r="R1629" s="12">
        <f t="shared" si="104"/>
        <v>41205.707048611112</v>
      </c>
      <c r="S1629">
        <f t="shared" si="103"/>
        <v>2012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1385932867</v>
      </c>
      <c r="J1630">
        <v>1383337267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1"/>
        <v>101</v>
      </c>
      <c r="Q1630">
        <f t="shared" si="102"/>
        <v>45.88</v>
      </c>
      <c r="R1630" s="12">
        <f t="shared" si="104"/>
        <v>41774.737060185187</v>
      </c>
      <c r="S1630">
        <f t="shared" si="103"/>
        <v>2014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1353905940</v>
      </c>
      <c r="J1631">
        <v>1351011489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1"/>
        <v>104</v>
      </c>
      <c r="Q1631">
        <f t="shared" si="102"/>
        <v>75.849999999999994</v>
      </c>
      <c r="R1631" s="12">
        <f t="shared" si="104"/>
        <v>41645.867280092592</v>
      </c>
      <c r="S1631">
        <f t="shared" si="103"/>
        <v>2014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1403026882</v>
      </c>
      <c r="J1632">
        <v>1400175682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1"/>
        <v>265</v>
      </c>
      <c r="Q1632">
        <f t="shared" si="102"/>
        <v>84.21</v>
      </c>
      <c r="R1632" s="12">
        <f t="shared" si="104"/>
        <v>40939.837673611109</v>
      </c>
      <c r="S1632">
        <f t="shared" si="103"/>
        <v>2012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1392929333</v>
      </c>
      <c r="J1633">
        <v>1389041333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1"/>
        <v>156</v>
      </c>
      <c r="Q1633">
        <f t="shared" si="102"/>
        <v>117.23</v>
      </c>
      <c r="R1633" s="12">
        <f t="shared" si="104"/>
        <v>41164.859502314815</v>
      </c>
      <c r="S1633">
        <f t="shared" si="103"/>
        <v>2012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1330671540</v>
      </c>
      <c r="J1634">
        <v>1328040375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1"/>
        <v>102</v>
      </c>
      <c r="Q1634">
        <f t="shared" si="102"/>
        <v>86.49</v>
      </c>
      <c r="R1634" s="12">
        <f t="shared" si="104"/>
        <v>40750.340902777774</v>
      </c>
      <c r="S1634">
        <f t="shared" si="103"/>
        <v>2011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1350074261</v>
      </c>
      <c r="J1635">
        <v>1347482261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1"/>
        <v>100</v>
      </c>
      <c r="Q1635">
        <f t="shared" si="102"/>
        <v>172.41</v>
      </c>
      <c r="R1635" s="12">
        <f t="shared" si="104"/>
        <v>40896.883750000001</v>
      </c>
      <c r="S1635">
        <f t="shared" si="103"/>
        <v>2011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1316851854</v>
      </c>
      <c r="J1636">
        <v>1311667854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1"/>
        <v>101</v>
      </c>
      <c r="Q1636">
        <f t="shared" si="102"/>
        <v>62.81</v>
      </c>
      <c r="R1636" s="12">
        <f t="shared" si="104"/>
        <v>40658.189826388887</v>
      </c>
      <c r="S1636">
        <f t="shared" si="103"/>
        <v>2011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1326690000</v>
      </c>
      <c r="J1637">
        <v>1324329156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1"/>
        <v>125</v>
      </c>
      <c r="Q1637">
        <f t="shared" si="102"/>
        <v>67.73</v>
      </c>
      <c r="R1637" s="12">
        <f t="shared" si="104"/>
        <v>42502.868761574078</v>
      </c>
      <c r="S1637">
        <f t="shared" si="103"/>
        <v>2016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1306994340</v>
      </c>
      <c r="J1638">
        <v>1303706001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1"/>
        <v>104</v>
      </c>
      <c r="Q1638">
        <f t="shared" si="102"/>
        <v>53.56</v>
      </c>
      <c r="R1638" s="12">
        <f t="shared" si="104"/>
        <v>40663.08666666667</v>
      </c>
      <c r="S1638">
        <f t="shared" si="103"/>
        <v>2011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1468270261</v>
      </c>
      <c r="J1639">
        <v>1463086261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1"/>
        <v>104</v>
      </c>
      <c r="Q1639">
        <f t="shared" si="102"/>
        <v>34.6</v>
      </c>
      <c r="R1639" s="12">
        <f t="shared" si="104"/>
        <v>40122.751620370371</v>
      </c>
      <c r="S1639">
        <f t="shared" si="103"/>
        <v>2009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1307851200</v>
      </c>
      <c r="J1640">
        <v>1304129088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1"/>
        <v>105</v>
      </c>
      <c r="Q1640">
        <f t="shared" si="102"/>
        <v>38.89</v>
      </c>
      <c r="R1640" s="12">
        <f t="shared" si="104"/>
        <v>41288.68712962963</v>
      </c>
      <c r="S1640">
        <f t="shared" si="103"/>
        <v>2013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1262302740</v>
      </c>
      <c r="J1641">
        <v>1257444140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1"/>
        <v>100</v>
      </c>
      <c r="Q1641">
        <f t="shared" si="102"/>
        <v>94.74</v>
      </c>
      <c r="R1641" s="12">
        <f t="shared" si="104"/>
        <v>40941.652372685188</v>
      </c>
      <c r="S1641">
        <f t="shared" si="103"/>
        <v>2012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1362086700</v>
      </c>
      <c r="J1642">
        <v>1358180968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1"/>
        <v>170</v>
      </c>
      <c r="Q1642">
        <f t="shared" si="102"/>
        <v>39.97</v>
      </c>
      <c r="R1642" s="12">
        <f t="shared" si="104"/>
        <v>40379.23096064815</v>
      </c>
      <c r="S1642">
        <f t="shared" si="103"/>
        <v>2010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1330789165</v>
      </c>
      <c r="J1643">
        <v>1328197165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1"/>
        <v>101</v>
      </c>
      <c r="Q1643">
        <f t="shared" si="102"/>
        <v>97.5</v>
      </c>
      <c r="R1643" s="12">
        <f t="shared" si="104"/>
        <v>41962.596574074079</v>
      </c>
      <c r="S1643">
        <f t="shared" si="103"/>
        <v>2014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1280800740</v>
      </c>
      <c r="J1644">
        <v>1279603955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1"/>
        <v>100</v>
      </c>
      <c r="Q1644">
        <f t="shared" si="102"/>
        <v>42.86</v>
      </c>
      <c r="R1644" s="12">
        <f t="shared" si="104"/>
        <v>40688.024618055555</v>
      </c>
      <c r="S1644">
        <f t="shared" si="103"/>
        <v>2011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1418998744</v>
      </c>
      <c r="J1645">
        <v>1416406744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1"/>
        <v>125</v>
      </c>
      <c r="Q1645">
        <f t="shared" si="102"/>
        <v>168.51</v>
      </c>
      <c r="R1645" s="12">
        <f t="shared" si="104"/>
        <v>41146.824212962965</v>
      </c>
      <c r="S1645">
        <f t="shared" si="103"/>
        <v>2012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1308011727</v>
      </c>
      <c r="J1646">
        <v>1306283727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1"/>
        <v>110</v>
      </c>
      <c r="Q1646">
        <f t="shared" si="102"/>
        <v>85.55</v>
      </c>
      <c r="R1646" s="12">
        <f t="shared" si="104"/>
        <v>41175.05972222222</v>
      </c>
      <c r="S1646">
        <f t="shared" si="103"/>
        <v>2012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1348516012</v>
      </c>
      <c r="J1647">
        <v>1345924012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1"/>
        <v>111</v>
      </c>
      <c r="Q1647">
        <f t="shared" si="102"/>
        <v>554</v>
      </c>
      <c r="R1647" s="12">
        <f t="shared" si="104"/>
        <v>41521.617361111108</v>
      </c>
      <c r="S1647">
        <f t="shared" si="103"/>
        <v>2013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8223</v>
      </c>
      <c r="H1648" t="s">
        <v>8245</v>
      </c>
      <c r="I1648">
        <v>1353551160</v>
      </c>
      <c r="J1648">
        <v>1348363560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1"/>
        <v>110</v>
      </c>
      <c r="Q1648">
        <f t="shared" si="102"/>
        <v>26.55</v>
      </c>
      <c r="R1648" s="12">
        <f t="shared" si="104"/>
        <v>41833.450266203705</v>
      </c>
      <c r="S1648">
        <f t="shared" si="103"/>
        <v>2014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1379515740</v>
      </c>
      <c r="J1649">
        <v>1378306140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1"/>
        <v>105</v>
      </c>
      <c r="Q1649">
        <f t="shared" si="102"/>
        <v>113.83</v>
      </c>
      <c r="R1649" s="12">
        <f t="shared" si="104"/>
        <v>41039.409456018519</v>
      </c>
      <c r="S1649">
        <f t="shared" si="103"/>
        <v>2012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8224</v>
      </c>
      <c r="H1650" t="s">
        <v>8246</v>
      </c>
      <c r="I1650">
        <v>1408039860</v>
      </c>
      <c r="J1650">
        <v>1405248503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1"/>
        <v>125</v>
      </c>
      <c r="Q1650">
        <f t="shared" si="102"/>
        <v>32.01</v>
      </c>
      <c r="R1650" s="12">
        <f t="shared" si="104"/>
        <v>40592.704652777778</v>
      </c>
      <c r="S1650">
        <f t="shared" si="103"/>
        <v>2011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1339235377</v>
      </c>
      <c r="J1651">
        <v>1336643377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1"/>
        <v>101</v>
      </c>
      <c r="Q1651">
        <f t="shared" si="102"/>
        <v>47.19</v>
      </c>
      <c r="R1651" s="12">
        <f t="shared" si="104"/>
        <v>41737.684664351851</v>
      </c>
      <c r="S1651">
        <f t="shared" si="103"/>
        <v>2014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1300636482</v>
      </c>
      <c r="J1652">
        <v>1298048082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1"/>
        <v>142</v>
      </c>
      <c r="Q1652">
        <f t="shared" si="102"/>
        <v>88.47</v>
      </c>
      <c r="R1652" s="12">
        <f t="shared" si="104"/>
        <v>41526.435613425929</v>
      </c>
      <c r="S1652">
        <f t="shared" si="103"/>
        <v>2013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1400862355</v>
      </c>
      <c r="J1653">
        <v>1396974355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1"/>
        <v>101</v>
      </c>
      <c r="Q1653">
        <f t="shared" si="102"/>
        <v>100.75</v>
      </c>
      <c r="R1653" s="12">
        <f t="shared" si="104"/>
        <v>40625.900694444441</v>
      </c>
      <c r="S1653">
        <f t="shared" si="103"/>
        <v>2011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1381314437</v>
      </c>
      <c r="J1654">
        <v>1378722437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1"/>
        <v>101</v>
      </c>
      <c r="Q1654">
        <f t="shared" si="102"/>
        <v>64.709999999999994</v>
      </c>
      <c r="R1654" s="12">
        <f t="shared" si="104"/>
        <v>41572.492974537039</v>
      </c>
      <c r="S1654">
        <f t="shared" si="103"/>
        <v>2013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1303801140</v>
      </c>
      <c r="J1655">
        <v>1300916220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1"/>
        <v>174</v>
      </c>
      <c r="Q1655">
        <f t="shared" si="102"/>
        <v>51.85</v>
      </c>
      <c r="R1655" s="12">
        <f t="shared" si="104"/>
        <v>40626.834444444445</v>
      </c>
      <c r="S1655">
        <f t="shared" si="103"/>
        <v>2011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1385297393</v>
      </c>
      <c r="J1656">
        <v>1382701793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1"/>
        <v>120</v>
      </c>
      <c r="Q1656">
        <f t="shared" si="102"/>
        <v>38.79</v>
      </c>
      <c r="R1656" s="12">
        <f t="shared" si="104"/>
        <v>40987.890740740739</v>
      </c>
      <c r="S1656">
        <f t="shared" si="103"/>
        <v>2012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1303675296</v>
      </c>
      <c r="J1657">
        <v>1300996896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1"/>
        <v>143</v>
      </c>
      <c r="Q1657">
        <f t="shared" si="102"/>
        <v>44.65</v>
      </c>
      <c r="R1657" s="12">
        <f t="shared" si="104"/>
        <v>40974.791898148149</v>
      </c>
      <c r="S1657">
        <f t="shared" si="103"/>
        <v>2012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1334784160</v>
      </c>
      <c r="J1658">
        <v>1332192160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1"/>
        <v>100</v>
      </c>
      <c r="Q1658">
        <f t="shared" si="102"/>
        <v>156.77000000000001</v>
      </c>
      <c r="R1658" s="12">
        <f t="shared" si="104"/>
        <v>41226.928842592592</v>
      </c>
      <c r="S1658">
        <f t="shared" si="103"/>
        <v>2012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1333648820</v>
      </c>
      <c r="J1659">
        <v>1331060420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1"/>
        <v>105</v>
      </c>
      <c r="Q1659">
        <f t="shared" si="102"/>
        <v>118.7</v>
      </c>
      <c r="R1659" s="12">
        <f t="shared" si="104"/>
        <v>41023.782037037039</v>
      </c>
      <c r="S1659">
        <f t="shared" si="103"/>
        <v>2012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1355437052</v>
      </c>
      <c r="J1660">
        <v>1352845052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1"/>
        <v>132</v>
      </c>
      <c r="Q1660">
        <f t="shared" si="102"/>
        <v>74.150000000000006</v>
      </c>
      <c r="R1660" s="12">
        <f t="shared" si="104"/>
        <v>41223.22184027778</v>
      </c>
      <c r="S1660">
        <f t="shared" si="103"/>
        <v>2012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8223</v>
      </c>
      <c r="H1661" t="s">
        <v>8245</v>
      </c>
      <c r="I1661">
        <v>1337885168</v>
      </c>
      <c r="J1661">
        <v>1335293168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1"/>
        <v>113</v>
      </c>
      <c r="Q1661">
        <f t="shared" si="102"/>
        <v>12.53</v>
      </c>
      <c r="R1661" s="12">
        <f t="shared" si="104"/>
        <v>41596.913437499999</v>
      </c>
      <c r="S1661">
        <f t="shared" si="103"/>
        <v>2013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8223</v>
      </c>
      <c r="H1662" t="s">
        <v>8245</v>
      </c>
      <c r="I1662">
        <v>1355840400</v>
      </c>
      <c r="J1662">
        <v>1352524767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1"/>
        <v>1254</v>
      </c>
      <c r="Q1662">
        <f t="shared" si="102"/>
        <v>27.86</v>
      </c>
      <c r="R1662" s="12">
        <f t="shared" si="104"/>
        <v>42459.693865740745</v>
      </c>
      <c r="S1662">
        <f t="shared" si="103"/>
        <v>2016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8224</v>
      </c>
      <c r="H1663" t="s">
        <v>8246</v>
      </c>
      <c r="I1663">
        <v>1387281600</v>
      </c>
      <c r="J1663">
        <v>1384811721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1"/>
        <v>103</v>
      </c>
      <c r="Q1663">
        <f t="shared" si="102"/>
        <v>80.180000000000007</v>
      </c>
      <c r="R1663" s="12">
        <f t="shared" si="104"/>
        <v>42343.998043981483</v>
      </c>
      <c r="S1663">
        <f t="shared" si="103"/>
        <v>2015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8236</v>
      </c>
      <c r="H1664" t="s">
        <v>8248</v>
      </c>
      <c r="I1664">
        <v>1462053540</v>
      </c>
      <c r="J1664">
        <v>1459355950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1"/>
        <v>103</v>
      </c>
      <c r="Q1664">
        <f t="shared" si="102"/>
        <v>132.44</v>
      </c>
      <c r="R1664" s="12">
        <f t="shared" si="104"/>
        <v>40848.198333333334</v>
      </c>
      <c r="S1664">
        <f t="shared" si="103"/>
        <v>2011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8238</v>
      </c>
      <c r="H1665" t="s">
        <v>8248</v>
      </c>
      <c r="I1665">
        <v>1453064400</v>
      </c>
      <c r="J1665">
        <v>1449359831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1"/>
        <v>108</v>
      </c>
      <c r="Q1665">
        <f t="shared" si="102"/>
        <v>33.75</v>
      </c>
      <c r="R1665" s="12">
        <f t="shared" si="104"/>
        <v>42006.02207175926</v>
      </c>
      <c r="S1665">
        <f t="shared" si="103"/>
        <v>2015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ref="P1666:P1729" si="105">ROUND(E1666/D1666*100,0)</f>
        <v>122</v>
      </c>
      <c r="Q1666">
        <f t="shared" ref="Q1666:Q1729" si="106">IFERROR(ROUND(E1666/L1666,2),0)</f>
        <v>34.380000000000003</v>
      </c>
      <c r="R1666" s="12">
        <f t="shared" si="104"/>
        <v>40939.761782407404</v>
      </c>
      <c r="S1666">
        <f t="shared" si="103"/>
        <v>2012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1422750707</v>
      </c>
      <c r="J1667">
        <v>1420158707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si="105"/>
        <v>119</v>
      </c>
      <c r="Q1667">
        <f t="shared" si="106"/>
        <v>44.96</v>
      </c>
      <c r="R1667" s="12">
        <f t="shared" si="104"/>
        <v>40564.649456018517</v>
      </c>
      <c r="S1667">
        <f t="shared" ref="S1667:S1730" si="107">YEAR(R1667)</f>
        <v>2011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1331870340</v>
      </c>
      <c r="J1668">
        <v>1328033818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5"/>
        <v>161</v>
      </c>
      <c r="Q1668">
        <f t="shared" si="106"/>
        <v>41.04</v>
      </c>
      <c r="R1668" s="12">
        <f t="shared" si="104"/>
        <v>41331.253159722226</v>
      </c>
      <c r="S1668">
        <f t="shared" si="107"/>
        <v>2013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1298343600</v>
      </c>
      <c r="J1669">
        <v>1295624113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5"/>
        <v>127</v>
      </c>
      <c r="Q1669">
        <f t="shared" si="106"/>
        <v>52.6</v>
      </c>
      <c r="R1669" s="12">
        <f t="shared" si="104"/>
        <v>41682.0705787037</v>
      </c>
      <c r="S1669">
        <f t="shared" si="107"/>
        <v>2014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1364447073</v>
      </c>
      <c r="J1670">
        <v>1361858673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5"/>
        <v>103</v>
      </c>
      <c r="Q1670">
        <f t="shared" si="106"/>
        <v>70.78</v>
      </c>
      <c r="R1670" s="12">
        <f t="shared" ref="R1670:R1733" si="108">((J1672/60)/60)/24+DATE(1970,1,1)</f>
        <v>40845.14975694444</v>
      </c>
      <c r="S1670">
        <f t="shared" si="107"/>
        <v>2011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1394521140</v>
      </c>
      <c r="J1671">
        <v>1392169298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5"/>
        <v>140</v>
      </c>
      <c r="Q1671">
        <f t="shared" si="106"/>
        <v>53.75</v>
      </c>
      <c r="R1671" s="12">
        <f t="shared" si="108"/>
        <v>42461.885138888887</v>
      </c>
      <c r="S1671">
        <f t="shared" si="107"/>
        <v>2016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1322454939</v>
      </c>
      <c r="J1672">
        <v>1319859339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5"/>
        <v>103</v>
      </c>
      <c r="Q1672">
        <f t="shared" si="106"/>
        <v>44.61</v>
      </c>
      <c r="R1672" s="12">
        <f t="shared" si="108"/>
        <v>40313.930543981485</v>
      </c>
      <c r="S1672">
        <f t="shared" si="107"/>
        <v>2010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1464729276</v>
      </c>
      <c r="J1673">
        <v>1459545276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5"/>
        <v>101</v>
      </c>
      <c r="Q1673">
        <f t="shared" si="106"/>
        <v>26.15</v>
      </c>
      <c r="R1673" s="12">
        <f t="shared" si="108"/>
        <v>42553.54414351852</v>
      </c>
      <c r="S1673">
        <f t="shared" si="107"/>
        <v>2016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1278302400</v>
      </c>
      <c r="J1674">
        <v>1273961999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5"/>
        <v>113</v>
      </c>
      <c r="Q1674">
        <f t="shared" si="106"/>
        <v>39.18</v>
      </c>
      <c r="R1674" s="12">
        <f t="shared" si="108"/>
        <v>41034.656597222223</v>
      </c>
      <c r="S1674">
        <f t="shared" si="107"/>
        <v>2012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1470056614</v>
      </c>
      <c r="J1675">
        <v>1467464614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5"/>
        <v>128</v>
      </c>
      <c r="Q1675">
        <f t="shared" si="106"/>
        <v>45.59</v>
      </c>
      <c r="R1675" s="12">
        <f t="shared" si="108"/>
        <v>42039.878379629634</v>
      </c>
      <c r="S1675">
        <f t="shared" si="107"/>
        <v>2015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1338824730</v>
      </c>
      <c r="J1676">
        <v>1336232730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5"/>
        <v>202</v>
      </c>
      <c r="Q1676">
        <f t="shared" si="106"/>
        <v>89.25</v>
      </c>
      <c r="R1676" s="12">
        <f t="shared" si="108"/>
        <v>42569.605393518519</v>
      </c>
      <c r="S1676">
        <f t="shared" si="107"/>
        <v>2016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1425675892</v>
      </c>
      <c r="J1677">
        <v>1423083892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5"/>
        <v>137</v>
      </c>
      <c r="Q1677">
        <f t="shared" si="106"/>
        <v>40.42</v>
      </c>
      <c r="R1677" s="12">
        <f t="shared" si="108"/>
        <v>40802.733101851853</v>
      </c>
      <c r="S1677">
        <f t="shared" si="107"/>
        <v>2011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1471503540</v>
      </c>
      <c r="J1678">
        <v>1468852306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5"/>
        <v>115</v>
      </c>
      <c r="Q1678">
        <f t="shared" si="106"/>
        <v>82.38</v>
      </c>
      <c r="R1678" s="12">
        <f t="shared" si="108"/>
        <v>40973.72623842593</v>
      </c>
      <c r="S1678">
        <f t="shared" si="107"/>
        <v>2012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8223</v>
      </c>
      <c r="H1679" t="s">
        <v>8245</v>
      </c>
      <c r="I1679">
        <v>1318802580</v>
      </c>
      <c r="J1679">
        <v>1316194540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5"/>
        <v>112</v>
      </c>
      <c r="Q1679">
        <f t="shared" si="106"/>
        <v>159.52000000000001</v>
      </c>
      <c r="R1679" s="12">
        <f t="shared" si="108"/>
        <v>42416.407129629632</v>
      </c>
      <c r="S1679">
        <f t="shared" si="107"/>
        <v>2016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1334980740</v>
      </c>
      <c r="J1680">
        <v>1330968347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5"/>
        <v>118</v>
      </c>
      <c r="Q1680">
        <f t="shared" si="106"/>
        <v>36.24</v>
      </c>
      <c r="R1680" s="12">
        <f t="shared" si="108"/>
        <v>41662.854988425926</v>
      </c>
      <c r="S1680">
        <f t="shared" si="107"/>
        <v>2014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8226</v>
      </c>
      <c r="H1681" t="s">
        <v>8248</v>
      </c>
      <c r="I1681">
        <v>1460786340</v>
      </c>
      <c r="J1681">
        <v>1455615976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5"/>
        <v>175</v>
      </c>
      <c r="Q1681">
        <f t="shared" si="106"/>
        <v>62.5</v>
      </c>
      <c r="R1681" s="12">
        <f t="shared" si="108"/>
        <v>40723.068807870368</v>
      </c>
      <c r="S1681">
        <f t="shared" si="107"/>
        <v>2011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1391718671</v>
      </c>
      <c r="J1682">
        <v>1390509071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5"/>
        <v>118</v>
      </c>
      <c r="Q1682">
        <f t="shared" si="106"/>
        <v>47</v>
      </c>
      <c r="R1682" s="12">
        <f t="shared" si="108"/>
        <v>41802.757719907408</v>
      </c>
      <c r="S1682">
        <f t="shared" si="107"/>
        <v>2014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1311298745</v>
      </c>
      <c r="J1683">
        <v>1309311545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5"/>
        <v>101</v>
      </c>
      <c r="Q1683">
        <f t="shared" si="106"/>
        <v>74.58</v>
      </c>
      <c r="R1683" s="12">
        <f t="shared" si="108"/>
        <v>42774.121342592596</v>
      </c>
      <c r="S1683">
        <f t="shared" si="107"/>
        <v>2017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1405188667</v>
      </c>
      <c r="J1684">
        <v>1402596667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5"/>
        <v>0</v>
      </c>
      <c r="Q1684">
        <f t="shared" si="106"/>
        <v>0</v>
      </c>
      <c r="R1684" s="12">
        <f t="shared" si="108"/>
        <v>42779.21365740741</v>
      </c>
      <c r="S1684">
        <f t="shared" si="107"/>
        <v>2017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8223</v>
      </c>
      <c r="H1685" t="s">
        <v>8245</v>
      </c>
      <c r="I1685">
        <v>1490752800</v>
      </c>
      <c r="J1685">
        <v>1486522484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5"/>
        <v>22</v>
      </c>
      <c r="Q1685">
        <f t="shared" si="106"/>
        <v>76</v>
      </c>
      <c r="R1685" s="12">
        <f t="shared" si="108"/>
        <v>42808.781689814816</v>
      </c>
      <c r="S1685">
        <f t="shared" si="107"/>
        <v>2017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1492142860</v>
      </c>
      <c r="J1686">
        <v>1486962460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5"/>
        <v>109</v>
      </c>
      <c r="Q1686">
        <f t="shared" si="106"/>
        <v>86.44</v>
      </c>
      <c r="R1686" s="12">
        <f t="shared" si="108"/>
        <v>42783.815289351856</v>
      </c>
      <c r="S1686">
        <f t="shared" si="107"/>
        <v>2017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8229</v>
      </c>
      <c r="H1687" t="s">
        <v>8248</v>
      </c>
      <c r="I1687">
        <v>1491590738</v>
      </c>
      <c r="J1687">
        <v>1489517138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5"/>
        <v>103</v>
      </c>
      <c r="Q1687">
        <f t="shared" si="106"/>
        <v>24</v>
      </c>
      <c r="R1687" s="12">
        <f t="shared" si="108"/>
        <v>42788.2502662037</v>
      </c>
      <c r="S1687">
        <f t="shared" si="107"/>
        <v>2017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8223</v>
      </c>
      <c r="H1688" t="s">
        <v>8245</v>
      </c>
      <c r="I1688">
        <v>1489775641</v>
      </c>
      <c r="J1688">
        <v>1487360041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5"/>
        <v>0</v>
      </c>
      <c r="Q1688">
        <f t="shared" si="106"/>
        <v>18</v>
      </c>
      <c r="R1688" s="12">
        <f t="shared" si="108"/>
        <v>42792.843969907408</v>
      </c>
      <c r="S1688">
        <f t="shared" si="107"/>
        <v>2017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1490331623</v>
      </c>
      <c r="J1689">
        <v>1487743223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5"/>
        <v>31</v>
      </c>
      <c r="Q1689">
        <f t="shared" si="106"/>
        <v>80.13</v>
      </c>
      <c r="R1689" s="12">
        <f t="shared" si="108"/>
        <v>42802.046817129631</v>
      </c>
      <c r="S1689">
        <f t="shared" si="107"/>
        <v>2017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8228</v>
      </c>
      <c r="H1690" t="s">
        <v>8250</v>
      </c>
      <c r="I1690">
        <v>1493320519</v>
      </c>
      <c r="J1690">
        <v>1488140119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5"/>
        <v>44</v>
      </c>
      <c r="Q1690">
        <f t="shared" si="106"/>
        <v>253.14</v>
      </c>
      <c r="R1690" s="12">
        <f t="shared" si="108"/>
        <v>42804.534652777773</v>
      </c>
      <c r="S1690">
        <f t="shared" si="107"/>
        <v>2017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1491855300</v>
      </c>
      <c r="J1691">
        <v>1488935245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5"/>
        <v>100</v>
      </c>
      <c r="Q1691">
        <f t="shared" si="106"/>
        <v>171.43</v>
      </c>
      <c r="R1691" s="12">
        <f t="shared" si="108"/>
        <v>42780.942476851851</v>
      </c>
      <c r="S1691">
        <f t="shared" si="107"/>
        <v>2017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1491738594</v>
      </c>
      <c r="J1692">
        <v>1489150194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5"/>
        <v>25</v>
      </c>
      <c r="Q1692">
        <f t="shared" si="106"/>
        <v>57.73</v>
      </c>
      <c r="R1692" s="12">
        <f t="shared" si="108"/>
        <v>42801.43104166667</v>
      </c>
      <c r="S1692">
        <f t="shared" si="107"/>
        <v>2017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1489700230</v>
      </c>
      <c r="J1693">
        <v>1487111830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5"/>
        <v>33</v>
      </c>
      <c r="Q1693">
        <f t="shared" si="106"/>
        <v>264.26</v>
      </c>
      <c r="R1693" s="12">
        <f t="shared" si="108"/>
        <v>42795.701481481476</v>
      </c>
      <c r="S1693">
        <f t="shared" si="107"/>
        <v>2017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1491470442</v>
      </c>
      <c r="J1694">
        <v>1488882042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5"/>
        <v>48</v>
      </c>
      <c r="Q1694">
        <f t="shared" si="106"/>
        <v>159.33000000000001</v>
      </c>
      <c r="R1694" s="12">
        <f t="shared" si="108"/>
        <v>42788.151238425926</v>
      </c>
      <c r="S1694">
        <f t="shared" si="107"/>
        <v>2017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8223</v>
      </c>
      <c r="H1695" t="s">
        <v>8245</v>
      </c>
      <c r="I1695">
        <v>1491181200</v>
      </c>
      <c r="J1695">
        <v>1488387008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5"/>
        <v>9</v>
      </c>
      <c r="Q1695">
        <f t="shared" si="106"/>
        <v>35</v>
      </c>
      <c r="R1695" s="12">
        <f t="shared" si="108"/>
        <v>42803.920277777783</v>
      </c>
      <c r="S1695">
        <f t="shared" si="107"/>
        <v>2017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1490572740</v>
      </c>
      <c r="J1696">
        <v>1487734667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5"/>
        <v>0</v>
      </c>
      <c r="Q1696">
        <f t="shared" si="106"/>
        <v>5</v>
      </c>
      <c r="R1696" s="12">
        <f t="shared" si="108"/>
        <v>42791.669837962967</v>
      </c>
      <c r="S1696">
        <f t="shared" si="107"/>
        <v>2017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8224</v>
      </c>
      <c r="H1697" t="s">
        <v>8246</v>
      </c>
      <c r="I1697">
        <v>1491768000</v>
      </c>
      <c r="J1697">
        <v>1489097112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5"/>
        <v>12</v>
      </c>
      <c r="Q1697">
        <f t="shared" si="106"/>
        <v>61.09</v>
      </c>
      <c r="R1697" s="12">
        <f t="shared" si="108"/>
        <v>42801.031412037039</v>
      </c>
      <c r="S1697">
        <f t="shared" si="107"/>
        <v>2017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1490589360</v>
      </c>
      <c r="J1698">
        <v>1488038674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5"/>
        <v>0</v>
      </c>
      <c r="Q1698">
        <f t="shared" si="106"/>
        <v>0</v>
      </c>
      <c r="R1698" s="12">
        <f t="shared" si="108"/>
        <v>42796.069571759261</v>
      </c>
      <c r="S1698">
        <f t="shared" si="107"/>
        <v>2017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1491786000</v>
      </c>
      <c r="J1699">
        <v>1488847514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5"/>
        <v>20</v>
      </c>
      <c r="Q1699">
        <f t="shared" si="106"/>
        <v>114.82</v>
      </c>
      <c r="R1699" s="12">
        <f t="shared" si="108"/>
        <v>42805.032962962956</v>
      </c>
      <c r="S1699">
        <f t="shared" si="107"/>
        <v>2017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1491007211</v>
      </c>
      <c r="J1700">
        <v>1488418811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5"/>
        <v>0</v>
      </c>
      <c r="Q1700">
        <f t="shared" si="106"/>
        <v>0</v>
      </c>
      <c r="R1700" s="12">
        <f t="shared" si="108"/>
        <v>42796.207870370374</v>
      </c>
      <c r="S1700">
        <f t="shared" si="107"/>
        <v>2017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1491781648</v>
      </c>
      <c r="J1701">
        <v>1489193248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5"/>
        <v>4</v>
      </c>
      <c r="Q1701">
        <f t="shared" si="106"/>
        <v>54</v>
      </c>
      <c r="R1701" s="12">
        <f t="shared" si="108"/>
        <v>42806.863946759258</v>
      </c>
      <c r="S1701">
        <f t="shared" si="107"/>
        <v>2017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1490499180</v>
      </c>
      <c r="J1702">
        <v>1488430760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5"/>
        <v>26</v>
      </c>
      <c r="Q1702">
        <f t="shared" si="106"/>
        <v>65.97</v>
      </c>
      <c r="R1702" s="12">
        <f t="shared" si="108"/>
        <v>42796.071643518517</v>
      </c>
      <c r="S1702">
        <f t="shared" si="107"/>
        <v>2017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1491943445</v>
      </c>
      <c r="J1703">
        <v>1489351445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5"/>
        <v>0</v>
      </c>
      <c r="Q1703">
        <f t="shared" si="106"/>
        <v>5</v>
      </c>
      <c r="R1703" s="12">
        <f t="shared" si="108"/>
        <v>41989.664409722223</v>
      </c>
      <c r="S1703">
        <f t="shared" si="107"/>
        <v>2014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1491019200</v>
      </c>
      <c r="J1704">
        <v>1488418990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5"/>
        <v>0</v>
      </c>
      <c r="Q1704">
        <f t="shared" si="106"/>
        <v>1</v>
      </c>
      <c r="R1704" s="12">
        <f t="shared" si="108"/>
        <v>42063.869791666672</v>
      </c>
      <c r="S1704">
        <f t="shared" si="107"/>
        <v>2015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1421337405</v>
      </c>
      <c r="J1705">
        <v>1418745405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5"/>
        <v>1</v>
      </c>
      <c r="Q1705">
        <f t="shared" si="106"/>
        <v>25.5</v>
      </c>
      <c r="R1705" s="12">
        <f t="shared" si="108"/>
        <v>42187.281678240746</v>
      </c>
      <c r="S1705">
        <f t="shared" si="107"/>
        <v>2015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1427745150</v>
      </c>
      <c r="J1706">
        <v>1425156750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5"/>
        <v>65</v>
      </c>
      <c r="Q1706">
        <f t="shared" si="106"/>
        <v>118.36</v>
      </c>
      <c r="R1706" s="12">
        <f t="shared" si="108"/>
        <v>42021.139733796299</v>
      </c>
      <c r="S1706">
        <f t="shared" si="107"/>
        <v>2015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1441003537</v>
      </c>
      <c r="J1707">
        <v>1435819537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5"/>
        <v>0</v>
      </c>
      <c r="Q1707">
        <f t="shared" si="106"/>
        <v>0</v>
      </c>
      <c r="R1707" s="12">
        <f t="shared" si="108"/>
        <v>42245.016736111109</v>
      </c>
      <c r="S1707">
        <f t="shared" si="107"/>
        <v>2015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8223</v>
      </c>
      <c r="H1708" t="s">
        <v>8245</v>
      </c>
      <c r="I1708">
        <v>1424056873</v>
      </c>
      <c r="J1708">
        <v>1421464873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5"/>
        <v>0</v>
      </c>
      <c r="Q1708">
        <f t="shared" si="106"/>
        <v>0</v>
      </c>
      <c r="R1708" s="12">
        <f t="shared" si="108"/>
        <v>42179.306388888886</v>
      </c>
      <c r="S1708">
        <f t="shared" si="107"/>
        <v>2015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1441814400</v>
      </c>
      <c r="J1709">
        <v>1440807846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5"/>
        <v>10</v>
      </c>
      <c r="Q1709">
        <f t="shared" si="106"/>
        <v>54.11</v>
      </c>
      <c r="R1709" s="12">
        <f t="shared" si="108"/>
        <v>42427.721006944441</v>
      </c>
      <c r="S1709">
        <f t="shared" si="107"/>
        <v>2016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8235</v>
      </c>
      <c r="H1710" t="s">
        <v>8248</v>
      </c>
      <c r="I1710">
        <v>1440314472</v>
      </c>
      <c r="J1710">
        <v>1435130472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5"/>
        <v>0</v>
      </c>
      <c r="Q1710">
        <f t="shared" si="106"/>
        <v>0</v>
      </c>
      <c r="R1710" s="12">
        <f t="shared" si="108"/>
        <v>42451.866967592592</v>
      </c>
      <c r="S1710">
        <f t="shared" si="107"/>
        <v>2016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1459181895</v>
      </c>
      <c r="J1711">
        <v>1456593495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5"/>
        <v>5</v>
      </c>
      <c r="Q1711">
        <f t="shared" si="106"/>
        <v>21.25</v>
      </c>
      <c r="R1711" s="12">
        <f t="shared" si="108"/>
        <v>41841.56381944444</v>
      </c>
      <c r="S1711">
        <f t="shared" si="107"/>
        <v>2014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8223</v>
      </c>
      <c r="H1712" t="s">
        <v>8245</v>
      </c>
      <c r="I1712">
        <v>1462135706</v>
      </c>
      <c r="J1712">
        <v>1458679706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5"/>
        <v>1</v>
      </c>
      <c r="Q1712">
        <f t="shared" si="106"/>
        <v>34</v>
      </c>
      <c r="R1712" s="12">
        <f t="shared" si="108"/>
        <v>42341.59129629629</v>
      </c>
      <c r="S1712">
        <f t="shared" si="107"/>
        <v>2015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1409513940</v>
      </c>
      <c r="J1713">
        <v>1405949514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5"/>
        <v>11</v>
      </c>
      <c r="Q1713">
        <f t="shared" si="106"/>
        <v>525</v>
      </c>
      <c r="R1713" s="12">
        <f t="shared" si="108"/>
        <v>41852.646226851852</v>
      </c>
      <c r="S1713">
        <f t="shared" si="107"/>
        <v>2014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8235</v>
      </c>
      <c r="H1714" t="s">
        <v>8248</v>
      </c>
      <c r="I1714">
        <v>1453122000</v>
      </c>
      <c r="J1714">
        <v>1449151888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5"/>
        <v>0</v>
      </c>
      <c r="Q1714">
        <f t="shared" si="106"/>
        <v>0</v>
      </c>
      <c r="R1714" s="12">
        <f t="shared" si="108"/>
        <v>42125.913807870369</v>
      </c>
      <c r="S1714">
        <f t="shared" si="107"/>
        <v>2015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1409585434</v>
      </c>
      <c r="J1715">
        <v>1406907034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5"/>
        <v>2</v>
      </c>
      <c r="Q1715">
        <f t="shared" si="106"/>
        <v>50</v>
      </c>
      <c r="R1715" s="12">
        <f t="shared" si="108"/>
        <v>41887.801064814819</v>
      </c>
      <c r="S1715">
        <f t="shared" si="107"/>
        <v>2014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1435701353</v>
      </c>
      <c r="J1716">
        <v>1430517353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5"/>
        <v>8</v>
      </c>
      <c r="Q1716">
        <f t="shared" si="106"/>
        <v>115.71</v>
      </c>
      <c r="R1716" s="12">
        <f t="shared" si="108"/>
        <v>42095.918530092589</v>
      </c>
      <c r="S1716">
        <f t="shared" si="107"/>
        <v>2015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1412536412</v>
      </c>
      <c r="J1717">
        <v>1409944412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5"/>
        <v>0</v>
      </c>
      <c r="Q1717">
        <f t="shared" si="106"/>
        <v>5.5</v>
      </c>
      <c r="R1717" s="12">
        <f t="shared" si="108"/>
        <v>42064.217418981483</v>
      </c>
      <c r="S1717">
        <f t="shared" si="107"/>
        <v>2015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1430517761</v>
      </c>
      <c r="J1718">
        <v>1427925761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5"/>
        <v>8</v>
      </c>
      <c r="Q1718">
        <f t="shared" si="106"/>
        <v>50</v>
      </c>
      <c r="R1718" s="12">
        <f t="shared" si="108"/>
        <v>42673.577534722222</v>
      </c>
      <c r="S1718">
        <f t="shared" si="107"/>
        <v>2016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1427772120</v>
      </c>
      <c r="J1719">
        <v>1425186785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5"/>
        <v>43</v>
      </c>
      <c r="Q1719">
        <f t="shared" si="106"/>
        <v>34.020000000000003</v>
      </c>
      <c r="R1719" s="12">
        <f t="shared" si="108"/>
        <v>42460.98192129629</v>
      </c>
      <c r="S1719">
        <f t="shared" si="107"/>
        <v>2016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1481295099</v>
      </c>
      <c r="J1720">
        <v>1477835499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5"/>
        <v>0</v>
      </c>
      <c r="Q1720">
        <f t="shared" si="106"/>
        <v>37.5</v>
      </c>
      <c r="R1720" s="12">
        <f t="shared" si="108"/>
        <v>42460.610520833332</v>
      </c>
      <c r="S1720">
        <f t="shared" si="107"/>
        <v>2016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1461211200</v>
      </c>
      <c r="J1721">
        <v>1459467238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5"/>
        <v>1</v>
      </c>
      <c r="Q1721">
        <f t="shared" si="106"/>
        <v>11.67</v>
      </c>
      <c r="R1721" s="12">
        <f t="shared" si="108"/>
        <v>41869.534618055557</v>
      </c>
      <c r="S1721">
        <f t="shared" si="107"/>
        <v>2014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1463201940</v>
      </c>
      <c r="J1722">
        <v>1459435149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5"/>
        <v>6</v>
      </c>
      <c r="Q1722">
        <f t="shared" si="106"/>
        <v>28.13</v>
      </c>
      <c r="R1722" s="12">
        <f t="shared" si="108"/>
        <v>41922.783229166671</v>
      </c>
      <c r="S1722">
        <f t="shared" si="107"/>
        <v>2014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1410958191</v>
      </c>
      <c r="J1723">
        <v>1408366191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5"/>
        <v>0</v>
      </c>
      <c r="Q1723">
        <f t="shared" si="106"/>
        <v>0</v>
      </c>
      <c r="R1723" s="12">
        <f t="shared" si="108"/>
        <v>42319.461377314816</v>
      </c>
      <c r="S1723">
        <f t="shared" si="107"/>
        <v>2015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1415562471</v>
      </c>
      <c r="J1724">
        <v>1412966871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5"/>
        <v>0</v>
      </c>
      <c r="Q1724">
        <f t="shared" si="106"/>
        <v>1</v>
      </c>
      <c r="R1724" s="12">
        <f t="shared" si="108"/>
        <v>42425.960983796293</v>
      </c>
      <c r="S1724">
        <f t="shared" si="107"/>
        <v>2016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1449831863</v>
      </c>
      <c r="J1725">
        <v>1447239863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5"/>
        <v>7</v>
      </c>
      <c r="Q1725">
        <f t="shared" si="106"/>
        <v>216.67</v>
      </c>
      <c r="R1725" s="12">
        <f t="shared" si="108"/>
        <v>42129.82540509259</v>
      </c>
      <c r="S1725">
        <f t="shared" si="107"/>
        <v>2015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1459642200</v>
      </c>
      <c r="J1726">
        <v>1456441429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5"/>
        <v>1</v>
      </c>
      <c r="Q1726">
        <f t="shared" si="106"/>
        <v>8.75</v>
      </c>
      <c r="R1726" s="12">
        <f t="shared" si="108"/>
        <v>41912.932430555556</v>
      </c>
      <c r="S1726">
        <f t="shared" si="107"/>
        <v>2014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1435730400</v>
      </c>
      <c r="J1727">
        <v>1430855315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5"/>
        <v>10</v>
      </c>
      <c r="Q1727">
        <f t="shared" si="106"/>
        <v>62.22</v>
      </c>
      <c r="R1727" s="12">
        <f t="shared" si="108"/>
        <v>41845.968159722222</v>
      </c>
      <c r="S1727">
        <f t="shared" si="107"/>
        <v>2014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1414707762</v>
      </c>
      <c r="J1728">
        <v>1412115762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5"/>
        <v>34</v>
      </c>
      <c r="Q1728">
        <f t="shared" si="106"/>
        <v>137.25</v>
      </c>
      <c r="R1728" s="12">
        <f t="shared" si="108"/>
        <v>41788.919722222221</v>
      </c>
      <c r="S1728">
        <f t="shared" si="107"/>
        <v>2014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8223</v>
      </c>
      <c r="H1729" t="s">
        <v>8245</v>
      </c>
      <c r="I1729">
        <v>1408922049</v>
      </c>
      <c r="J1729">
        <v>1406330049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5"/>
        <v>0</v>
      </c>
      <c r="Q1729">
        <f t="shared" si="106"/>
        <v>1</v>
      </c>
      <c r="R1729" s="12">
        <f t="shared" si="108"/>
        <v>42044.927974537044</v>
      </c>
      <c r="S1729">
        <f t="shared" si="107"/>
        <v>2015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1403906664</v>
      </c>
      <c r="J1730">
        <v>1401401064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ref="P1730:P1793" si="109">ROUND(E1730/D1730*100,0)</f>
        <v>68</v>
      </c>
      <c r="Q1730">
        <f t="shared" ref="Q1730:Q1793" si="110">IFERROR(ROUND(E1730/L1730,2),0)</f>
        <v>122.14</v>
      </c>
      <c r="R1730" s="12">
        <f t="shared" si="108"/>
        <v>42268.625856481478</v>
      </c>
      <c r="S1730">
        <f t="shared" si="107"/>
        <v>2015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8224</v>
      </c>
      <c r="H1731" t="s">
        <v>8246</v>
      </c>
      <c r="I1731">
        <v>1428231600</v>
      </c>
      <c r="J1731">
        <v>1423520177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si="109"/>
        <v>0</v>
      </c>
      <c r="Q1731">
        <f t="shared" si="110"/>
        <v>0</v>
      </c>
      <c r="R1731" s="12">
        <f t="shared" si="108"/>
        <v>42471.052152777775</v>
      </c>
      <c r="S1731">
        <f t="shared" ref="S1731:S1794" si="111">YEAR(R1731)</f>
        <v>2016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1445439674</v>
      </c>
      <c r="J1732">
        <v>1442847674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09"/>
        <v>0</v>
      </c>
      <c r="Q1732">
        <f t="shared" si="110"/>
        <v>0</v>
      </c>
      <c r="R1732" s="12">
        <f t="shared" si="108"/>
        <v>42272.087766203709</v>
      </c>
      <c r="S1732">
        <f t="shared" si="111"/>
        <v>2015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1465521306</v>
      </c>
      <c r="J1733">
        <v>1460337306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09"/>
        <v>0</v>
      </c>
      <c r="Q1733">
        <f t="shared" si="110"/>
        <v>0</v>
      </c>
      <c r="R1733" s="12">
        <f t="shared" si="108"/>
        <v>42152.906851851847</v>
      </c>
      <c r="S1733">
        <f t="shared" si="111"/>
        <v>2015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1445738783</v>
      </c>
      <c r="J1734">
        <v>1443146783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09"/>
        <v>0</v>
      </c>
      <c r="Q1734">
        <f t="shared" si="110"/>
        <v>0</v>
      </c>
      <c r="R1734" s="12">
        <f t="shared" ref="R1734:R1797" si="112">((J1736/60)/60)/24+DATE(1970,1,1)</f>
        <v>42325.683807870373</v>
      </c>
      <c r="S1734">
        <f t="shared" si="111"/>
        <v>2015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1434034800</v>
      </c>
      <c r="J1735">
        <v>1432849552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09"/>
        <v>0</v>
      </c>
      <c r="Q1735">
        <f t="shared" si="110"/>
        <v>0</v>
      </c>
      <c r="R1735" s="12">
        <f t="shared" si="112"/>
        <v>42614.675625000003</v>
      </c>
      <c r="S1735">
        <f t="shared" si="111"/>
        <v>2016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1452920400</v>
      </c>
      <c r="J1736">
        <v>1447777481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09"/>
        <v>0</v>
      </c>
      <c r="Q1736">
        <f t="shared" si="110"/>
        <v>1</v>
      </c>
      <c r="R1736" s="12">
        <f t="shared" si="112"/>
        <v>42102.036527777775</v>
      </c>
      <c r="S1736">
        <f t="shared" si="111"/>
        <v>2015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1473802200</v>
      </c>
      <c r="J1737">
        <v>1472746374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09"/>
        <v>11</v>
      </c>
      <c r="Q1737">
        <f t="shared" si="110"/>
        <v>55</v>
      </c>
      <c r="R1737" s="12">
        <f t="shared" si="112"/>
        <v>42559.814178240747</v>
      </c>
      <c r="S1737">
        <f t="shared" si="111"/>
        <v>2016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1431046356</v>
      </c>
      <c r="J1738">
        <v>1428454356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09"/>
        <v>1</v>
      </c>
      <c r="Q1738">
        <f t="shared" si="110"/>
        <v>22</v>
      </c>
      <c r="R1738" s="12">
        <f t="shared" si="112"/>
        <v>42286.861493055556</v>
      </c>
      <c r="S1738">
        <f t="shared" si="111"/>
        <v>2015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1470598345</v>
      </c>
      <c r="J1739">
        <v>1468006345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09"/>
        <v>21</v>
      </c>
      <c r="Q1739">
        <f t="shared" si="110"/>
        <v>56.67</v>
      </c>
      <c r="R1739" s="12">
        <f t="shared" si="112"/>
        <v>42175.948981481488</v>
      </c>
      <c r="S1739">
        <f t="shared" si="111"/>
        <v>2015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1447018833</v>
      </c>
      <c r="J1740">
        <v>1444423233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09"/>
        <v>0</v>
      </c>
      <c r="Q1740">
        <f t="shared" si="110"/>
        <v>20</v>
      </c>
      <c r="R1740" s="12">
        <f t="shared" si="112"/>
        <v>41884.874328703707</v>
      </c>
      <c r="S1740">
        <f t="shared" si="111"/>
        <v>2014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1437432392</v>
      </c>
      <c r="J1741">
        <v>1434840392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09"/>
        <v>0</v>
      </c>
      <c r="Q1741">
        <f t="shared" si="110"/>
        <v>1</v>
      </c>
      <c r="R1741" s="12">
        <f t="shared" si="112"/>
        <v>42435.874212962968</v>
      </c>
      <c r="S1741">
        <f t="shared" si="111"/>
        <v>2016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1412283542</v>
      </c>
      <c r="J1742">
        <v>1409691542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09"/>
        <v>0</v>
      </c>
      <c r="Q1742">
        <f t="shared" si="110"/>
        <v>0</v>
      </c>
      <c r="R1742" s="12">
        <f t="shared" si="112"/>
        <v>42171.817384259266</v>
      </c>
      <c r="S1742">
        <f t="shared" si="111"/>
        <v>2015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8223</v>
      </c>
      <c r="H1743" t="s">
        <v>8245</v>
      </c>
      <c r="I1743">
        <v>1462391932</v>
      </c>
      <c r="J1743">
        <v>1457297932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09"/>
        <v>111</v>
      </c>
      <c r="Q1743">
        <f t="shared" si="110"/>
        <v>25.58</v>
      </c>
      <c r="R1743" s="12">
        <f t="shared" si="112"/>
        <v>42120.628136574072</v>
      </c>
      <c r="S1743">
        <f t="shared" si="111"/>
        <v>2015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1437075422</v>
      </c>
      <c r="J1744">
        <v>1434483422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09"/>
        <v>109</v>
      </c>
      <c r="Q1744">
        <f t="shared" si="110"/>
        <v>63.97</v>
      </c>
      <c r="R1744" s="12">
        <f t="shared" si="112"/>
        <v>42710.876967592587</v>
      </c>
      <c r="S1744">
        <f t="shared" si="111"/>
        <v>2016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8224</v>
      </c>
      <c r="H1745" t="s">
        <v>8246</v>
      </c>
      <c r="I1745">
        <v>1433948671</v>
      </c>
      <c r="J1745">
        <v>1430060671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09"/>
        <v>100</v>
      </c>
      <c r="Q1745">
        <f t="shared" si="110"/>
        <v>89.93</v>
      </c>
      <c r="R1745" s="12">
        <f t="shared" si="112"/>
        <v>42586.925636574073</v>
      </c>
      <c r="S1745">
        <f t="shared" si="111"/>
        <v>2016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8223</v>
      </c>
      <c r="H1746" t="s">
        <v>8245</v>
      </c>
      <c r="I1746">
        <v>1483822800</v>
      </c>
      <c r="J1746">
        <v>1481058170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09"/>
        <v>118</v>
      </c>
      <c r="Q1746">
        <f t="shared" si="110"/>
        <v>93.07</v>
      </c>
      <c r="R1746" s="12">
        <f t="shared" si="112"/>
        <v>42026.605057870373</v>
      </c>
      <c r="S1746">
        <f t="shared" si="111"/>
        <v>2015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1472270340</v>
      </c>
      <c r="J1747">
        <v>1470348775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09"/>
        <v>114</v>
      </c>
      <c r="Q1747">
        <f t="shared" si="110"/>
        <v>89.67</v>
      </c>
      <c r="R1747" s="12">
        <f t="shared" si="112"/>
        <v>42690.259699074071</v>
      </c>
      <c r="S1747">
        <f t="shared" si="111"/>
        <v>2016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8224</v>
      </c>
      <c r="H1748" t="s">
        <v>8246</v>
      </c>
      <c r="I1748">
        <v>1425821477</v>
      </c>
      <c r="J1748">
        <v>1421937077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09"/>
        <v>148</v>
      </c>
      <c r="Q1748">
        <f t="shared" si="110"/>
        <v>207.62</v>
      </c>
      <c r="R1748" s="12">
        <f t="shared" si="112"/>
        <v>42668.176701388889</v>
      </c>
      <c r="S1748">
        <f t="shared" si="111"/>
        <v>2016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8223</v>
      </c>
      <c r="H1749" t="s">
        <v>8245</v>
      </c>
      <c r="I1749">
        <v>1482372000</v>
      </c>
      <c r="J1749">
        <v>1479276838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09"/>
        <v>105</v>
      </c>
      <c r="Q1749">
        <f t="shared" si="110"/>
        <v>59.41</v>
      </c>
      <c r="R1749" s="12">
        <f t="shared" si="112"/>
        <v>42292.435532407413</v>
      </c>
      <c r="S1749">
        <f t="shared" si="111"/>
        <v>2015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8223</v>
      </c>
      <c r="H1750" t="s">
        <v>8245</v>
      </c>
      <c r="I1750">
        <v>1479952800</v>
      </c>
      <c r="J1750">
        <v>1477368867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09"/>
        <v>130</v>
      </c>
      <c r="Q1750">
        <f t="shared" si="110"/>
        <v>358.97</v>
      </c>
      <c r="R1750" s="12">
        <f t="shared" si="112"/>
        <v>42219.950729166667</v>
      </c>
      <c r="S1750">
        <f t="shared" si="111"/>
        <v>2015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8224</v>
      </c>
      <c r="H1751" t="s">
        <v>8246</v>
      </c>
      <c r="I1751">
        <v>1447426800</v>
      </c>
      <c r="J1751">
        <v>1444904830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09"/>
        <v>123</v>
      </c>
      <c r="Q1751">
        <f t="shared" si="110"/>
        <v>94.74</v>
      </c>
      <c r="R1751" s="12">
        <f t="shared" si="112"/>
        <v>42758.975937499999</v>
      </c>
      <c r="S1751">
        <f t="shared" si="111"/>
        <v>2017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8228</v>
      </c>
      <c r="H1752" t="s">
        <v>8250</v>
      </c>
      <c r="I1752">
        <v>1441234143</v>
      </c>
      <c r="J1752">
        <v>1438642143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09"/>
        <v>202</v>
      </c>
      <c r="Q1752">
        <f t="shared" si="110"/>
        <v>80.650000000000006</v>
      </c>
      <c r="R1752" s="12">
        <f t="shared" si="112"/>
        <v>42454.836851851855</v>
      </c>
      <c r="S1752">
        <f t="shared" si="111"/>
        <v>2016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8242</v>
      </c>
      <c r="H1753" t="s">
        <v>8248</v>
      </c>
      <c r="I1753">
        <v>1488394800</v>
      </c>
      <c r="J1753">
        <v>1485213921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09"/>
        <v>103</v>
      </c>
      <c r="Q1753">
        <f t="shared" si="110"/>
        <v>168.69</v>
      </c>
      <c r="R1753" s="12">
        <f t="shared" si="112"/>
        <v>42052.7815162037</v>
      </c>
      <c r="S1753">
        <f t="shared" si="111"/>
        <v>2015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8223</v>
      </c>
      <c r="H1754" t="s">
        <v>8245</v>
      </c>
      <c r="I1754">
        <v>1461096304</v>
      </c>
      <c r="J1754">
        <v>1458936304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09"/>
        <v>260</v>
      </c>
      <c r="Q1754">
        <f t="shared" si="110"/>
        <v>34.69</v>
      </c>
      <c r="R1754" s="12">
        <f t="shared" si="112"/>
        <v>42627.253263888888</v>
      </c>
      <c r="S1754">
        <f t="shared" si="111"/>
        <v>2016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8223</v>
      </c>
      <c r="H1755" t="s">
        <v>8245</v>
      </c>
      <c r="I1755">
        <v>1426787123</v>
      </c>
      <c r="J1755">
        <v>1424198723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09"/>
        <v>108</v>
      </c>
      <c r="Q1755">
        <f t="shared" si="110"/>
        <v>462.86</v>
      </c>
      <c r="R1755" s="12">
        <f t="shared" si="112"/>
        <v>42420.74962962963</v>
      </c>
      <c r="S1755">
        <f t="shared" si="111"/>
        <v>2016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8224</v>
      </c>
      <c r="H1756" t="s">
        <v>8246</v>
      </c>
      <c r="I1756">
        <v>1476425082</v>
      </c>
      <c r="J1756">
        <v>1473833082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09"/>
        <v>111</v>
      </c>
      <c r="Q1756">
        <f t="shared" si="110"/>
        <v>104.39</v>
      </c>
      <c r="R1756" s="12">
        <f t="shared" si="112"/>
        <v>42067.876770833333</v>
      </c>
      <c r="S1756">
        <f t="shared" si="111"/>
        <v>2015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8231</v>
      </c>
      <c r="H1757" t="s">
        <v>8252</v>
      </c>
      <c r="I1757">
        <v>1458579568</v>
      </c>
      <c r="J1757">
        <v>1455991168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09"/>
        <v>120</v>
      </c>
      <c r="Q1757">
        <f t="shared" si="110"/>
        <v>7.5</v>
      </c>
      <c r="R1757" s="12">
        <f t="shared" si="112"/>
        <v>42252.788900462961</v>
      </c>
      <c r="S1757">
        <f t="shared" si="111"/>
        <v>2015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8228</v>
      </c>
      <c r="H1758" t="s">
        <v>8250</v>
      </c>
      <c r="I1758">
        <v>1428091353</v>
      </c>
      <c r="J1758">
        <v>1425502953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09"/>
        <v>103</v>
      </c>
      <c r="Q1758">
        <f t="shared" si="110"/>
        <v>47.13</v>
      </c>
      <c r="R1758" s="12">
        <f t="shared" si="112"/>
        <v>42571.167465277773</v>
      </c>
      <c r="S1758">
        <f t="shared" si="111"/>
        <v>2016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1444071361</v>
      </c>
      <c r="J1759">
        <v>1441479361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09"/>
        <v>116</v>
      </c>
      <c r="Q1759">
        <f t="shared" si="110"/>
        <v>414.29</v>
      </c>
      <c r="R1759" s="12">
        <f t="shared" si="112"/>
        <v>42733.827349537038</v>
      </c>
      <c r="S1759">
        <f t="shared" si="111"/>
        <v>2016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1472443269</v>
      </c>
      <c r="J1760">
        <v>1468987269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09"/>
        <v>115</v>
      </c>
      <c r="Q1760">
        <f t="shared" si="110"/>
        <v>42.48</v>
      </c>
      <c r="R1760" s="12">
        <f t="shared" si="112"/>
        <v>42505.955925925926</v>
      </c>
      <c r="S1760">
        <f t="shared" si="111"/>
        <v>2016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1485631740</v>
      </c>
      <c r="J1761">
        <v>1483041083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09"/>
        <v>107</v>
      </c>
      <c r="Q1761">
        <f t="shared" si="110"/>
        <v>108.78</v>
      </c>
      <c r="R1761" s="12">
        <f t="shared" si="112"/>
        <v>42068.829039351855</v>
      </c>
      <c r="S1761">
        <f t="shared" si="111"/>
        <v>2015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1468536992</v>
      </c>
      <c r="J1762">
        <v>1463352992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09"/>
        <v>165</v>
      </c>
      <c r="Q1762">
        <f t="shared" si="110"/>
        <v>81.099999999999994</v>
      </c>
      <c r="R1762" s="12">
        <f t="shared" si="112"/>
        <v>42405.67260416667</v>
      </c>
      <c r="S1762">
        <f t="shared" si="111"/>
        <v>2016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8223</v>
      </c>
      <c r="H1763" t="s">
        <v>8245</v>
      </c>
      <c r="I1763">
        <v>1427309629</v>
      </c>
      <c r="J1763">
        <v>1425585229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09"/>
        <v>155</v>
      </c>
      <c r="Q1763">
        <f t="shared" si="110"/>
        <v>51.67</v>
      </c>
      <c r="R1763" s="12">
        <f t="shared" si="112"/>
        <v>42209.567824074074</v>
      </c>
      <c r="S1763">
        <f t="shared" si="111"/>
        <v>2015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1456416513</v>
      </c>
      <c r="J1764">
        <v>1454688513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09"/>
        <v>885</v>
      </c>
      <c r="Q1764">
        <f t="shared" si="110"/>
        <v>35.4</v>
      </c>
      <c r="R1764" s="12">
        <f t="shared" si="112"/>
        <v>42410.982002314813</v>
      </c>
      <c r="S1764">
        <f t="shared" si="111"/>
        <v>2016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8224</v>
      </c>
      <c r="H1765" t="s">
        <v>8246</v>
      </c>
      <c r="I1765">
        <v>1442065060</v>
      </c>
      <c r="J1765">
        <v>1437745060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09"/>
        <v>102</v>
      </c>
      <c r="Q1765">
        <f t="shared" si="110"/>
        <v>103.64</v>
      </c>
      <c r="R1765" s="12">
        <f t="shared" si="112"/>
        <v>42636.868518518517</v>
      </c>
      <c r="S1765">
        <f t="shared" si="111"/>
        <v>2016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8223</v>
      </c>
      <c r="H1766" t="s">
        <v>8245</v>
      </c>
      <c r="I1766">
        <v>1457739245</v>
      </c>
      <c r="J1766">
        <v>1455147245</v>
      </c>
      <c r="K1766" t="b">
        <v>0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09"/>
        <v>20</v>
      </c>
      <c r="Q1766">
        <f t="shared" si="110"/>
        <v>55.28</v>
      </c>
      <c r="R1766" s="12">
        <f t="shared" si="112"/>
        <v>41825.485868055555</v>
      </c>
      <c r="S1766">
        <f t="shared" si="111"/>
        <v>2014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09"/>
        <v>59</v>
      </c>
      <c r="Q1767">
        <f t="shared" si="110"/>
        <v>72.17</v>
      </c>
      <c r="R1767" s="12">
        <f t="shared" si="112"/>
        <v>41834.980462962965</v>
      </c>
      <c r="S1767">
        <f t="shared" si="111"/>
        <v>2014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8224</v>
      </c>
      <c r="H1768" t="s">
        <v>8246</v>
      </c>
      <c r="I1768">
        <v>1407065979</v>
      </c>
      <c r="J1768">
        <v>1404560379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09"/>
        <v>0</v>
      </c>
      <c r="Q1768">
        <f t="shared" si="110"/>
        <v>0</v>
      </c>
      <c r="R1768" s="12">
        <f t="shared" si="112"/>
        <v>41855.859814814816</v>
      </c>
      <c r="S1768">
        <f t="shared" si="111"/>
        <v>2014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1407972712</v>
      </c>
      <c r="J1769">
        <v>1405380712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09"/>
        <v>46</v>
      </c>
      <c r="Q1769">
        <f t="shared" si="110"/>
        <v>58.62</v>
      </c>
      <c r="R1769" s="12">
        <f t="shared" si="112"/>
        <v>41824.658379629633</v>
      </c>
      <c r="S1769">
        <f t="shared" si="111"/>
        <v>2014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8225</v>
      </c>
      <c r="H1770" t="s">
        <v>8247</v>
      </c>
      <c r="I1770">
        <v>1408999088</v>
      </c>
      <c r="J1770">
        <v>1407184688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09"/>
        <v>4</v>
      </c>
      <c r="Q1770">
        <f t="shared" si="110"/>
        <v>12.47</v>
      </c>
      <c r="R1770" s="12">
        <f t="shared" si="112"/>
        <v>41849.560694444444</v>
      </c>
      <c r="S1770">
        <f t="shared" si="111"/>
        <v>2014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1407080884</v>
      </c>
      <c r="J1771">
        <v>1404488884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09"/>
        <v>3</v>
      </c>
      <c r="Q1771">
        <f t="shared" si="110"/>
        <v>49.14</v>
      </c>
      <c r="R1771" s="12">
        <f t="shared" si="112"/>
        <v>41987.818969907406</v>
      </c>
      <c r="S1771">
        <f t="shared" si="111"/>
        <v>2014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1411824444</v>
      </c>
      <c r="J1772">
        <v>1406640444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09"/>
        <v>57</v>
      </c>
      <c r="Q1772">
        <f t="shared" si="110"/>
        <v>150.5</v>
      </c>
      <c r="R1772" s="12">
        <f t="shared" si="112"/>
        <v>41891.780023148152</v>
      </c>
      <c r="S1772">
        <f t="shared" si="111"/>
        <v>2014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8223</v>
      </c>
      <c r="H1773" t="s">
        <v>8245</v>
      </c>
      <c r="I1773">
        <v>1421177959</v>
      </c>
      <c r="J1773">
        <v>1418585959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09"/>
        <v>21</v>
      </c>
      <c r="Q1773">
        <f t="shared" si="110"/>
        <v>35.799999999999997</v>
      </c>
      <c r="R1773" s="12">
        <f t="shared" si="112"/>
        <v>41905.979629629634</v>
      </c>
      <c r="S1773">
        <f t="shared" si="111"/>
        <v>2014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8223</v>
      </c>
      <c r="H1774" t="s">
        <v>8245</v>
      </c>
      <c r="I1774">
        <v>1413312194</v>
      </c>
      <c r="J1774">
        <v>1410288194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09"/>
        <v>16</v>
      </c>
      <c r="Q1774">
        <f t="shared" si="110"/>
        <v>45.16</v>
      </c>
      <c r="R1774" s="12">
        <f t="shared" si="112"/>
        <v>41766.718009259261</v>
      </c>
      <c r="S1774">
        <f t="shared" si="111"/>
        <v>2014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8224</v>
      </c>
      <c r="H1775" t="s">
        <v>8246</v>
      </c>
      <c r="I1775">
        <v>1414107040</v>
      </c>
      <c r="J1775">
        <v>1411515040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09"/>
        <v>6</v>
      </c>
      <c r="Q1775">
        <f t="shared" si="110"/>
        <v>98.79</v>
      </c>
      <c r="R1775" s="12">
        <f t="shared" si="112"/>
        <v>41978.760393518518</v>
      </c>
      <c r="S1775">
        <f t="shared" si="111"/>
        <v>2014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8224</v>
      </c>
      <c r="H1776" t="s">
        <v>8246</v>
      </c>
      <c r="I1776">
        <v>1404666836</v>
      </c>
      <c r="J1776">
        <v>1399482836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09"/>
        <v>46</v>
      </c>
      <c r="Q1776">
        <f t="shared" si="110"/>
        <v>88.31</v>
      </c>
      <c r="R1776" s="12">
        <f t="shared" si="112"/>
        <v>41930.218657407408</v>
      </c>
      <c r="S1776">
        <f t="shared" si="111"/>
        <v>2014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1421691298</v>
      </c>
      <c r="J1777">
        <v>1417803298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09"/>
        <v>65</v>
      </c>
      <c r="Q1777">
        <f t="shared" si="110"/>
        <v>170.63</v>
      </c>
      <c r="R1777" s="12">
        <f t="shared" si="112"/>
        <v>41891.976388888892</v>
      </c>
      <c r="S1777">
        <f t="shared" si="111"/>
        <v>2014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8223</v>
      </c>
      <c r="H1778" t="s">
        <v>8245</v>
      </c>
      <c r="I1778">
        <v>1417273140</v>
      </c>
      <c r="J1778">
        <v>1413609292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09"/>
        <v>7</v>
      </c>
      <c r="Q1778">
        <f t="shared" si="110"/>
        <v>83.75</v>
      </c>
      <c r="R1778" s="12">
        <f t="shared" si="112"/>
        <v>41905.95684027778</v>
      </c>
      <c r="S1778">
        <f t="shared" si="111"/>
        <v>2014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8223</v>
      </c>
      <c r="H1779" t="s">
        <v>8245</v>
      </c>
      <c r="I1779">
        <v>1414193160</v>
      </c>
      <c r="J1779">
        <v>1410305160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09"/>
        <v>14</v>
      </c>
      <c r="Q1779">
        <f t="shared" si="110"/>
        <v>65.099999999999994</v>
      </c>
      <c r="R1779" s="12">
        <f t="shared" si="112"/>
        <v>42025.357094907406</v>
      </c>
      <c r="S1779">
        <f t="shared" si="111"/>
        <v>2015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8224</v>
      </c>
      <c r="H1780" t="s">
        <v>8246</v>
      </c>
      <c r="I1780">
        <v>1414623471</v>
      </c>
      <c r="J1780">
        <v>1411513071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09"/>
        <v>2</v>
      </c>
      <c r="Q1780">
        <f t="shared" si="110"/>
        <v>66.33</v>
      </c>
      <c r="R1780" s="12">
        <f t="shared" si="112"/>
        <v>42045.86336805555</v>
      </c>
      <c r="S1780">
        <f t="shared" si="111"/>
        <v>2015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8232</v>
      </c>
      <c r="H1781" t="s">
        <v>8248</v>
      </c>
      <c r="I1781">
        <v>1424421253</v>
      </c>
      <c r="J1781">
        <v>1421829253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09"/>
        <v>36</v>
      </c>
      <c r="Q1781">
        <f t="shared" si="110"/>
        <v>104.89</v>
      </c>
      <c r="R1781" s="12">
        <f t="shared" si="112"/>
        <v>42585.691898148143</v>
      </c>
      <c r="S1781">
        <f t="shared" si="111"/>
        <v>2016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1427485395</v>
      </c>
      <c r="J1782">
        <v>1423600995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09"/>
        <v>40</v>
      </c>
      <c r="Q1782">
        <f t="shared" si="110"/>
        <v>78.44</v>
      </c>
      <c r="R1782" s="12">
        <f t="shared" si="112"/>
        <v>42493.600810185191</v>
      </c>
      <c r="S1782">
        <f t="shared" si="111"/>
        <v>2016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1472834180</v>
      </c>
      <c r="J1783">
        <v>1470242180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09"/>
        <v>26</v>
      </c>
      <c r="Q1783">
        <f t="shared" si="110"/>
        <v>59.04</v>
      </c>
      <c r="R1783" s="12">
        <f t="shared" si="112"/>
        <v>42597.617418981477</v>
      </c>
      <c r="S1783">
        <f t="shared" si="111"/>
        <v>2016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1467469510</v>
      </c>
      <c r="J1784">
        <v>1462285510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09"/>
        <v>15</v>
      </c>
      <c r="Q1784">
        <f t="shared" si="110"/>
        <v>71.34</v>
      </c>
      <c r="R1784" s="12">
        <f t="shared" si="112"/>
        <v>42388.575104166666</v>
      </c>
      <c r="S1784">
        <f t="shared" si="111"/>
        <v>2016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1473950945</v>
      </c>
      <c r="J1785">
        <v>1471272545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09"/>
        <v>24</v>
      </c>
      <c r="Q1785">
        <f t="shared" si="110"/>
        <v>51.23</v>
      </c>
      <c r="R1785" s="12">
        <f t="shared" si="112"/>
        <v>42115.949976851851</v>
      </c>
      <c r="S1785">
        <f t="shared" si="111"/>
        <v>2015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1456062489</v>
      </c>
      <c r="J1786">
        <v>1453211289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09"/>
        <v>40</v>
      </c>
      <c r="Q1786">
        <f t="shared" si="110"/>
        <v>60.24</v>
      </c>
      <c r="R1786" s="12">
        <f t="shared" si="112"/>
        <v>42003.655555555553</v>
      </c>
      <c r="S1786">
        <f t="shared" si="111"/>
        <v>2014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1432248478</v>
      </c>
      <c r="J1787">
        <v>1429656478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09"/>
        <v>20</v>
      </c>
      <c r="Q1787">
        <f t="shared" si="110"/>
        <v>44.94</v>
      </c>
      <c r="R1787" s="12">
        <f t="shared" si="112"/>
        <v>41897.134895833333</v>
      </c>
      <c r="S1787">
        <f t="shared" si="111"/>
        <v>2014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8223</v>
      </c>
      <c r="H1788" t="s">
        <v>8245</v>
      </c>
      <c r="I1788">
        <v>1422674700</v>
      </c>
      <c r="J1788">
        <v>1419954240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09"/>
        <v>48</v>
      </c>
      <c r="Q1788">
        <f t="shared" si="110"/>
        <v>31.21</v>
      </c>
      <c r="R1788" s="12">
        <f t="shared" si="112"/>
        <v>41958.550659722227</v>
      </c>
      <c r="S1788">
        <f t="shared" si="111"/>
        <v>2014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1413417600</v>
      </c>
      <c r="J1789">
        <v>1410750855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09"/>
        <v>15</v>
      </c>
      <c r="Q1789">
        <f t="shared" si="110"/>
        <v>63.88</v>
      </c>
      <c r="R1789" s="12">
        <f t="shared" si="112"/>
        <v>42068.65552083333</v>
      </c>
      <c r="S1789">
        <f t="shared" si="111"/>
        <v>2015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8232</v>
      </c>
      <c r="H1790" t="s">
        <v>8248</v>
      </c>
      <c r="I1790">
        <v>1418649177</v>
      </c>
      <c r="J1790">
        <v>1416057177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09"/>
        <v>1</v>
      </c>
      <c r="Q1790">
        <f t="shared" si="110"/>
        <v>19</v>
      </c>
      <c r="R1790" s="12">
        <f t="shared" si="112"/>
        <v>41913.94840277778</v>
      </c>
      <c r="S1790">
        <f t="shared" si="111"/>
        <v>2014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1428158637</v>
      </c>
      <c r="J1791">
        <v>1425570237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09"/>
        <v>1</v>
      </c>
      <c r="Q1791">
        <f t="shared" si="110"/>
        <v>10</v>
      </c>
      <c r="R1791" s="12">
        <f t="shared" si="112"/>
        <v>41956.250034722223</v>
      </c>
      <c r="S1791">
        <f t="shared" si="111"/>
        <v>2014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8224</v>
      </c>
      <c r="H1792" t="s">
        <v>8246</v>
      </c>
      <c r="I1792">
        <v>1414795542</v>
      </c>
      <c r="J1792">
        <v>1412203542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09"/>
        <v>5</v>
      </c>
      <c r="Q1792">
        <f t="shared" si="110"/>
        <v>109.07</v>
      </c>
      <c r="R1792" s="12">
        <f t="shared" si="112"/>
        <v>42010.674513888895</v>
      </c>
      <c r="S1792">
        <f t="shared" si="111"/>
        <v>2015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8223</v>
      </c>
      <c r="H1793" t="s">
        <v>8245</v>
      </c>
      <c r="I1793">
        <v>1421042403</v>
      </c>
      <c r="J1793">
        <v>1415858403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09"/>
        <v>4</v>
      </c>
      <c r="Q1793">
        <f t="shared" si="110"/>
        <v>26.75</v>
      </c>
      <c r="R1793" s="12">
        <f t="shared" si="112"/>
        <v>41973.740335648152</v>
      </c>
      <c r="S1793">
        <f t="shared" si="111"/>
        <v>2014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1423152678</v>
      </c>
      <c r="J1794">
        <v>1420560678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ref="P1794:P1857" si="113">ROUND(E1794/D1794*100,0)</f>
        <v>61</v>
      </c>
      <c r="Q1794">
        <f t="shared" ref="Q1794:Q1857" si="114">IFERROR(ROUND(E1794/L1794,2),0)</f>
        <v>109.94</v>
      </c>
      <c r="R1794" s="12">
        <f t="shared" si="112"/>
        <v>42189.031041666662</v>
      </c>
      <c r="S1794">
        <f t="shared" si="111"/>
        <v>2015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8224</v>
      </c>
      <c r="H1795" t="s">
        <v>8246</v>
      </c>
      <c r="I1795">
        <v>1422553565</v>
      </c>
      <c r="J1795">
        <v>1417369565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si="113"/>
        <v>1</v>
      </c>
      <c r="Q1795">
        <f t="shared" si="114"/>
        <v>20</v>
      </c>
      <c r="R1795" s="12">
        <f t="shared" si="112"/>
        <v>41940.89166666667</v>
      </c>
      <c r="S1795">
        <f t="shared" ref="S1795:S1858" si="115">YEAR(R1795)</f>
        <v>2014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1439189940</v>
      </c>
      <c r="J1796">
        <v>1435970682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3"/>
        <v>11</v>
      </c>
      <c r="Q1796">
        <f t="shared" si="114"/>
        <v>55.39</v>
      </c>
      <c r="R1796" s="12">
        <f t="shared" si="112"/>
        <v>42011.551180555558</v>
      </c>
      <c r="S1796">
        <f t="shared" si="115"/>
        <v>2015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8225</v>
      </c>
      <c r="H1797" t="s">
        <v>8247</v>
      </c>
      <c r="I1797">
        <v>1417127040</v>
      </c>
      <c r="J1797">
        <v>1414531440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3"/>
        <v>39</v>
      </c>
      <c r="Q1797">
        <f t="shared" si="114"/>
        <v>133.9</v>
      </c>
      <c r="R1797" s="12">
        <f t="shared" si="112"/>
        <v>42628.288668981477</v>
      </c>
      <c r="S1797">
        <f t="shared" si="115"/>
        <v>2016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8223</v>
      </c>
      <c r="H1798" t="s">
        <v>8245</v>
      </c>
      <c r="I1798">
        <v>1423660422</v>
      </c>
      <c r="J1798">
        <v>1420636422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3"/>
        <v>22</v>
      </c>
      <c r="Q1798">
        <f t="shared" si="114"/>
        <v>48.72</v>
      </c>
      <c r="R1798" s="12">
        <f t="shared" ref="R1798:R1861" si="116">((J1800/60)/60)/24+DATE(1970,1,1)</f>
        <v>42515.439421296294</v>
      </c>
      <c r="S1798">
        <f t="shared" si="115"/>
        <v>2016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8235</v>
      </c>
      <c r="H1799" t="s">
        <v>8248</v>
      </c>
      <c r="I1799">
        <v>1476460800</v>
      </c>
      <c r="J1799">
        <v>1473922541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3"/>
        <v>68</v>
      </c>
      <c r="Q1799">
        <f t="shared" si="114"/>
        <v>48.25</v>
      </c>
      <c r="R1799" s="12">
        <f t="shared" si="116"/>
        <v>42689.56931712963</v>
      </c>
      <c r="S1799">
        <f t="shared" si="115"/>
        <v>2016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8224</v>
      </c>
      <c r="H1800" t="s">
        <v>8246</v>
      </c>
      <c r="I1800">
        <v>1469356366</v>
      </c>
      <c r="J1800">
        <v>1464172366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3"/>
        <v>14</v>
      </c>
      <c r="Q1800">
        <f t="shared" si="114"/>
        <v>58.97</v>
      </c>
      <c r="R1800" s="12">
        <f t="shared" si="116"/>
        <v>42344.32677083333</v>
      </c>
      <c r="S1800">
        <f t="shared" si="115"/>
        <v>2015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8223</v>
      </c>
      <c r="H1801" t="s">
        <v>8245</v>
      </c>
      <c r="I1801">
        <v>1481809189</v>
      </c>
      <c r="J1801">
        <v>1479217189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3"/>
        <v>2</v>
      </c>
      <c r="Q1801">
        <f t="shared" si="114"/>
        <v>11.64</v>
      </c>
      <c r="R1801" s="12">
        <f t="shared" si="116"/>
        <v>41934.842685185184</v>
      </c>
      <c r="S1801">
        <f t="shared" si="115"/>
        <v>2014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8223</v>
      </c>
      <c r="H1802" t="s">
        <v>8245</v>
      </c>
      <c r="I1802">
        <v>1454572233</v>
      </c>
      <c r="J1802">
        <v>1449388233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3"/>
        <v>20</v>
      </c>
      <c r="Q1802">
        <f t="shared" si="114"/>
        <v>83.72</v>
      </c>
      <c r="R1802" s="12">
        <f t="shared" si="116"/>
        <v>42623.606134259258</v>
      </c>
      <c r="S1802">
        <f t="shared" si="115"/>
        <v>2016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1415740408</v>
      </c>
      <c r="J1803">
        <v>1414008808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3"/>
        <v>14</v>
      </c>
      <c r="Q1803">
        <f t="shared" si="114"/>
        <v>63.65</v>
      </c>
      <c r="R1803" s="12">
        <f t="shared" si="116"/>
        <v>42321.660509259258</v>
      </c>
      <c r="S1803">
        <f t="shared" si="115"/>
        <v>2015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8224</v>
      </c>
      <c r="H1804" t="s">
        <v>8246</v>
      </c>
      <c r="I1804">
        <v>1476109970</v>
      </c>
      <c r="J1804">
        <v>1473517970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3"/>
        <v>48</v>
      </c>
      <c r="Q1804">
        <f t="shared" si="114"/>
        <v>94.28</v>
      </c>
      <c r="R1804" s="12">
        <f t="shared" si="116"/>
        <v>42159.47256944445</v>
      </c>
      <c r="S1804">
        <f t="shared" si="115"/>
        <v>2015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8224</v>
      </c>
      <c r="H1805" t="s">
        <v>8246</v>
      </c>
      <c r="I1805">
        <v>1450181400</v>
      </c>
      <c r="J1805">
        <v>1447429868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3"/>
        <v>31</v>
      </c>
      <c r="Q1805">
        <f t="shared" si="114"/>
        <v>71.87</v>
      </c>
      <c r="R1805" s="12">
        <f t="shared" si="116"/>
        <v>42018.071550925932</v>
      </c>
      <c r="S1805">
        <f t="shared" si="115"/>
        <v>2015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8235</v>
      </c>
      <c r="H1806" t="s">
        <v>8248</v>
      </c>
      <c r="I1806">
        <v>1435442340</v>
      </c>
      <c r="J1806">
        <v>1433416830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3"/>
        <v>35</v>
      </c>
      <c r="Q1806">
        <f t="shared" si="114"/>
        <v>104.85</v>
      </c>
      <c r="R1806" s="12">
        <f t="shared" si="116"/>
        <v>42282.678287037037</v>
      </c>
      <c r="S1806">
        <f t="shared" si="115"/>
        <v>2015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8223</v>
      </c>
      <c r="H1807" t="s">
        <v>8245</v>
      </c>
      <c r="I1807">
        <v>1423878182</v>
      </c>
      <c r="J1807">
        <v>1421199782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3"/>
        <v>36</v>
      </c>
      <c r="Q1807">
        <f t="shared" si="114"/>
        <v>67.14</v>
      </c>
      <c r="R1807" s="12">
        <f t="shared" si="116"/>
        <v>42247.803912037038</v>
      </c>
      <c r="S1807">
        <f t="shared" si="115"/>
        <v>2015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8223</v>
      </c>
      <c r="H1808" t="s">
        <v>8245</v>
      </c>
      <c r="I1808">
        <v>1447521404</v>
      </c>
      <c r="J1808">
        <v>1444061804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3"/>
        <v>3</v>
      </c>
      <c r="Q1808">
        <f t="shared" si="114"/>
        <v>73.88</v>
      </c>
      <c r="R1808" s="12">
        <f t="shared" si="116"/>
        <v>41877.638298611113</v>
      </c>
      <c r="S1808">
        <f t="shared" si="115"/>
        <v>2014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8235</v>
      </c>
      <c r="H1809" t="s">
        <v>8248</v>
      </c>
      <c r="I1809">
        <v>1443808800</v>
      </c>
      <c r="J1809">
        <v>1441048658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3"/>
        <v>11</v>
      </c>
      <c r="Q1809">
        <f t="shared" si="114"/>
        <v>69.13</v>
      </c>
      <c r="R1809" s="12">
        <f t="shared" si="116"/>
        <v>41880.068437499998</v>
      </c>
      <c r="S1809">
        <f t="shared" si="115"/>
        <v>2014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8224</v>
      </c>
      <c r="H1810" t="s">
        <v>8246</v>
      </c>
      <c r="I1810">
        <v>1412090349</v>
      </c>
      <c r="J1810">
        <v>1409066349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3"/>
        <v>41</v>
      </c>
      <c r="Q1810">
        <f t="shared" si="114"/>
        <v>120.77</v>
      </c>
      <c r="R1810" s="12">
        <f t="shared" si="116"/>
        <v>42742.680902777778</v>
      </c>
      <c r="S1810">
        <f t="shared" si="115"/>
        <v>2017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8223</v>
      </c>
      <c r="H1811" t="s">
        <v>8245</v>
      </c>
      <c r="I1811">
        <v>1411868313</v>
      </c>
      <c r="J1811">
        <v>1409276313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3"/>
        <v>11</v>
      </c>
      <c r="Q1811">
        <f t="shared" si="114"/>
        <v>42.22</v>
      </c>
      <c r="R1811" s="12">
        <f t="shared" si="116"/>
        <v>42029.907858796301</v>
      </c>
      <c r="S1811">
        <f t="shared" si="115"/>
        <v>2015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1486830030</v>
      </c>
      <c r="J1812">
        <v>1483806030</v>
      </c>
      <c r="K1812" t="b">
        <v>1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3"/>
        <v>3</v>
      </c>
      <c r="Q1812">
        <f t="shared" si="114"/>
        <v>7.5</v>
      </c>
      <c r="R1812" s="12">
        <f t="shared" si="116"/>
        <v>41860.91002314815</v>
      </c>
      <c r="S1812">
        <f t="shared" si="115"/>
        <v>2014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8228</v>
      </c>
      <c r="H1813" t="s">
        <v>8250</v>
      </c>
      <c r="I1813">
        <v>1425246439</v>
      </c>
      <c r="J1813">
        <v>1422222439</v>
      </c>
      <c r="K1813" t="b">
        <v>1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3"/>
        <v>0</v>
      </c>
      <c r="Q1813">
        <f t="shared" si="114"/>
        <v>1.54</v>
      </c>
      <c r="R1813" s="12">
        <f t="shared" si="116"/>
        <v>41876.433680555558</v>
      </c>
      <c r="S1813">
        <f t="shared" si="115"/>
        <v>2014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8223</v>
      </c>
      <c r="H1814" t="s">
        <v>8245</v>
      </c>
      <c r="I1814">
        <v>1408657826</v>
      </c>
      <c r="J1814">
        <v>1407621026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3"/>
        <v>13</v>
      </c>
      <c r="Q1814">
        <f t="shared" si="114"/>
        <v>37.61</v>
      </c>
      <c r="R1814" s="12">
        <f t="shared" si="116"/>
        <v>42524.318703703699</v>
      </c>
      <c r="S1814">
        <f t="shared" si="115"/>
        <v>2016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8223</v>
      </c>
      <c r="H1815" t="s">
        <v>8245</v>
      </c>
      <c r="I1815">
        <v>1414123200</v>
      </c>
      <c r="J1815">
        <v>1408962270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3"/>
        <v>0</v>
      </c>
      <c r="Q1815">
        <f t="shared" si="114"/>
        <v>0</v>
      </c>
      <c r="R1815" s="12">
        <f t="shared" si="116"/>
        <v>41829.889027777775</v>
      </c>
      <c r="S1815">
        <f t="shared" si="115"/>
        <v>2014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1467531536</v>
      </c>
      <c r="J1816">
        <v>1464939536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3"/>
        <v>49</v>
      </c>
      <c r="Q1816">
        <f t="shared" si="114"/>
        <v>42.16</v>
      </c>
      <c r="R1816" s="12">
        <f t="shared" si="116"/>
        <v>42033.314074074078</v>
      </c>
      <c r="S1816">
        <f t="shared" si="115"/>
        <v>2015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8224</v>
      </c>
      <c r="H1817" t="s">
        <v>8246</v>
      </c>
      <c r="I1817">
        <v>1407532812</v>
      </c>
      <c r="J1817">
        <v>1404940812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3"/>
        <v>0</v>
      </c>
      <c r="Q1817">
        <f t="shared" si="114"/>
        <v>0</v>
      </c>
      <c r="R1817" s="12">
        <f t="shared" si="116"/>
        <v>42172.906678240746</v>
      </c>
      <c r="S1817">
        <f t="shared" si="115"/>
        <v>2015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8224</v>
      </c>
      <c r="H1818" t="s">
        <v>8246</v>
      </c>
      <c r="I1818">
        <v>1425108736</v>
      </c>
      <c r="J1818">
        <v>1422516736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3"/>
        <v>2</v>
      </c>
      <c r="Q1818">
        <f t="shared" si="114"/>
        <v>84.83</v>
      </c>
      <c r="R1818" s="12">
        <f t="shared" si="116"/>
        <v>42548.876192129625</v>
      </c>
      <c r="S1818">
        <f t="shared" si="115"/>
        <v>2016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1435787137</v>
      </c>
      <c r="J1819">
        <v>1434577537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3"/>
        <v>52</v>
      </c>
      <c r="Q1819">
        <f t="shared" si="114"/>
        <v>94.19</v>
      </c>
      <c r="R1819" s="12">
        <f t="shared" si="116"/>
        <v>42705.662118055552</v>
      </c>
      <c r="S1819">
        <f t="shared" si="115"/>
        <v>2016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8239</v>
      </c>
      <c r="H1820" t="s">
        <v>8256</v>
      </c>
      <c r="I1820">
        <v>1469473200</v>
      </c>
      <c r="J1820">
        <v>1467061303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3"/>
        <v>0</v>
      </c>
      <c r="Q1820">
        <f t="shared" si="114"/>
        <v>0</v>
      </c>
      <c r="R1820" s="12">
        <f t="shared" si="116"/>
        <v>42067.234375</v>
      </c>
      <c r="S1820">
        <f t="shared" si="115"/>
        <v>2015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1485759540</v>
      </c>
      <c r="J1821">
        <v>1480607607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3"/>
        <v>2</v>
      </c>
      <c r="Q1821">
        <f t="shared" si="114"/>
        <v>6.25</v>
      </c>
      <c r="R1821" s="12">
        <f t="shared" si="116"/>
        <v>41820.752268518518</v>
      </c>
      <c r="S1821">
        <f t="shared" si="115"/>
        <v>2014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1428035850</v>
      </c>
      <c r="J1822">
        <v>1425447450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3"/>
        <v>7</v>
      </c>
      <c r="Q1822">
        <f t="shared" si="114"/>
        <v>213.38</v>
      </c>
      <c r="R1822" s="12">
        <f t="shared" si="116"/>
        <v>42065.084375000006</v>
      </c>
      <c r="S1822">
        <f t="shared" si="115"/>
        <v>2015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1406743396</v>
      </c>
      <c r="J1823">
        <v>1404151396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3"/>
        <v>135</v>
      </c>
      <c r="Q1823">
        <f t="shared" si="114"/>
        <v>59.16</v>
      </c>
      <c r="R1823" s="12">
        <f t="shared" si="116"/>
        <v>40926.319062499999</v>
      </c>
      <c r="S1823">
        <f t="shared" si="115"/>
        <v>2012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8223</v>
      </c>
      <c r="H1824" t="s">
        <v>8245</v>
      </c>
      <c r="I1824">
        <v>1427850090</v>
      </c>
      <c r="J1824">
        <v>1425261690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3"/>
        <v>100</v>
      </c>
      <c r="Q1824">
        <f t="shared" si="114"/>
        <v>27.27</v>
      </c>
      <c r="R1824" s="12">
        <f t="shared" si="116"/>
        <v>41634.797013888885</v>
      </c>
      <c r="S1824">
        <f t="shared" si="115"/>
        <v>2013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1330760367</v>
      </c>
      <c r="J1825">
        <v>1326872367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3"/>
        <v>116</v>
      </c>
      <c r="Q1825">
        <f t="shared" si="114"/>
        <v>24.58</v>
      </c>
      <c r="R1825" s="12">
        <f t="shared" si="116"/>
        <v>41176.684907407405</v>
      </c>
      <c r="S1825">
        <f t="shared" si="115"/>
        <v>2012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8228</v>
      </c>
      <c r="H1826" t="s">
        <v>8250</v>
      </c>
      <c r="I1826">
        <v>1391194860</v>
      </c>
      <c r="J1826">
        <v>1388084862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3"/>
        <v>100</v>
      </c>
      <c r="Q1826">
        <f t="shared" si="114"/>
        <v>75.05</v>
      </c>
      <c r="R1826" s="12">
        <f t="shared" si="116"/>
        <v>41626.916284722225</v>
      </c>
      <c r="S1826">
        <f t="shared" si="115"/>
        <v>2013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1351095976</v>
      </c>
      <c r="J1827">
        <v>1348503976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3"/>
        <v>105</v>
      </c>
      <c r="Q1827">
        <f t="shared" si="114"/>
        <v>42.02</v>
      </c>
      <c r="R1827" s="12">
        <f t="shared" si="116"/>
        <v>41443.83452546296</v>
      </c>
      <c r="S1827">
        <f t="shared" si="115"/>
        <v>2013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1389146880</v>
      </c>
      <c r="J1828">
        <v>1387403967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3"/>
        <v>101</v>
      </c>
      <c r="Q1828">
        <f t="shared" si="114"/>
        <v>53.16</v>
      </c>
      <c r="R1828" s="12">
        <f t="shared" si="116"/>
        <v>41657.923807870371</v>
      </c>
      <c r="S1828">
        <f t="shared" si="115"/>
        <v>2014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1373572903</v>
      </c>
      <c r="J1829">
        <v>1371585703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3"/>
        <v>101</v>
      </c>
      <c r="Q1829">
        <f t="shared" si="114"/>
        <v>83.89</v>
      </c>
      <c r="R1829" s="12">
        <f t="shared" si="116"/>
        <v>40555.325937499998</v>
      </c>
      <c r="S1829">
        <f t="shared" si="115"/>
        <v>2011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1392675017</v>
      </c>
      <c r="J1830">
        <v>1390083017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3"/>
        <v>100</v>
      </c>
      <c r="Q1830">
        <f t="shared" si="114"/>
        <v>417.33</v>
      </c>
      <c r="R1830" s="12">
        <f t="shared" si="116"/>
        <v>41736.899652777778</v>
      </c>
      <c r="S1830">
        <f t="shared" si="115"/>
        <v>2014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1299138561</v>
      </c>
      <c r="J1831">
        <v>1294818561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3"/>
        <v>167</v>
      </c>
      <c r="Q1831">
        <f t="shared" si="114"/>
        <v>75.77</v>
      </c>
      <c r="R1831" s="12">
        <f t="shared" si="116"/>
        <v>40516.087627314817</v>
      </c>
      <c r="S1831">
        <f t="shared" si="115"/>
        <v>2010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1399672800</v>
      </c>
      <c r="J1832">
        <v>1396906530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3"/>
        <v>102</v>
      </c>
      <c r="Q1832">
        <f t="shared" si="114"/>
        <v>67.39</v>
      </c>
      <c r="R1832" s="12">
        <f t="shared" si="116"/>
        <v>41664.684108796297</v>
      </c>
      <c r="S1832">
        <f t="shared" si="115"/>
        <v>2014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1295647200</v>
      </c>
      <c r="J1833">
        <v>1291428371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3"/>
        <v>103</v>
      </c>
      <c r="Q1833">
        <f t="shared" si="114"/>
        <v>73.569999999999993</v>
      </c>
      <c r="R1833" s="12">
        <f t="shared" si="116"/>
        <v>41026.996099537035</v>
      </c>
      <c r="S1833">
        <f t="shared" si="115"/>
        <v>2012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1393259107</v>
      </c>
      <c r="J1834">
        <v>1390667107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3"/>
        <v>143</v>
      </c>
      <c r="Q1834">
        <f t="shared" si="114"/>
        <v>25</v>
      </c>
      <c r="R1834" s="12">
        <f t="shared" si="116"/>
        <v>40576.539664351854</v>
      </c>
      <c r="S1834">
        <f t="shared" si="115"/>
        <v>2011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1336866863</v>
      </c>
      <c r="J1835">
        <v>1335570863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3"/>
        <v>263</v>
      </c>
      <c r="Q1835">
        <f t="shared" si="114"/>
        <v>42</v>
      </c>
      <c r="R1835" s="12">
        <f t="shared" si="116"/>
        <v>41303.044016203705</v>
      </c>
      <c r="S1835">
        <f t="shared" si="115"/>
        <v>2013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1299243427</v>
      </c>
      <c r="J1836">
        <v>1296651427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3"/>
        <v>118</v>
      </c>
      <c r="Q1836">
        <f t="shared" si="114"/>
        <v>131.16999999999999</v>
      </c>
      <c r="R1836" s="12">
        <f t="shared" si="116"/>
        <v>41988.964062500003</v>
      </c>
      <c r="S1836">
        <f t="shared" si="115"/>
        <v>2014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8223</v>
      </c>
      <c r="H1837" t="s">
        <v>8245</v>
      </c>
      <c r="I1837">
        <v>1362211140</v>
      </c>
      <c r="J1837">
        <v>1359421403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3"/>
        <v>104</v>
      </c>
      <c r="Q1837">
        <f t="shared" si="114"/>
        <v>47.27</v>
      </c>
      <c r="R1837" s="12">
        <f t="shared" si="116"/>
        <v>42430.702210648145</v>
      </c>
      <c r="S1837">
        <f t="shared" si="115"/>
        <v>2016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1422140895</v>
      </c>
      <c r="J1838">
        <v>1418684895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3"/>
        <v>200</v>
      </c>
      <c r="Q1838">
        <f t="shared" si="114"/>
        <v>182.13</v>
      </c>
      <c r="R1838" s="12">
        <f t="shared" si="116"/>
        <v>41305.809363425928</v>
      </c>
      <c r="S1838">
        <f t="shared" si="115"/>
        <v>2013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8224</v>
      </c>
      <c r="H1839" t="s">
        <v>8246</v>
      </c>
      <c r="I1839">
        <v>1459439471</v>
      </c>
      <c r="J1839">
        <v>1456851071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3"/>
        <v>307</v>
      </c>
      <c r="Q1839">
        <f t="shared" si="114"/>
        <v>61.37</v>
      </c>
      <c r="R1839" s="12">
        <f t="shared" si="116"/>
        <v>40926.047858796301</v>
      </c>
      <c r="S1839">
        <f t="shared" si="115"/>
        <v>2012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1361129129</v>
      </c>
      <c r="J1840">
        <v>1359660329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3"/>
        <v>100</v>
      </c>
      <c r="Q1840">
        <f t="shared" si="114"/>
        <v>35.770000000000003</v>
      </c>
      <c r="R1840" s="12">
        <f t="shared" si="116"/>
        <v>40788.786539351851</v>
      </c>
      <c r="S1840">
        <f t="shared" si="115"/>
        <v>2011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1332029335</v>
      </c>
      <c r="J1841">
        <v>1326848935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3"/>
        <v>205</v>
      </c>
      <c r="Q1841">
        <f t="shared" si="114"/>
        <v>45.62</v>
      </c>
      <c r="R1841" s="12">
        <f t="shared" si="116"/>
        <v>42614.722013888888</v>
      </c>
      <c r="S1841">
        <f t="shared" si="115"/>
        <v>2016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1317438000</v>
      </c>
      <c r="J1842">
        <v>1314989557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3"/>
        <v>109</v>
      </c>
      <c r="Q1842">
        <f t="shared" si="114"/>
        <v>75.38</v>
      </c>
      <c r="R1842" s="12">
        <f t="shared" si="116"/>
        <v>41382.096180555556</v>
      </c>
      <c r="S1842">
        <f t="shared" si="115"/>
        <v>2013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1475342382</v>
      </c>
      <c r="J1843">
        <v>1472750382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3"/>
        <v>102</v>
      </c>
      <c r="Q1843">
        <f t="shared" si="114"/>
        <v>50.88</v>
      </c>
      <c r="R1843" s="12">
        <f t="shared" si="116"/>
        <v>41745.84542824074</v>
      </c>
      <c r="S1843">
        <f t="shared" si="115"/>
        <v>2014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1367902740</v>
      </c>
      <c r="J1844">
        <v>1366251510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3"/>
        <v>125</v>
      </c>
      <c r="Q1844">
        <f t="shared" si="114"/>
        <v>119.29</v>
      </c>
      <c r="R1844" s="12">
        <f t="shared" si="116"/>
        <v>42031.631724537037</v>
      </c>
      <c r="S1844">
        <f t="shared" si="115"/>
        <v>2015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1400561940</v>
      </c>
      <c r="J1845">
        <v>1397679445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3"/>
        <v>124</v>
      </c>
      <c r="Q1845">
        <f t="shared" si="114"/>
        <v>92.54</v>
      </c>
      <c r="R1845" s="12">
        <f t="shared" si="116"/>
        <v>40564.994837962964</v>
      </c>
      <c r="S1845">
        <f t="shared" si="115"/>
        <v>2011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1425275940</v>
      </c>
      <c r="J1846">
        <v>1422371381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3"/>
        <v>101</v>
      </c>
      <c r="Q1846">
        <f t="shared" si="114"/>
        <v>76.05</v>
      </c>
      <c r="R1846" s="12">
        <f t="shared" si="116"/>
        <v>40666.973541666666</v>
      </c>
      <c r="S1846">
        <f t="shared" si="115"/>
        <v>2011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1298245954</v>
      </c>
      <c r="J1847">
        <v>1295653954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3"/>
        <v>100</v>
      </c>
      <c r="Q1847">
        <f t="shared" si="114"/>
        <v>52.63</v>
      </c>
      <c r="R1847" s="12">
        <f t="shared" si="116"/>
        <v>42523.333310185189</v>
      </c>
      <c r="S1847">
        <f t="shared" si="115"/>
        <v>2016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1307761200</v>
      </c>
      <c r="J1848">
        <v>1304464914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3"/>
        <v>138</v>
      </c>
      <c r="Q1848">
        <f t="shared" si="114"/>
        <v>98.99</v>
      </c>
      <c r="R1848" s="12">
        <f t="shared" si="116"/>
        <v>41228.650196759263</v>
      </c>
      <c r="S1848">
        <f t="shared" si="115"/>
        <v>2012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1466139300</v>
      </c>
      <c r="J1849">
        <v>1464854398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3"/>
        <v>121</v>
      </c>
      <c r="Q1849">
        <f t="shared" si="114"/>
        <v>79.53</v>
      </c>
      <c r="R1849" s="12">
        <f t="shared" si="116"/>
        <v>42094.236481481479</v>
      </c>
      <c r="S1849">
        <f t="shared" si="115"/>
        <v>2015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1355585777</v>
      </c>
      <c r="J1850">
        <v>1352993777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3"/>
        <v>107</v>
      </c>
      <c r="Q1850">
        <f t="shared" si="114"/>
        <v>134.21</v>
      </c>
      <c r="R1850" s="12">
        <f t="shared" si="116"/>
        <v>40691.788055555553</v>
      </c>
      <c r="S1850">
        <f t="shared" si="115"/>
        <v>2011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1429594832</v>
      </c>
      <c r="J1851">
        <v>1427780432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3"/>
        <v>100</v>
      </c>
      <c r="Q1851">
        <f t="shared" si="114"/>
        <v>37.630000000000003</v>
      </c>
      <c r="R1851" s="12">
        <f t="shared" si="116"/>
        <v>41169.845590277779</v>
      </c>
      <c r="S1851">
        <f t="shared" si="115"/>
        <v>2012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1312095540</v>
      </c>
      <c r="J1852">
        <v>1306608888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3"/>
        <v>102</v>
      </c>
      <c r="Q1852">
        <f t="shared" si="114"/>
        <v>51.04</v>
      </c>
      <c r="R1852" s="12">
        <f t="shared" si="116"/>
        <v>41800.959490740745</v>
      </c>
      <c r="S1852">
        <f t="shared" si="115"/>
        <v>2014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1350505059</v>
      </c>
      <c r="J1853">
        <v>1347913059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3"/>
        <v>100</v>
      </c>
      <c r="Q1853">
        <f t="shared" si="114"/>
        <v>50.04</v>
      </c>
      <c r="R1853" s="12">
        <f t="shared" si="116"/>
        <v>41827.906689814816</v>
      </c>
      <c r="S1853">
        <f t="shared" si="115"/>
        <v>2014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1405033300</v>
      </c>
      <c r="J1854">
        <v>1402441300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3"/>
        <v>117</v>
      </c>
      <c r="Q1854">
        <f t="shared" si="114"/>
        <v>133.93</v>
      </c>
      <c r="R1854" s="12">
        <f t="shared" si="116"/>
        <v>42081.77143518519</v>
      </c>
      <c r="S1854">
        <f t="shared" si="115"/>
        <v>2015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1406509200</v>
      </c>
      <c r="J1855">
        <v>1404769538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3"/>
        <v>102</v>
      </c>
      <c r="Q1855">
        <f t="shared" si="114"/>
        <v>58.21</v>
      </c>
      <c r="R1855" s="12">
        <f t="shared" si="116"/>
        <v>41177.060381944444</v>
      </c>
      <c r="S1855">
        <f t="shared" si="115"/>
        <v>2012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1429920000</v>
      </c>
      <c r="J1856">
        <v>1426703452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3"/>
        <v>102</v>
      </c>
      <c r="Q1856">
        <f t="shared" si="114"/>
        <v>88.04</v>
      </c>
      <c r="R1856" s="12">
        <f t="shared" si="116"/>
        <v>41388.021261574075</v>
      </c>
      <c r="S1856">
        <f t="shared" si="115"/>
        <v>2013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8223</v>
      </c>
      <c r="H1857" t="s">
        <v>8245</v>
      </c>
      <c r="I1857">
        <v>1352860017</v>
      </c>
      <c r="J1857">
        <v>1348536417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3"/>
        <v>154</v>
      </c>
      <c r="Q1857">
        <f t="shared" si="114"/>
        <v>70.58</v>
      </c>
      <c r="R1857" s="12">
        <f t="shared" si="116"/>
        <v>41600.538657407407</v>
      </c>
      <c r="S1857">
        <f t="shared" si="115"/>
        <v>2013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1369355437</v>
      </c>
      <c r="J1858">
        <v>1366763437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ref="P1858:P1921" si="117">ROUND(E1858/D1858*100,0)</f>
        <v>101</v>
      </c>
      <c r="Q1858">
        <f t="shared" ref="Q1858:Q1921" si="118">IFERROR(ROUND(E1858/L1858,2),0)</f>
        <v>53.29</v>
      </c>
      <c r="R1858" s="12">
        <f t="shared" si="116"/>
        <v>41817.854999999996</v>
      </c>
      <c r="S1858">
        <f t="shared" si="115"/>
        <v>2014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8228</v>
      </c>
      <c r="H1859" t="s">
        <v>8250</v>
      </c>
      <c r="I1859">
        <v>1389012940</v>
      </c>
      <c r="J1859">
        <v>1385124940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si="117"/>
        <v>100</v>
      </c>
      <c r="Q1859">
        <f t="shared" si="118"/>
        <v>136.36000000000001</v>
      </c>
      <c r="R1859" s="12">
        <f t="shared" si="116"/>
        <v>41864.76866898148</v>
      </c>
      <c r="S1859">
        <f t="shared" ref="S1859:S1922" si="119">YEAR(R1859)</f>
        <v>2014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1405715472</v>
      </c>
      <c r="J1860">
        <v>1403901072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7"/>
        <v>109</v>
      </c>
      <c r="Q1860">
        <f t="shared" si="118"/>
        <v>40.549999999999997</v>
      </c>
      <c r="R1860" s="12">
        <f t="shared" si="116"/>
        <v>40833.200474537036</v>
      </c>
      <c r="S1860">
        <f t="shared" si="119"/>
        <v>2011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1410546413</v>
      </c>
      <c r="J1861">
        <v>1407954413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7"/>
        <v>132</v>
      </c>
      <c r="Q1861">
        <f t="shared" si="118"/>
        <v>70.63</v>
      </c>
      <c r="R1861" s="12">
        <f t="shared" si="116"/>
        <v>40778.770011574074</v>
      </c>
      <c r="S1861">
        <f t="shared" si="119"/>
        <v>2011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1324014521</v>
      </c>
      <c r="J1862">
        <v>1318826921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7"/>
        <v>133</v>
      </c>
      <c r="Q1862">
        <f t="shared" si="118"/>
        <v>52.68</v>
      </c>
      <c r="R1862" s="12">
        <f t="shared" ref="R1862:R1925" si="120">((J1864/60)/60)/24+DATE(1970,1,1)</f>
        <v>41655.709305555552</v>
      </c>
      <c r="S1862">
        <f t="shared" si="119"/>
        <v>2014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8223</v>
      </c>
      <c r="H1863" t="s">
        <v>8245</v>
      </c>
      <c r="I1863">
        <v>1316716129</v>
      </c>
      <c r="J1863">
        <v>1314124129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7"/>
        <v>0</v>
      </c>
      <c r="Q1863">
        <f t="shared" si="118"/>
        <v>0</v>
      </c>
      <c r="R1863" s="12">
        <f t="shared" si="120"/>
        <v>42000.300243055557</v>
      </c>
      <c r="S1863">
        <f t="shared" si="119"/>
        <v>2014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1391706084</v>
      </c>
      <c r="J1864">
        <v>1389891684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7"/>
        <v>8</v>
      </c>
      <c r="Q1864">
        <f t="shared" si="118"/>
        <v>90.94</v>
      </c>
      <c r="R1864" s="12">
        <f t="shared" si="120"/>
        <v>42755.492754629624</v>
      </c>
      <c r="S1864">
        <f t="shared" si="119"/>
        <v>2017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8224</v>
      </c>
      <c r="H1865" t="s">
        <v>8246</v>
      </c>
      <c r="I1865">
        <v>1422256341</v>
      </c>
      <c r="J1865">
        <v>1419664341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7"/>
        <v>0</v>
      </c>
      <c r="Q1865">
        <f t="shared" si="118"/>
        <v>5</v>
      </c>
      <c r="R1865" s="12">
        <f t="shared" si="120"/>
        <v>41772.797280092593</v>
      </c>
      <c r="S1865">
        <f t="shared" si="119"/>
        <v>2014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1488958200</v>
      </c>
      <c r="J1866">
        <v>1484912974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7"/>
        <v>43</v>
      </c>
      <c r="Q1866">
        <f t="shared" si="118"/>
        <v>58.08</v>
      </c>
      <c r="R1866" s="12">
        <f t="shared" si="120"/>
        <v>41733.716435185182</v>
      </c>
      <c r="S1866">
        <f t="shared" si="119"/>
        <v>2014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8223</v>
      </c>
      <c r="H1867" t="s">
        <v>8245</v>
      </c>
      <c r="I1867">
        <v>1402600085</v>
      </c>
      <c r="J1867">
        <v>1400008085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7"/>
        <v>0</v>
      </c>
      <c r="Q1867">
        <f t="shared" si="118"/>
        <v>2</v>
      </c>
      <c r="R1867" s="12">
        <f t="shared" si="120"/>
        <v>42645.367442129631</v>
      </c>
      <c r="S1867">
        <f t="shared" si="119"/>
        <v>2016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1399223500</v>
      </c>
      <c r="J1868">
        <v>1396631500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7"/>
        <v>1</v>
      </c>
      <c r="Q1868">
        <f t="shared" si="118"/>
        <v>62.5</v>
      </c>
      <c r="R1868" s="12">
        <f t="shared" si="120"/>
        <v>42742.246493055558</v>
      </c>
      <c r="S1868">
        <f t="shared" si="119"/>
        <v>2017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8224</v>
      </c>
      <c r="H1869" t="s">
        <v>8246</v>
      </c>
      <c r="I1869">
        <v>1478425747</v>
      </c>
      <c r="J1869">
        <v>1475398147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7"/>
        <v>0</v>
      </c>
      <c r="Q1869">
        <f t="shared" si="118"/>
        <v>10</v>
      </c>
      <c r="R1869" s="12">
        <f t="shared" si="120"/>
        <v>42649.924907407403</v>
      </c>
      <c r="S1869">
        <f t="shared" si="119"/>
        <v>2016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1488340800</v>
      </c>
      <c r="J1870">
        <v>1483768497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7"/>
        <v>5</v>
      </c>
      <c r="Q1870">
        <f t="shared" si="118"/>
        <v>71.59</v>
      </c>
      <c r="R1870" s="12">
        <f t="shared" si="120"/>
        <v>42328.779224537036</v>
      </c>
      <c r="S1870">
        <f t="shared" si="119"/>
        <v>2015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1478383912</v>
      </c>
      <c r="J1871">
        <v>1475791912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7"/>
        <v>0</v>
      </c>
      <c r="Q1871">
        <f t="shared" si="118"/>
        <v>0</v>
      </c>
      <c r="R1871" s="12">
        <f t="shared" si="120"/>
        <v>42709.002881944441</v>
      </c>
      <c r="S1871">
        <f t="shared" si="119"/>
        <v>2016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1450166340</v>
      </c>
      <c r="J1872">
        <v>1448044925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7"/>
        <v>10</v>
      </c>
      <c r="Q1872">
        <f t="shared" si="118"/>
        <v>32.82</v>
      </c>
      <c r="R1872" s="12">
        <f t="shared" si="120"/>
        <v>42371.355729166666</v>
      </c>
      <c r="S1872">
        <f t="shared" si="119"/>
        <v>2016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1483488249</v>
      </c>
      <c r="J1873">
        <v>1480896249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7"/>
        <v>72</v>
      </c>
      <c r="Q1873">
        <f t="shared" si="118"/>
        <v>49.12</v>
      </c>
      <c r="R1873" s="12">
        <f t="shared" si="120"/>
        <v>41923.783576388887</v>
      </c>
      <c r="S1873">
        <f t="shared" si="119"/>
        <v>2014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1454213820</v>
      </c>
      <c r="J1874">
        <v>1451723535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7"/>
        <v>1</v>
      </c>
      <c r="Q1874">
        <f t="shared" si="118"/>
        <v>16.309999999999999</v>
      </c>
      <c r="R1874" s="12">
        <f t="shared" si="120"/>
        <v>42155.129652777774</v>
      </c>
      <c r="S1874">
        <f t="shared" si="119"/>
        <v>2015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8223</v>
      </c>
      <c r="H1875" t="s">
        <v>8245</v>
      </c>
      <c r="I1875">
        <v>1416512901</v>
      </c>
      <c r="J1875">
        <v>1413053301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7"/>
        <v>0</v>
      </c>
      <c r="Q1875">
        <f t="shared" si="118"/>
        <v>18</v>
      </c>
      <c r="R1875" s="12">
        <f t="shared" si="120"/>
        <v>42164.615856481483</v>
      </c>
      <c r="S1875">
        <f t="shared" si="119"/>
        <v>2015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1435633602</v>
      </c>
      <c r="J1876">
        <v>1433041602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7"/>
        <v>0</v>
      </c>
      <c r="Q1876">
        <f t="shared" si="118"/>
        <v>13</v>
      </c>
      <c r="R1876" s="12">
        <f t="shared" si="120"/>
        <v>42529.969131944439</v>
      </c>
      <c r="S1876">
        <f t="shared" si="119"/>
        <v>2016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8228</v>
      </c>
      <c r="H1877" t="s">
        <v>8250</v>
      </c>
      <c r="I1877">
        <v>1436373900</v>
      </c>
      <c r="J1877">
        <v>1433861210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7"/>
        <v>1</v>
      </c>
      <c r="Q1877">
        <f t="shared" si="118"/>
        <v>17</v>
      </c>
      <c r="R1877" s="12">
        <f t="shared" si="120"/>
        <v>42528.899398148147</v>
      </c>
      <c r="S1877">
        <f t="shared" si="119"/>
        <v>2016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8223</v>
      </c>
      <c r="H1878" t="s">
        <v>8245</v>
      </c>
      <c r="I1878">
        <v>1467155733</v>
      </c>
      <c r="J1878">
        <v>1465427733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7"/>
        <v>0</v>
      </c>
      <c r="Q1878">
        <f t="shared" si="118"/>
        <v>0</v>
      </c>
      <c r="R1878" s="12">
        <f t="shared" si="120"/>
        <v>41776.284780092588</v>
      </c>
      <c r="S1878">
        <f t="shared" si="119"/>
        <v>2014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1470519308</v>
      </c>
      <c r="J1879">
        <v>1465335308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7"/>
        <v>0</v>
      </c>
      <c r="Q1879">
        <f t="shared" si="118"/>
        <v>0</v>
      </c>
      <c r="R1879" s="12">
        <f t="shared" si="120"/>
        <v>42035.029224537036</v>
      </c>
      <c r="S1879">
        <f t="shared" si="119"/>
        <v>2015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1402901405</v>
      </c>
      <c r="J1880">
        <v>1400309405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7"/>
        <v>0</v>
      </c>
      <c r="Q1880">
        <f t="shared" si="118"/>
        <v>0</v>
      </c>
      <c r="R1880" s="12">
        <f t="shared" si="120"/>
        <v>41773.008738425924</v>
      </c>
      <c r="S1880">
        <f t="shared" si="119"/>
        <v>2014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8223</v>
      </c>
      <c r="H1881" t="s">
        <v>8245</v>
      </c>
      <c r="I1881">
        <v>1425170525</v>
      </c>
      <c r="J1881">
        <v>1422664925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7"/>
        <v>0</v>
      </c>
      <c r="Q1881">
        <f t="shared" si="118"/>
        <v>3</v>
      </c>
      <c r="R1881" s="12">
        <f t="shared" si="120"/>
        <v>42413.649641203709</v>
      </c>
      <c r="S1881">
        <f t="shared" si="119"/>
        <v>2016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8225</v>
      </c>
      <c r="H1882" t="s">
        <v>8247</v>
      </c>
      <c r="I1882">
        <v>1402618355</v>
      </c>
      <c r="J1882">
        <v>1400026355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7"/>
        <v>20</v>
      </c>
      <c r="Q1882">
        <f t="shared" si="118"/>
        <v>41.83</v>
      </c>
      <c r="R1882" s="12">
        <f t="shared" si="120"/>
        <v>42430.566898148143</v>
      </c>
      <c r="S1882">
        <f t="shared" si="119"/>
        <v>2016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8226</v>
      </c>
      <c r="H1883" t="s">
        <v>8248</v>
      </c>
      <c r="I1883">
        <v>1457966129</v>
      </c>
      <c r="J1883">
        <v>1455377729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7"/>
        <v>173</v>
      </c>
      <c r="Q1883">
        <f t="shared" si="118"/>
        <v>49.34</v>
      </c>
      <c r="R1883" s="12">
        <f t="shared" si="120"/>
        <v>42043.152650462958</v>
      </c>
      <c r="S1883">
        <f t="shared" si="119"/>
        <v>2015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8224</v>
      </c>
      <c r="H1884" t="s">
        <v>8246</v>
      </c>
      <c r="I1884">
        <v>1459341380</v>
      </c>
      <c r="J1884">
        <v>1456839380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7"/>
        <v>101</v>
      </c>
      <c r="Q1884">
        <f t="shared" si="118"/>
        <v>41.73</v>
      </c>
      <c r="R1884" s="12">
        <f t="shared" si="120"/>
        <v>41067.949212962965</v>
      </c>
      <c r="S1884">
        <f t="shared" si="119"/>
        <v>2012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1425955189</v>
      </c>
      <c r="J1885">
        <v>1423366789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7"/>
        <v>105</v>
      </c>
      <c r="Q1885">
        <f t="shared" si="118"/>
        <v>32.72</v>
      </c>
      <c r="R1885" s="12">
        <f t="shared" si="120"/>
        <v>40977.948009259257</v>
      </c>
      <c r="S1885">
        <f t="shared" si="119"/>
        <v>2012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1341964080</v>
      </c>
      <c r="J1886">
        <v>1339109212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7"/>
        <v>135</v>
      </c>
      <c r="Q1886">
        <f t="shared" si="118"/>
        <v>51.96</v>
      </c>
      <c r="R1886" s="12">
        <f t="shared" si="120"/>
        <v>41205.198321759257</v>
      </c>
      <c r="S1886">
        <f t="shared" si="119"/>
        <v>2012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1333921508</v>
      </c>
      <c r="J1887">
        <v>1331333108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7"/>
        <v>116</v>
      </c>
      <c r="Q1887">
        <f t="shared" si="118"/>
        <v>50.69</v>
      </c>
      <c r="R1887" s="12">
        <f t="shared" si="120"/>
        <v>41099.093865740739</v>
      </c>
      <c r="S1887">
        <f t="shared" si="119"/>
        <v>2012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1354017600</v>
      </c>
      <c r="J1888">
        <v>1350967535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7"/>
        <v>102</v>
      </c>
      <c r="Q1888">
        <f t="shared" si="118"/>
        <v>42.24</v>
      </c>
      <c r="R1888" s="12">
        <f t="shared" si="120"/>
        <v>41925.906689814816</v>
      </c>
      <c r="S1888">
        <f t="shared" si="119"/>
        <v>2014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8223</v>
      </c>
      <c r="H1889" t="s">
        <v>8245</v>
      </c>
      <c r="I1889">
        <v>1344636000</v>
      </c>
      <c r="J1889">
        <v>1341800110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7"/>
        <v>111</v>
      </c>
      <c r="Q1889">
        <f t="shared" si="118"/>
        <v>416.88</v>
      </c>
      <c r="R1889" s="12">
        <f t="shared" si="120"/>
        <v>42323.800138888888</v>
      </c>
      <c r="S1889">
        <f t="shared" si="119"/>
        <v>2015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1415832338</v>
      </c>
      <c r="J1890">
        <v>1413236738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7"/>
        <v>166</v>
      </c>
      <c r="Q1890">
        <f t="shared" si="118"/>
        <v>46.65</v>
      </c>
      <c r="R1890" s="12">
        <f t="shared" si="120"/>
        <v>40299.239953703705</v>
      </c>
      <c r="S1890">
        <f t="shared" si="119"/>
        <v>2010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8226</v>
      </c>
      <c r="H1891" t="s">
        <v>8248</v>
      </c>
      <c r="I1891">
        <v>1449178200</v>
      </c>
      <c r="J1891">
        <v>1447614732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7"/>
        <v>107</v>
      </c>
      <c r="Q1891">
        <f t="shared" si="118"/>
        <v>48.45</v>
      </c>
      <c r="R1891" s="12">
        <f t="shared" si="120"/>
        <v>41299.793356481481</v>
      </c>
      <c r="S1891">
        <f t="shared" si="119"/>
        <v>2013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1275368340</v>
      </c>
      <c r="J1892">
        <v>1272692732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7"/>
        <v>145</v>
      </c>
      <c r="Q1892">
        <f t="shared" si="118"/>
        <v>70.53</v>
      </c>
      <c r="R1892" s="12">
        <f t="shared" si="120"/>
        <v>41228.786203703705</v>
      </c>
      <c r="S1892">
        <f t="shared" si="119"/>
        <v>2012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1363024946</v>
      </c>
      <c r="J1893">
        <v>1359140546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7"/>
        <v>106</v>
      </c>
      <c r="Q1893">
        <f t="shared" si="118"/>
        <v>87.96</v>
      </c>
      <c r="R1893" s="12">
        <f t="shared" si="120"/>
        <v>40335.798078703701</v>
      </c>
      <c r="S1893">
        <f t="shared" si="119"/>
        <v>2010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1355597528</v>
      </c>
      <c r="J1894">
        <v>1353005528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7"/>
        <v>137</v>
      </c>
      <c r="Q1894">
        <f t="shared" si="118"/>
        <v>26.27</v>
      </c>
      <c r="R1894" s="12">
        <f t="shared" si="120"/>
        <v>40671.637511574074</v>
      </c>
      <c r="S1894">
        <f t="shared" si="119"/>
        <v>2011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1279778400</v>
      </c>
      <c r="J1895">
        <v>1275851354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7"/>
        <v>104</v>
      </c>
      <c r="Q1895">
        <f t="shared" si="118"/>
        <v>57.78</v>
      </c>
      <c r="R1895" s="12">
        <f t="shared" si="120"/>
        <v>40632.94195601852</v>
      </c>
      <c r="S1895">
        <f t="shared" si="119"/>
        <v>2011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1307459881</v>
      </c>
      <c r="J1896">
        <v>1304867881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7"/>
        <v>115</v>
      </c>
      <c r="Q1896">
        <f t="shared" si="118"/>
        <v>57.25</v>
      </c>
      <c r="R1896" s="12">
        <f t="shared" si="120"/>
        <v>40920.904895833337</v>
      </c>
      <c r="S1896">
        <f t="shared" si="119"/>
        <v>2012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1302926340</v>
      </c>
      <c r="J1897">
        <v>1301524585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7"/>
        <v>102</v>
      </c>
      <c r="Q1897">
        <f t="shared" si="118"/>
        <v>196.34</v>
      </c>
      <c r="R1897" s="12">
        <f t="shared" si="120"/>
        <v>42267.746782407412</v>
      </c>
      <c r="S1897">
        <f t="shared" si="119"/>
        <v>2015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1329082983</v>
      </c>
      <c r="J1898">
        <v>1326404583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7"/>
        <v>124</v>
      </c>
      <c r="Q1898">
        <f t="shared" si="118"/>
        <v>43</v>
      </c>
      <c r="R1898" s="12">
        <f t="shared" si="120"/>
        <v>40981.710243055553</v>
      </c>
      <c r="S1898">
        <f t="shared" si="119"/>
        <v>2012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1445363722</v>
      </c>
      <c r="J1899">
        <v>1442771722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7"/>
        <v>102</v>
      </c>
      <c r="Q1899">
        <f t="shared" si="118"/>
        <v>35.549999999999997</v>
      </c>
      <c r="R1899" s="12">
        <f t="shared" si="120"/>
        <v>41680.583402777782</v>
      </c>
      <c r="S1899">
        <f t="shared" si="119"/>
        <v>2014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1334250165</v>
      </c>
      <c r="J1900">
        <v>1331658165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7"/>
        <v>145</v>
      </c>
      <c r="Q1900">
        <f t="shared" si="118"/>
        <v>68.81</v>
      </c>
      <c r="R1900" s="12">
        <f t="shared" si="120"/>
        <v>42366.192974537036</v>
      </c>
      <c r="S1900">
        <f t="shared" si="119"/>
        <v>2015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1393966800</v>
      </c>
      <c r="J1901">
        <v>1392040806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7"/>
        <v>133</v>
      </c>
      <c r="Q1901">
        <f t="shared" si="118"/>
        <v>28.57</v>
      </c>
      <c r="R1901" s="12">
        <f t="shared" si="120"/>
        <v>42058.941736111112</v>
      </c>
      <c r="S1901">
        <f t="shared" si="119"/>
        <v>2015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1454349600</v>
      </c>
      <c r="J1902">
        <v>1451277473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7"/>
        <v>109</v>
      </c>
      <c r="Q1902">
        <f t="shared" si="118"/>
        <v>50.63</v>
      </c>
      <c r="R1902" s="12">
        <f t="shared" si="120"/>
        <v>41160.871886574074</v>
      </c>
      <c r="S1902">
        <f t="shared" si="119"/>
        <v>2012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8223</v>
      </c>
      <c r="H1903" t="s">
        <v>8245</v>
      </c>
      <c r="I1903">
        <v>1427319366</v>
      </c>
      <c r="J1903">
        <v>1424730966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7"/>
        <v>3</v>
      </c>
      <c r="Q1903">
        <f t="shared" si="118"/>
        <v>106.8</v>
      </c>
      <c r="R1903" s="12">
        <f t="shared" si="120"/>
        <v>42116.54315972222</v>
      </c>
      <c r="S1903">
        <f t="shared" si="119"/>
        <v>2015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8223</v>
      </c>
      <c r="H1904" t="s">
        <v>8245</v>
      </c>
      <c r="I1904">
        <v>1349517540</v>
      </c>
      <c r="J1904">
        <v>1347137731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7"/>
        <v>1</v>
      </c>
      <c r="Q1904">
        <f t="shared" si="118"/>
        <v>4</v>
      </c>
      <c r="R1904" s="12">
        <f t="shared" si="120"/>
        <v>42037.789895833332</v>
      </c>
      <c r="S1904">
        <f t="shared" si="119"/>
        <v>2015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8224</v>
      </c>
      <c r="H1905" t="s">
        <v>8246</v>
      </c>
      <c r="I1905">
        <v>1432299600</v>
      </c>
      <c r="J1905">
        <v>1429707729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7"/>
        <v>47</v>
      </c>
      <c r="Q1905">
        <f t="shared" si="118"/>
        <v>34.1</v>
      </c>
      <c r="R1905" s="12">
        <f t="shared" si="120"/>
        <v>42702.770729166667</v>
      </c>
      <c r="S1905">
        <f t="shared" si="119"/>
        <v>2016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7"/>
        <v>0</v>
      </c>
      <c r="Q1906">
        <f t="shared" si="118"/>
        <v>25</v>
      </c>
      <c r="R1906" s="12">
        <f t="shared" si="120"/>
        <v>42326.685428240744</v>
      </c>
      <c r="S1906">
        <f t="shared" si="119"/>
        <v>2015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1485541791</v>
      </c>
      <c r="J1907">
        <v>1480357791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7"/>
        <v>0</v>
      </c>
      <c r="Q1907">
        <f t="shared" si="118"/>
        <v>10.5</v>
      </c>
      <c r="R1907" s="12">
        <f t="shared" si="120"/>
        <v>41859.925856481481</v>
      </c>
      <c r="S1907">
        <f t="shared" si="119"/>
        <v>2014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1451752021</v>
      </c>
      <c r="J1908">
        <v>1447864021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7"/>
        <v>43</v>
      </c>
      <c r="Q1908">
        <f t="shared" si="118"/>
        <v>215.96</v>
      </c>
      <c r="R1908" s="12">
        <f t="shared" si="120"/>
        <v>42514.671099537038</v>
      </c>
      <c r="S1908">
        <f t="shared" si="119"/>
        <v>2016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1410127994</v>
      </c>
      <c r="J1909">
        <v>1407535994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7"/>
        <v>0</v>
      </c>
      <c r="Q1909">
        <f t="shared" si="118"/>
        <v>21.25</v>
      </c>
      <c r="R1909" s="12">
        <f t="shared" si="120"/>
        <v>41767.587094907409</v>
      </c>
      <c r="S1909">
        <f t="shared" si="119"/>
        <v>2014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1466697983</v>
      </c>
      <c r="J1910">
        <v>1464105983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7"/>
        <v>2</v>
      </c>
      <c r="Q1910">
        <f t="shared" si="118"/>
        <v>108.25</v>
      </c>
      <c r="R1910" s="12">
        <f t="shared" si="120"/>
        <v>42703.917824074073</v>
      </c>
      <c r="S1910">
        <f t="shared" si="119"/>
        <v>2016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1400853925</v>
      </c>
      <c r="J1911">
        <v>1399557925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7"/>
        <v>14</v>
      </c>
      <c r="Q1911">
        <f t="shared" si="118"/>
        <v>129.97</v>
      </c>
      <c r="R1911" s="12">
        <f t="shared" si="120"/>
        <v>41905.429155092592</v>
      </c>
      <c r="S1911">
        <f t="shared" si="119"/>
        <v>2014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8223</v>
      </c>
      <c r="H1912" t="s">
        <v>8245</v>
      </c>
      <c r="I1912">
        <v>1483048900</v>
      </c>
      <c r="J1912">
        <v>1480456900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7"/>
        <v>39</v>
      </c>
      <c r="Q1912">
        <f t="shared" si="118"/>
        <v>117.49</v>
      </c>
      <c r="R1912" s="12">
        <f t="shared" si="120"/>
        <v>42264.963159722218</v>
      </c>
      <c r="S1912">
        <f t="shared" si="119"/>
        <v>2015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8223</v>
      </c>
      <c r="H1913" t="s">
        <v>8245</v>
      </c>
      <c r="I1913">
        <v>1414059479</v>
      </c>
      <c r="J1913">
        <v>1411467479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7"/>
        <v>0</v>
      </c>
      <c r="Q1913">
        <f t="shared" si="118"/>
        <v>10</v>
      </c>
      <c r="R1913" s="12">
        <f t="shared" si="120"/>
        <v>41830.033958333333</v>
      </c>
      <c r="S1913">
        <f t="shared" si="119"/>
        <v>2014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8232</v>
      </c>
      <c r="H1914" t="s">
        <v>8248</v>
      </c>
      <c r="I1914">
        <v>1446331500</v>
      </c>
      <c r="J1914">
        <v>1442531217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7"/>
        <v>59</v>
      </c>
      <c r="Q1914">
        <f t="shared" si="118"/>
        <v>70.599999999999994</v>
      </c>
      <c r="R1914" s="12">
        <f t="shared" si="120"/>
        <v>42129.226388888885</v>
      </c>
      <c r="S1914">
        <f t="shared" si="119"/>
        <v>2015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8227</v>
      </c>
      <c r="H1915" t="s">
        <v>8249</v>
      </c>
      <c r="I1915">
        <v>1407545334</v>
      </c>
      <c r="J1915">
        <v>1404953334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7"/>
        <v>1</v>
      </c>
      <c r="Q1915">
        <f t="shared" si="118"/>
        <v>24.5</v>
      </c>
      <c r="R1915" s="12">
        <f t="shared" si="120"/>
        <v>41890.511319444442</v>
      </c>
      <c r="S1915">
        <f t="shared" si="119"/>
        <v>2014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1433395560</v>
      </c>
      <c r="J1916">
        <v>1430803560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7"/>
        <v>9</v>
      </c>
      <c r="Q1916">
        <f t="shared" si="118"/>
        <v>30</v>
      </c>
      <c r="R1916" s="12">
        <f t="shared" si="120"/>
        <v>41929.174456018518</v>
      </c>
      <c r="S1916">
        <f t="shared" si="119"/>
        <v>2014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8224</v>
      </c>
      <c r="H1917" t="s">
        <v>8246</v>
      </c>
      <c r="I1917">
        <v>1412770578</v>
      </c>
      <c r="J1917">
        <v>1410178578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7"/>
        <v>2</v>
      </c>
      <c r="Q1917">
        <f t="shared" si="118"/>
        <v>2</v>
      </c>
      <c r="R1917" s="12">
        <f t="shared" si="120"/>
        <v>41864.04886574074</v>
      </c>
      <c r="S1917">
        <f t="shared" si="119"/>
        <v>2014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1414814340</v>
      </c>
      <c r="J1918">
        <v>1413519073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7"/>
        <v>1</v>
      </c>
      <c r="Q1918">
        <f t="shared" si="118"/>
        <v>17</v>
      </c>
      <c r="R1918" s="12">
        <f t="shared" si="120"/>
        <v>42656.717303240745</v>
      </c>
      <c r="S1918">
        <f t="shared" si="119"/>
        <v>2016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8223</v>
      </c>
      <c r="H1919" t="s">
        <v>8245</v>
      </c>
      <c r="I1919">
        <v>1409620222</v>
      </c>
      <c r="J1919">
        <v>1407892222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7"/>
        <v>53</v>
      </c>
      <c r="Q1919">
        <f t="shared" si="118"/>
        <v>2928.93</v>
      </c>
      <c r="R1919" s="12">
        <f t="shared" si="120"/>
        <v>42746.270057870366</v>
      </c>
      <c r="S1919">
        <f t="shared" si="119"/>
        <v>2017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1478542375</v>
      </c>
      <c r="J1920">
        <v>1476378775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7"/>
        <v>1</v>
      </c>
      <c r="Q1920">
        <f t="shared" si="118"/>
        <v>28.89</v>
      </c>
      <c r="R1920" s="12">
        <f t="shared" si="120"/>
        <v>41828.789942129632</v>
      </c>
      <c r="S1920">
        <f t="shared" si="119"/>
        <v>2014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8230</v>
      </c>
      <c r="H1921" t="s">
        <v>8251</v>
      </c>
      <c r="I1921">
        <v>1486708133</v>
      </c>
      <c r="J1921">
        <v>1484116133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7"/>
        <v>47</v>
      </c>
      <c r="Q1921">
        <f t="shared" si="118"/>
        <v>29.63</v>
      </c>
      <c r="R1921" s="12">
        <f t="shared" si="120"/>
        <v>42113.875567129624</v>
      </c>
      <c r="S1921">
        <f t="shared" si="119"/>
        <v>2015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8223</v>
      </c>
      <c r="H1922" t="s">
        <v>8245</v>
      </c>
      <c r="I1922">
        <v>1407869851</v>
      </c>
      <c r="J1922">
        <v>1404845851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ref="P1922:P1985" si="121">ROUND(E1922/D1922*100,0)</f>
        <v>43</v>
      </c>
      <c r="Q1922">
        <f t="shared" ref="Q1922:Q1985" si="122">IFERROR(ROUND(E1922/L1922,2),0)</f>
        <v>40.98</v>
      </c>
      <c r="R1922" s="12">
        <f t="shared" si="120"/>
        <v>42270.875706018516</v>
      </c>
      <c r="S1922">
        <f t="shared" si="119"/>
        <v>2015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1432069249</v>
      </c>
      <c r="J1923">
        <v>1429477249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si="121"/>
        <v>137</v>
      </c>
      <c r="Q1923">
        <f t="shared" si="122"/>
        <v>54</v>
      </c>
      <c r="R1923" s="12">
        <f t="shared" si="120"/>
        <v>41074.221562500003</v>
      </c>
      <c r="S1923">
        <f t="shared" ref="S1923:S1986" si="123">YEAR(R1923)</f>
        <v>2012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8224</v>
      </c>
      <c r="H1924" t="s">
        <v>8246</v>
      </c>
      <c r="I1924">
        <v>1445468400</v>
      </c>
      <c r="J1924">
        <v>1443042061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1"/>
        <v>116</v>
      </c>
      <c r="Q1924">
        <f t="shared" si="122"/>
        <v>36.11</v>
      </c>
      <c r="R1924" s="12">
        <f t="shared" si="120"/>
        <v>41590.255868055552</v>
      </c>
      <c r="S1924">
        <f t="shared" si="123"/>
        <v>2013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1342243143</v>
      </c>
      <c r="J1925">
        <v>1339651143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1"/>
        <v>241</v>
      </c>
      <c r="Q1925">
        <f t="shared" si="122"/>
        <v>23.15</v>
      </c>
      <c r="R1925" s="12">
        <f t="shared" si="120"/>
        <v>40772.848749999997</v>
      </c>
      <c r="S1925">
        <f t="shared" si="123"/>
        <v>2011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1386828507</v>
      </c>
      <c r="J1926">
        <v>1384236507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1"/>
        <v>114</v>
      </c>
      <c r="Q1926">
        <f t="shared" si="122"/>
        <v>104</v>
      </c>
      <c r="R1926" s="12">
        <f t="shared" ref="R1926:R1989" si="124">((J1928/60)/60)/24+DATE(1970,1,1)</f>
        <v>41626.761053240742</v>
      </c>
      <c r="S1926">
        <f t="shared" si="123"/>
        <v>2013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1317099540</v>
      </c>
      <c r="J1927">
        <v>1313612532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1"/>
        <v>110</v>
      </c>
      <c r="Q1927">
        <f t="shared" si="122"/>
        <v>31.83</v>
      </c>
      <c r="R1927" s="12">
        <f t="shared" si="124"/>
        <v>41535.90148148148</v>
      </c>
      <c r="S1927">
        <f t="shared" si="123"/>
        <v>2013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1389814380</v>
      </c>
      <c r="J1928">
        <v>1387390555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1"/>
        <v>195</v>
      </c>
      <c r="Q1928">
        <f t="shared" si="122"/>
        <v>27.39</v>
      </c>
      <c r="R1928" s="12">
        <f t="shared" si="124"/>
        <v>40456.954351851848</v>
      </c>
      <c r="S1928">
        <f t="shared" si="123"/>
        <v>2010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1381449600</v>
      </c>
      <c r="J1929">
        <v>1379540288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1"/>
        <v>103</v>
      </c>
      <c r="Q1929">
        <f t="shared" si="122"/>
        <v>56.36</v>
      </c>
      <c r="R1929" s="12">
        <f t="shared" si="124"/>
        <v>40960.861562500002</v>
      </c>
      <c r="S1929">
        <f t="shared" si="123"/>
        <v>2012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1288657560</v>
      </c>
      <c r="J1930">
        <v>1286319256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1"/>
        <v>103</v>
      </c>
      <c r="Q1930">
        <f t="shared" si="122"/>
        <v>77.349999999999994</v>
      </c>
      <c r="R1930" s="12">
        <f t="shared" si="124"/>
        <v>41371.648078703707</v>
      </c>
      <c r="S1930">
        <f t="shared" si="123"/>
        <v>2013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1331182740</v>
      </c>
      <c r="J1931">
        <v>1329856839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1"/>
        <v>100</v>
      </c>
      <c r="Q1931">
        <f t="shared" si="122"/>
        <v>42.8</v>
      </c>
      <c r="R1931" s="12">
        <f t="shared" si="124"/>
        <v>40687.021597222221</v>
      </c>
      <c r="S1931">
        <f t="shared" si="123"/>
        <v>2011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1367940794</v>
      </c>
      <c r="J1932">
        <v>1365348794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1"/>
        <v>127</v>
      </c>
      <c r="Q1932">
        <f t="shared" si="122"/>
        <v>48.85</v>
      </c>
      <c r="R1932" s="12">
        <f t="shared" si="124"/>
        <v>41402.558819444443</v>
      </c>
      <c r="S1932">
        <f t="shared" si="123"/>
        <v>2013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1309825866</v>
      </c>
      <c r="J1933">
        <v>1306197066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1"/>
        <v>121</v>
      </c>
      <c r="Q1933">
        <f t="shared" si="122"/>
        <v>48.24</v>
      </c>
      <c r="R1933" s="12">
        <f t="shared" si="124"/>
        <v>41037.892465277779</v>
      </c>
      <c r="S1933">
        <f t="shared" si="123"/>
        <v>2012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1373203482</v>
      </c>
      <c r="J1934">
        <v>1368019482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1"/>
        <v>107</v>
      </c>
      <c r="Q1934">
        <f t="shared" si="122"/>
        <v>70.209999999999994</v>
      </c>
      <c r="R1934" s="12">
        <f t="shared" si="124"/>
        <v>40911.809872685182</v>
      </c>
      <c r="S1934">
        <f t="shared" si="123"/>
        <v>2012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1337657400</v>
      </c>
      <c r="J1935">
        <v>1336512309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1"/>
        <v>172</v>
      </c>
      <c r="Q1935">
        <f t="shared" si="122"/>
        <v>94.05</v>
      </c>
      <c r="R1935" s="12">
        <f t="shared" si="124"/>
        <v>41879.130868055552</v>
      </c>
      <c r="S1935">
        <f t="shared" si="123"/>
        <v>2014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1327433173</v>
      </c>
      <c r="J1936">
        <v>1325618773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1"/>
        <v>124</v>
      </c>
      <c r="Q1936">
        <f t="shared" si="122"/>
        <v>80.27</v>
      </c>
      <c r="R1936" s="12">
        <f t="shared" si="124"/>
        <v>40865.867141203707</v>
      </c>
      <c r="S1936">
        <f t="shared" si="123"/>
        <v>2011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1411787307</v>
      </c>
      <c r="J1937">
        <v>1409195307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1"/>
        <v>108</v>
      </c>
      <c r="Q1937">
        <f t="shared" si="122"/>
        <v>54.2</v>
      </c>
      <c r="R1937" s="12">
        <f t="shared" si="124"/>
        <v>41773.932534722226</v>
      </c>
      <c r="S1937">
        <f t="shared" si="123"/>
        <v>2014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1"/>
        <v>117</v>
      </c>
      <c r="Q1938">
        <f t="shared" si="122"/>
        <v>60.27</v>
      </c>
      <c r="R1938" s="12">
        <f t="shared" si="124"/>
        <v>40852.889699074076</v>
      </c>
      <c r="S1938">
        <f t="shared" si="123"/>
        <v>2011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1403326740</v>
      </c>
      <c r="J1939">
        <v>1400106171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1"/>
        <v>187</v>
      </c>
      <c r="Q1939">
        <f t="shared" si="122"/>
        <v>38.74</v>
      </c>
      <c r="R1939" s="12">
        <f t="shared" si="124"/>
        <v>41059.118993055556</v>
      </c>
      <c r="S1939">
        <f t="shared" si="123"/>
        <v>2012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1323151140</v>
      </c>
      <c r="J1940">
        <v>1320528070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1"/>
        <v>116</v>
      </c>
      <c r="Q1940">
        <f t="shared" si="122"/>
        <v>152.54</v>
      </c>
      <c r="R1940" s="12">
        <f t="shared" si="124"/>
        <v>41426.259618055556</v>
      </c>
      <c r="S1940">
        <f t="shared" si="123"/>
        <v>2013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1339732740</v>
      </c>
      <c r="J1941">
        <v>1338346281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1"/>
        <v>111</v>
      </c>
      <c r="Q1941">
        <f t="shared" si="122"/>
        <v>115.31</v>
      </c>
      <c r="R1941" s="12">
        <f t="shared" si="124"/>
        <v>41313.985046296293</v>
      </c>
      <c r="S1941">
        <f t="shared" si="123"/>
        <v>2013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1372741200</v>
      </c>
      <c r="J1942">
        <v>1370067231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1"/>
        <v>171</v>
      </c>
      <c r="Q1942">
        <f t="shared" si="122"/>
        <v>35.840000000000003</v>
      </c>
      <c r="R1942" s="12">
        <f t="shared" si="124"/>
        <v>40670.507326388892</v>
      </c>
      <c r="S1942">
        <f t="shared" si="123"/>
        <v>2011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1362955108</v>
      </c>
      <c r="J1943">
        <v>1360366708</v>
      </c>
      <c r="K1943" t="b">
        <v>0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1"/>
        <v>126</v>
      </c>
      <c r="Q1943">
        <f t="shared" si="122"/>
        <v>64.569999999999993</v>
      </c>
      <c r="R1943" s="12">
        <f t="shared" si="124"/>
        <v>41744.290868055556</v>
      </c>
      <c r="S1943">
        <f t="shared" si="123"/>
        <v>2014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1308110340</v>
      </c>
      <c r="J1944">
        <v>1304770233</v>
      </c>
      <c r="K1944" t="b">
        <v>0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1"/>
        <v>138</v>
      </c>
      <c r="Q1944">
        <f t="shared" si="122"/>
        <v>87.44</v>
      </c>
      <c r="R1944" s="12">
        <f t="shared" si="124"/>
        <v>40638.828009259261</v>
      </c>
      <c r="S1944">
        <f t="shared" si="123"/>
        <v>2011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1400137131</v>
      </c>
      <c r="J1945">
        <v>1397545131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1"/>
        <v>1705</v>
      </c>
      <c r="Q1945">
        <f t="shared" si="122"/>
        <v>68.819999999999993</v>
      </c>
      <c r="R1945" s="12">
        <f t="shared" si="124"/>
        <v>42548.269861111112</v>
      </c>
      <c r="S1945">
        <f t="shared" si="123"/>
        <v>2016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1309809140</v>
      </c>
      <c r="J1946">
        <v>1302033140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1"/>
        <v>788</v>
      </c>
      <c r="Q1946">
        <f t="shared" si="122"/>
        <v>176.2</v>
      </c>
      <c r="R1946" s="12">
        <f t="shared" si="124"/>
        <v>41730.584374999999</v>
      </c>
      <c r="S1946">
        <f t="shared" si="123"/>
        <v>2014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8223</v>
      </c>
      <c r="H1947" t="s">
        <v>8245</v>
      </c>
      <c r="I1947">
        <v>1470896916</v>
      </c>
      <c r="J1947">
        <v>1467008916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1"/>
        <v>348</v>
      </c>
      <c r="Q1947">
        <f t="shared" si="122"/>
        <v>511.79</v>
      </c>
      <c r="R1947" s="12">
        <f t="shared" si="124"/>
        <v>42157.251828703709</v>
      </c>
      <c r="S1947">
        <f t="shared" si="123"/>
        <v>2015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1398952890</v>
      </c>
      <c r="J1948">
        <v>1396360890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1"/>
        <v>150</v>
      </c>
      <c r="Q1948">
        <f t="shared" si="122"/>
        <v>160.44</v>
      </c>
      <c r="R1948" s="12">
        <f t="shared" si="124"/>
        <v>41689.150011574071</v>
      </c>
      <c r="S1948">
        <f t="shared" si="123"/>
        <v>2014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8226</v>
      </c>
      <c r="H1949" t="s">
        <v>8248</v>
      </c>
      <c r="I1949">
        <v>1436680958</v>
      </c>
      <c r="J1949">
        <v>1433224958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1"/>
        <v>101</v>
      </c>
      <c r="Q1949">
        <f t="shared" si="122"/>
        <v>35</v>
      </c>
      <c r="R1949" s="12">
        <f t="shared" si="124"/>
        <v>40102.918055555558</v>
      </c>
      <c r="S1949">
        <f t="shared" si="123"/>
        <v>2009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1397961361</v>
      </c>
      <c r="J1950">
        <v>1392780961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1"/>
        <v>800</v>
      </c>
      <c r="Q1950">
        <f t="shared" si="122"/>
        <v>188.51</v>
      </c>
      <c r="R1950" s="12">
        <f t="shared" si="124"/>
        <v>42473.604270833333</v>
      </c>
      <c r="S1950">
        <f t="shared" si="123"/>
        <v>2016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8223</v>
      </c>
      <c r="H1951" t="s">
        <v>8245</v>
      </c>
      <c r="I1951">
        <v>1258955940</v>
      </c>
      <c r="J1951">
        <v>1255730520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1"/>
        <v>106</v>
      </c>
      <c r="Q1951">
        <f t="shared" si="122"/>
        <v>56.2</v>
      </c>
      <c r="R1951" s="12">
        <f t="shared" si="124"/>
        <v>41800.423043981478</v>
      </c>
      <c r="S1951">
        <f t="shared" si="123"/>
        <v>2014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1465232520</v>
      </c>
      <c r="J1952">
        <v>1460557809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1"/>
        <v>201</v>
      </c>
      <c r="Q1952">
        <f t="shared" si="122"/>
        <v>51.31</v>
      </c>
      <c r="R1952" s="12">
        <f t="shared" si="124"/>
        <v>40624.181400462963</v>
      </c>
      <c r="S1952">
        <f t="shared" si="123"/>
        <v>2011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8224</v>
      </c>
      <c r="H1953" t="s">
        <v>8246</v>
      </c>
      <c r="I1953">
        <v>1404986951</v>
      </c>
      <c r="J1953">
        <v>1402394951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1"/>
        <v>212</v>
      </c>
      <c r="Q1953">
        <f t="shared" si="122"/>
        <v>127.36</v>
      </c>
      <c r="R1953" s="12">
        <f t="shared" si="124"/>
        <v>42651.420567129629</v>
      </c>
      <c r="S1953">
        <f t="shared" si="123"/>
        <v>2016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8223</v>
      </c>
      <c r="H1954" t="s">
        <v>8245</v>
      </c>
      <c r="I1954">
        <v>1303446073</v>
      </c>
      <c r="J1954">
        <v>1300767673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1"/>
        <v>198</v>
      </c>
      <c r="Q1954">
        <f t="shared" si="122"/>
        <v>101.86</v>
      </c>
      <c r="R1954" s="12">
        <f t="shared" si="124"/>
        <v>41526.60665509259</v>
      </c>
      <c r="S1954">
        <f t="shared" si="123"/>
        <v>2013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1478516737</v>
      </c>
      <c r="J1955">
        <v>1475921137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1"/>
        <v>226</v>
      </c>
      <c r="Q1955">
        <f t="shared" si="122"/>
        <v>230.56</v>
      </c>
      <c r="R1955" s="12">
        <f t="shared" si="124"/>
        <v>40941.199826388889</v>
      </c>
      <c r="S1955">
        <f t="shared" si="123"/>
        <v>2012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8228</v>
      </c>
      <c r="H1956" t="s">
        <v>8250</v>
      </c>
      <c r="I1956">
        <v>1381934015</v>
      </c>
      <c r="J1956">
        <v>1378737215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1"/>
        <v>699</v>
      </c>
      <c r="Q1956">
        <f t="shared" si="122"/>
        <v>842.11</v>
      </c>
      <c r="R1956" s="12">
        <f t="shared" si="124"/>
        <v>42394.580740740741</v>
      </c>
      <c r="S1956">
        <f t="shared" si="123"/>
        <v>2016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1330657200</v>
      </c>
      <c r="J1957">
        <v>1328158065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1"/>
        <v>399</v>
      </c>
      <c r="Q1957">
        <f t="shared" si="122"/>
        <v>577.28</v>
      </c>
      <c r="R1957" s="12">
        <f t="shared" si="124"/>
        <v>41020.271770833337</v>
      </c>
      <c r="S1957">
        <f t="shared" si="123"/>
        <v>2012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1457758800</v>
      </c>
      <c r="J1958">
        <v>1453730176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1"/>
        <v>294</v>
      </c>
      <c r="Q1958">
        <f t="shared" si="122"/>
        <v>483.34</v>
      </c>
      <c r="R1958" s="12">
        <f t="shared" si="124"/>
        <v>42067.923668981486</v>
      </c>
      <c r="S1958">
        <f t="shared" si="123"/>
        <v>2015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1337799600</v>
      </c>
      <c r="J1959">
        <v>1334989881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1"/>
        <v>168</v>
      </c>
      <c r="Q1959">
        <f t="shared" si="122"/>
        <v>76.14</v>
      </c>
      <c r="R1959" s="12">
        <f t="shared" si="124"/>
        <v>41179.098530092589</v>
      </c>
      <c r="S1959">
        <f t="shared" si="123"/>
        <v>2012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1429391405</v>
      </c>
      <c r="J1960">
        <v>1425507005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1"/>
        <v>1436</v>
      </c>
      <c r="Q1960">
        <f t="shared" si="122"/>
        <v>74.11</v>
      </c>
      <c r="R1960" s="12">
        <f t="shared" si="124"/>
        <v>41326.987974537034</v>
      </c>
      <c r="S1960">
        <f t="shared" si="123"/>
        <v>2013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1351304513</v>
      </c>
      <c r="J1961">
        <v>1348712513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1"/>
        <v>157</v>
      </c>
      <c r="Q1961">
        <f t="shared" si="122"/>
        <v>36.97</v>
      </c>
      <c r="R1961" s="12">
        <f t="shared" si="124"/>
        <v>41871.845601851855</v>
      </c>
      <c r="S1961">
        <f t="shared" si="123"/>
        <v>2014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8223</v>
      </c>
      <c r="H1962" t="s">
        <v>8245</v>
      </c>
      <c r="I1962">
        <v>1364078561</v>
      </c>
      <c r="J1962">
        <v>1361490161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1"/>
        <v>118</v>
      </c>
      <c r="Q1962">
        <f t="shared" si="122"/>
        <v>2500.9699999999998</v>
      </c>
      <c r="R1962" s="12">
        <f t="shared" si="124"/>
        <v>41964.362743055557</v>
      </c>
      <c r="S1962">
        <f t="shared" si="123"/>
        <v>2014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1412121600</v>
      </c>
      <c r="J1963">
        <v>1408565860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1"/>
        <v>1105</v>
      </c>
      <c r="Q1963">
        <f t="shared" si="122"/>
        <v>67.69</v>
      </c>
      <c r="R1963" s="12">
        <f t="shared" si="124"/>
        <v>41148.194641203707</v>
      </c>
      <c r="S1963">
        <f t="shared" si="123"/>
        <v>2012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8234</v>
      </c>
      <c r="H1964" t="s">
        <v>8254</v>
      </c>
      <c r="I1964">
        <v>1419151341</v>
      </c>
      <c r="J1964">
        <v>1416559341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1"/>
        <v>193</v>
      </c>
      <c r="Q1964">
        <f t="shared" si="122"/>
        <v>63.05</v>
      </c>
      <c r="R1964" s="12">
        <f t="shared" si="124"/>
        <v>41742.780509259261</v>
      </c>
      <c r="S1964">
        <f t="shared" si="123"/>
        <v>2014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8223</v>
      </c>
      <c r="H1965" t="s">
        <v>8245</v>
      </c>
      <c r="I1965">
        <v>1349495940</v>
      </c>
      <c r="J1965">
        <v>1346042417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1"/>
        <v>127</v>
      </c>
      <c r="Q1965">
        <f t="shared" si="122"/>
        <v>117.6</v>
      </c>
      <c r="R1965" s="12">
        <f t="shared" si="124"/>
        <v>41863.429791666669</v>
      </c>
      <c r="S1965">
        <f t="shared" si="123"/>
        <v>2014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8223</v>
      </c>
      <c r="H1966" t="s">
        <v>8245</v>
      </c>
      <c r="I1966">
        <v>1400006636</v>
      </c>
      <c r="J1966">
        <v>1397414636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1"/>
        <v>260</v>
      </c>
      <c r="Q1966">
        <f t="shared" si="122"/>
        <v>180.75</v>
      </c>
      <c r="R1966" s="12">
        <f t="shared" si="124"/>
        <v>42452.272824074069</v>
      </c>
      <c r="S1966">
        <f t="shared" si="123"/>
        <v>2016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8224</v>
      </c>
      <c r="H1967" t="s">
        <v>8246</v>
      </c>
      <c r="I1967">
        <v>1410862734</v>
      </c>
      <c r="J1967">
        <v>1407838734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1"/>
        <v>262</v>
      </c>
      <c r="Q1967">
        <f t="shared" si="122"/>
        <v>127.32</v>
      </c>
      <c r="R1967" s="12">
        <f t="shared" si="124"/>
        <v>40898.089236111111</v>
      </c>
      <c r="S1967">
        <f t="shared" si="123"/>
        <v>2011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8236</v>
      </c>
      <c r="H1968" t="s">
        <v>8248</v>
      </c>
      <c r="I1968">
        <v>1461306772</v>
      </c>
      <c r="J1968">
        <v>1458714772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1"/>
        <v>207</v>
      </c>
      <c r="Q1968">
        <f t="shared" si="122"/>
        <v>136.63999999999999</v>
      </c>
      <c r="R1968" s="12">
        <f t="shared" si="124"/>
        <v>41835.540486111109</v>
      </c>
      <c r="S1968">
        <f t="shared" si="123"/>
        <v>2014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1326330000</v>
      </c>
      <c r="J1969">
        <v>1324433310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1"/>
        <v>370</v>
      </c>
      <c r="Q1969">
        <f t="shared" si="122"/>
        <v>182.78</v>
      </c>
      <c r="R1969" s="12">
        <f t="shared" si="124"/>
        <v>41730.663530092592</v>
      </c>
      <c r="S1969">
        <f t="shared" si="123"/>
        <v>2014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1408021098</v>
      </c>
      <c r="J1970">
        <v>1405429098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1"/>
        <v>285</v>
      </c>
      <c r="Q1970">
        <f t="shared" si="122"/>
        <v>279.38</v>
      </c>
      <c r="R1970" s="12">
        <f t="shared" si="124"/>
        <v>42676.586979166663</v>
      </c>
      <c r="S1970">
        <f t="shared" si="123"/>
        <v>2016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8223</v>
      </c>
      <c r="H1971" t="s">
        <v>8245</v>
      </c>
      <c r="I1971">
        <v>1398959729</v>
      </c>
      <c r="J1971">
        <v>1396367729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1"/>
        <v>579</v>
      </c>
      <c r="Q1971">
        <f t="shared" si="122"/>
        <v>61.38</v>
      </c>
      <c r="R1971" s="12">
        <f t="shared" si="124"/>
        <v>42557.792453703703</v>
      </c>
      <c r="S1971">
        <f t="shared" si="123"/>
        <v>2016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1480777515</v>
      </c>
      <c r="J1972">
        <v>1478095515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1"/>
        <v>1132</v>
      </c>
      <c r="Q1972">
        <f t="shared" si="122"/>
        <v>80.73</v>
      </c>
      <c r="R1972" s="12">
        <f t="shared" si="124"/>
        <v>41324.193298611113</v>
      </c>
      <c r="S1972">
        <f t="shared" si="123"/>
        <v>2013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8224</v>
      </c>
      <c r="H1973" t="s">
        <v>8246</v>
      </c>
      <c r="I1973">
        <v>1470423668</v>
      </c>
      <c r="J1973">
        <v>1467831668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1"/>
        <v>263</v>
      </c>
      <c r="Q1973">
        <f t="shared" si="122"/>
        <v>272.36</v>
      </c>
      <c r="R1973" s="12">
        <f t="shared" si="124"/>
        <v>41561.500706018516</v>
      </c>
      <c r="S1973">
        <f t="shared" si="123"/>
        <v>2013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1366429101</v>
      </c>
      <c r="J1974">
        <v>1361248701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1"/>
        <v>674</v>
      </c>
      <c r="Q1974">
        <f t="shared" si="122"/>
        <v>70.849999999999994</v>
      </c>
      <c r="R1974" s="12">
        <f t="shared" si="124"/>
        <v>41201.012083333335</v>
      </c>
      <c r="S1974">
        <f t="shared" si="123"/>
        <v>2012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1384488000</v>
      </c>
      <c r="J1975">
        <v>1381752061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1"/>
        <v>257</v>
      </c>
      <c r="Q1975">
        <f t="shared" si="122"/>
        <v>247.94</v>
      </c>
      <c r="R1975" s="12">
        <f t="shared" si="124"/>
        <v>42549.722962962958</v>
      </c>
      <c r="S1975">
        <f t="shared" si="123"/>
        <v>2016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8223</v>
      </c>
      <c r="H1976" t="s">
        <v>8245</v>
      </c>
      <c r="I1976">
        <v>1353201444</v>
      </c>
      <c r="J1976">
        <v>1350605844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1"/>
        <v>375</v>
      </c>
      <c r="Q1976">
        <f t="shared" si="122"/>
        <v>186.81</v>
      </c>
      <c r="R1976" s="12">
        <f t="shared" si="124"/>
        <v>41445.334131944444</v>
      </c>
      <c r="S1976">
        <f t="shared" si="123"/>
        <v>2013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1470466800</v>
      </c>
      <c r="J1977">
        <v>1467134464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1"/>
        <v>209</v>
      </c>
      <c r="Q1977">
        <f t="shared" si="122"/>
        <v>131.99</v>
      </c>
      <c r="R1977" s="12">
        <f t="shared" si="124"/>
        <v>41313.755219907405</v>
      </c>
      <c r="S1977">
        <f t="shared" si="123"/>
        <v>2013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1376899269</v>
      </c>
      <c r="J1978">
        <v>1371715269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1"/>
        <v>347</v>
      </c>
      <c r="Q1978">
        <f t="shared" si="122"/>
        <v>29.31</v>
      </c>
      <c r="R1978" s="12">
        <f t="shared" si="124"/>
        <v>41438.899594907409</v>
      </c>
      <c r="S1978">
        <f t="shared" si="123"/>
        <v>2013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1362938851</v>
      </c>
      <c r="J1979">
        <v>1360346851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1"/>
        <v>402</v>
      </c>
      <c r="Q1979">
        <f t="shared" si="122"/>
        <v>245.02</v>
      </c>
      <c r="R1979" s="12">
        <f t="shared" si="124"/>
        <v>42311.216898148152</v>
      </c>
      <c r="S1979">
        <f t="shared" si="123"/>
        <v>2015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8224</v>
      </c>
      <c r="H1980" t="s">
        <v>8246</v>
      </c>
      <c r="I1980">
        <v>1373751325</v>
      </c>
      <c r="J1980">
        <v>1371159325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1"/>
        <v>1027</v>
      </c>
      <c r="Q1980">
        <f t="shared" si="122"/>
        <v>1323.25</v>
      </c>
      <c r="R1980" s="12">
        <f t="shared" si="124"/>
        <v>41039.225601851853</v>
      </c>
      <c r="S1980">
        <f t="shared" si="123"/>
        <v>2012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1450511940</v>
      </c>
      <c r="J1981">
        <v>1446527540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1"/>
        <v>115</v>
      </c>
      <c r="Q1981">
        <f t="shared" si="122"/>
        <v>282.66000000000003</v>
      </c>
      <c r="R1981" s="12">
        <f t="shared" si="124"/>
        <v>42290.460023148145</v>
      </c>
      <c r="S1981">
        <f t="shared" si="123"/>
        <v>2015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8223</v>
      </c>
      <c r="H1982" t="s">
        <v>8245</v>
      </c>
      <c r="I1982">
        <v>1339484400</v>
      </c>
      <c r="J1982">
        <v>1336627492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1"/>
        <v>355</v>
      </c>
      <c r="Q1982">
        <f t="shared" si="122"/>
        <v>91.21</v>
      </c>
      <c r="R1982" s="12">
        <f t="shared" si="124"/>
        <v>42423.542384259257</v>
      </c>
      <c r="S1982">
        <f t="shared" si="123"/>
        <v>2016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8223</v>
      </c>
      <c r="H1983" t="s">
        <v>8245</v>
      </c>
      <c r="I1983">
        <v>1447909140</v>
      </c>
      <c r="J1983">
        <v>1444734146</v>
      </c>
      <c r="K1983" t="b">
        <v>1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1"/>
        <v>5</v>
      </c>
      <c r="Q1983">
        <f t="shared" si="122"/>
        <v>31.75</v>
      </c>
      <c r="R1983" s="12">
        <f t="shared" si="124"/>
        <v>41799.725289351853</v>
      </c>
      <c r="S1983">
        <f t="shared" si="123"/>
        <v>2014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8235</v>
      </c>
      <c r="H1984" t="s">
        <v>8248</v>
      </c>
      <c r="I1984">
        <v>1459684862</v>
      </c>
      <c r="J1984">
        <v>1456232462</v>
      </c>
      <c r="K1984" t="b">
        <v>1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1"/>
        <v>0</v>
      </c>
      <c r="Q1984">
        <f t="shared" si="122"/>
        <v>0</v>
      </c>
      <c r="R1984" s="12">
        <f t="shared" si="124"/>
        <v>42678.586655092593</v>
      </c>
      <c r="S1984">
        <f t="shared" si="123"/>
        <v>2016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8228</v>
      </c>
      <c r="H1985" t="s">
        <v>8250</v>
      </c>
      <c r="I1985">
        <v>1404926665</v>
      </c>
      <c r="J1985">
        <v>1402334665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1"/>
        <v>4</v>
      </c>
      <c r="Q1985">
        <f t="shared" si="122"/>
        <v>88.69</v>
      </c>
      <c r="R1985" s="12">
        <f t="shared" si="124"/>
        <v>42593.011782407411</v>
      </c>
      <c r="S1985">
        <f t="shared" si="123"/>
        <v>2016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8230</v>
      </c>
      <c r="H1986" t="s">
        <v>8251</v>
      </c>
      <c r="I1986">
        <v>1480863887</v>
      </c>
      <c r="J1986">
        <v>1478268287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ref="P1986:P2049" si="125">ROUND(E1986/D1986*100,0)</f>
        <v>21</v>
      </c>
      <c r="Q1986">
        <f t="shared" ref="Q1986:Q2049" si="126">IFERROR(ROUND(E1986/L1986,2),0)</f>
        <v>453.14</v>
      </c>
      <c r="R1986" s="12">
        <f t="shared" si="124"/>
        <v>41913.790289351848</v>
      </c>
      <c r="S1986">
        <f t="shared" si="123"/>
        <v>2014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8223</v>
      </c>
      <c r="H1987" t="s">
        <v>8245</v>
      </c>
      <c r="I1987">
        <v>1472799600</v>
      </c>
      <c r="J1987">
        <v>1470874618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si="125"/>
        <v>3</v>
      </c>
      <c r="Q1987">
        <f t="shared" si="126"/>
        <v>12.75</v>
      </c>
      <c r="R1987" s="12">
        <f t="shared" si="124"/>
        <v>42555.698738425926</v>
      </c>
      <c r="S1987">
        <f t="shared" ref="S1987:S2050" si="127">YEAR(R1987)</f>
        <v>2016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8223</v>
      </c>
      <c r="H1988" t="s">
        <v>8245</v>
      </c>
      <c r="I1988">
        <v>1417377481</v>
      </c>
      <c r="J1988">
        <v>1412189881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5"/>
        <v>0</v>
      </c>
      <c r="Q1988">
        <f t="shared" si="126"/>
        <v>1</v>
      </c>
      <c r="R1988" s="12">
        <f t="shared" si="124"/>
        <v>42413.433831018512</v>
      </c>
      <c r="S1988">
        <f t="shared" si="127"/>
        <v>2016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1470178800</v>
      </c>
      <c r="J1989">
        <v>1467650771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5"/>
        <v>42</v>
      </c>
      <c r="Q1989">
        <f t="shared" si="126"/>
        <v>83.43</v>
      </c>
      <c r="R1989" s="12">
        <f t="shared" si="124"/>
        <v>42034.639768518522</v>
      </c>
      <c r="S1989">
        <f t="shared" si="127"/>
        <v>2015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8224</v>
      </c>
      <c r="H1990" t="s">
        <v>8246</v>
      </c>
      <c r="I1990">
        <v>1457947483</v>
      </c>
      <c r="J1990">
        <v>1455359083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5"/>
        <v>0</v>
      </c>
      <c r="Q1990">
        <f t="shared" si="126"/>
        <v>25</v>
      </c>
      <c r="R1990" s="12">
        <f t="shared" ref="R1990:R2053" si="128">((J1992/60)/60)/24+DATE(1970,1,1)</f>
        <v>42206.763217592597</v>
      </c>
      <c r="S1990">
        <f t="shared" si="127"/>
        <v>2015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8224</v>
      </c>
      <c r="H1991" t="s">
        <v>8246</v>
      </c>
      <c r="I1991">
        <v>1425223276</v>
      </c>
      <c r="J1991">
        <v>1422631276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5"/>
        <v>1</v>
      </c>
      <c r="Q1991">
        <f t="shared" si="126"/>
        <v>50</v>
      </c>
      <c r="R1991" s="12">
        <f t="shared" si="128"/>
        <v>42685.680648148147</v>
      </c>
      <c r="S1991">
        <f t="shared" si="127"/>
        <v>2016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1440094742</v>
      </c>
      <c r="J1992">
        <v>1437502742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5"/>
        <v>17</v>
      </c>
      <c r="Q1992">
        <f t="shared" si="126"/>
        <v>101.8</v>
      </c>
      <c r="R1992" s="12">
        <f t="shared" si="128"/>
        <v>42398.195972222224</v>
      </c>
      <c r="S1992">
        <f t="shared" si="127"/>
        <v>2016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1481473208</v>
      </c>
      <c r="J1993">
        <v>1478881208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5"/>
        <v>7</v>
      </c>
      <c r="Q1993">
        <f t="shared" si="126"/>
        <v>46.67</v>
      </c>
      <c r="R1993" s="12">
        <f t="shared" si="128"/>
        <v>42167.89335648148</v>
      </c>
      <c r="S1993">
        <f t="shared" si="127"/>
        <v>2015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1455338532</v>
      </c>
      <c r="J1994">
        <v>1454042532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5"/>
        <v>0</v>
      </c>
      <c r="Q1994">
        <f t="shared" si="126"/>
        <v>1</v>
      </c>
      <c r="R1994" s="12">
        <f t="shared" si="128"/>
        <v>42023.143414351856</v>
      </c>
      <c r="S1994">
        <f t="shared" si="127"/>
        <v>2015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8223</v>
      </c>
      <c r="H1995" t="s">
        <v>8245</v>
      </c>
      <c r="I1995">
        <v>1435958786</v>
      </c>
      <c r="J1995">
        <v>1434144386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5"/>
        <v>0</v>
      </c>
      <c r="Q1995">
        <f t="shared" si="126"/>
        <v>0</v>
      </c>
      <c r="R1995" s="12">
        <f t="shared" si="128"/>
        <v>42329.58839120371</v>
      </c>
      <c r="S1995">
        <f t="shared" si="127"/>
        <v>2015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1424229991</v>
      </c>
      <c r="J1996">
        <v>1421637991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5"/>
        <v>0</v>
      </c>
      <c r="Q1996">
        <f t="shared" si="126"/>
        <v>0</v>
      </c>
      <c r="R1996" s="12">
        <f t="shared" si="128"/>
        <v>42651.006273148145</v>
      </c>
      <c r="S1996">
        <f t="shared" si="127"/>
        <v>2016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8224</v>
      </c>
      <c r="H1997" t="s">
        <v>8246</v>
      </c>
      <c r="I1997">
        <v>1450706837</v>
      </c>
      <c r="J1997">
        <v>1448114837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5"/>
        <v>8</v>
      </c>
      <c r="Q1997">
        <f t="shared" si="126"/>
        <v>26</v>
      </c>
      <c r="R1997" s="12">
        <f t="shared" si="128"/>
        <v>42181.902037037042</v>
      </c>
      <c r="S1997">
        <f t="shared" si="127"/>
        <v>2015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1481072942</v>
      </c>
      <c r="J1998">
        <v>1475885342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5"/>
        <v>0</v>
      </c>
      <c r="Q1998">
        <f t="shared" si="126"/>
        <v>0</v>
      </c>
      <c r="R1998" s="12">
        <f t="shared" si="128"/>
        <v>41800.819571759261</v>
      </c>
      <c r="S1998">
        <f t="shared" si="127"/>
        <v>2014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8228</v>
      </c>
      <c r="H1999" t="s">
        <v>8250</v>
      </c>
      <c r="I1999">
        <v>1437082736</v>
      </c>
      <c r="J1999">
        <v>1435354736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5"/>
        <v>0</v>
      </c>
      <c r="Q1999">
        <f t="shared" si="126"/>
        <v>0</v>
      </c>
      <c r="R1999" s="12">
        <f t="shared" si="128"/>
        <v>41847.930694444447</v>
      </c>
      <c r="S1999">
        <f t="shared" si="127"/>
        <v>2014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1405021211</v>
      </c>
      <c r="J2000">
        <v>1402429211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5"/>
        <v>26</v>
      </c>
      <c r="Q2000">
        <f t="shared" si="126"/>
        <v>218.33</v>
      </c>
      <c r="R2000" s="12">
        <f t="shared" si="128"/>
        <v>41807.118495370371</v>
      </c>
      <c r="S2000">
        <f t="shared" si="127"/>
        <v>2014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8223</v>
      </c>
      <c r="H2001" t="s">
        <v>8245</v>
      </c>
      <c r="I2001">
        <v>1409091612</v>
      </c>
      <c r="J2001">
        <v>1406499612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5"/>
        <v>1</v>
      </c>
      <c r="Q2001">
        <f t="shared" si="126"/>
        <v>33.71</v>
      </c>
      <c r="R2001" s="12">
        <f t="shared" si="128"/>
        <v>41926.482731481483</v>
      </c>
      <c r="S2001">
        <f t="shared" si="127"/>
        <v>2014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8223</v>
      </c>
      <c r="H2002" t="s">
        <v>8245</v>
      </c>
      <c r="I2002">
        <v>1406861438</v>
      </c>
      <c r="J2002">
        <v>1402973438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5"/>
        <v>13</v>
      </c>
      <c r="Q2002">
        <f t="shared" si="126"/>
        <v>25</v>
      </c>
      <c r="R2002" s="12">
        <f t="shared" si="128"/>
        <v>42345.951539351852</v>
      </c>
      <c r="S2002">
        <f t="shared" si="127"/>
        <v>2015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8224</v>
      </c>
      <c r="H2003" t="s">
        <v>8246</v>
      </c>
      <c r="I2003">
        <v>1415882108</v>
      </c>
      <c r="J2003">
        <v>1413286508</v>
      </c>
      <c r="K2003" t="b">
        <v>0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5"/>
        <v>382</v>
      </c>
      <c r="Q2003">
        <f t="shared" si="126"/>
        <v>128.38999999999999</v>
      </c>
      <c r="R2003" s="12">
        <f t="shared" si="128"/>
        <v>42136.209675925929</v>
      </c>
      <c r="S2003">
        <f t="shared" si="127"/>
        <v>2015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8228</v>
      </c>
      <c r="H2004" t="s">
        <v>8250</v>
      </c>
      <c r="I2004">
        <v>1452120613</v>
      </c>
      <c r="J2004">
        <v>1449528613</v>
      </c>
      <c r="K2004" t="b">
        <v>0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5"/>
        <v>217</v>
      </c>
      <c r="Q2004">
        <f t="shared" si="126"/>
        <v>78.83</v>
      </c>
      <c r="R2004" s="12">
        <f t="shared" si="128"/>
        <v>42728.71230324074</v>
      </c>
      <c r="S2004">
        <f t="shared" si="127"/>
        <v>2016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8235</v>
      </c>
      <c r="H2005" t="s">
        <v>8248</v>
      </c>
      <c r="I2005">
        <v>1434139200</v>
      </c>
      <c r="J2005">
        <v>1431406916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5"/>
        <v>312</v>
      </c>
      <c r="Q2005">
        <f t="shared" si="126"/>
        <v>91.76</v>
      </c>
      <c r="R2005" s="12">
        <f t="shared" si="128"/>
        <v>40347.125601851854</v>
      </c>
      <c r="S2005">
        <f t="shared" si="127"/>
        <v>2010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1485191143</v>
      </c>
      <c r="J2006">
        <v>1482599143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5"/>
        <v>234</v>
      </c>
      <c r="Q2006">
        <f t="shared" si="126"/>
        <v>331.1</v>
      </c>
      <c r="R2006" s="12">
        <f t="shared" si="128"/>
        <v>41800.604895833334</v>
      </c>
      <c r="S2006">
        <f t="shared" si="127"/>
        <v>2014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1278111600</v>
      </c>
      <c r="J2007">
        <v>1276830052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5"/>
        <v>124</v>
      </c>
      <c r="Q2007">
        <f t="shared" si="126"/>
        <v>194.26</v>
      </c>
      <c r="R2007" s="12">
        <f t="shared" si="128"/>
        <v>41535.812708333331</v>
      </c>
      <c r="S2007">
        <f t="shared" si="127"/>
        <v>2013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1405002663</v>
      </c>
      <c r="J2008">
        <v>1402410663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5"/>
        <v>248</v>
      </c>
      <c r="Q2008">
        <f t="shared" si="126"/>
        <v>408.98</v>
      </c>
      <c r="R2008" s="12">
        <f t="shared" si="128"/>
        <v>41941.500520833331</v>
      </c>
      <c r="S2008">
        <f t="shared" si="127"/>
        <v>2014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1381895940</v>
      </c>
      <c r="J2009">
        <v>1379532618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5"/>
        <v>116</v>
      </c>
      <c r="Q2009">
        <f t="shared" si="126"/>
        <v>84.46</v>
      </c>
      <c r="R2009" s="12">
        <f t="shared" si="128"/>
        <v>40347.837800925925</v>
      </c>
      <c r="S2009">
        <f t="shared" si="127"/>
        <v>2010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1417611645</v>
      </c>
      <c r="J2010">
        <v>1414584045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5"/>
        <v>117</v>
      </c>
      <c r="Q2010">
        <f t="shared" si="126"/>
        <v>44.85</v>
      </c>
      <c r="R2010" s="12">
        <f t="shared" si="128"/>
        <v>40761.604421296295</v>
      </c>
      <c r="S2010">
        <f t="shared" si="127"/>
        <v>2011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8223</v>
      </c>
      <c r="H2011" t="s">
        <v>8245</v>
      </c>
      <c r="I2011">
        <v>1282622400</v>
      </c>
      <c r="J2011">
        <v>1276891586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5"/>
        <v>305</v>
      </c>
      <c r="Q2011">
        <f t="shared" si="126"/>
        <v>383.36</v>
      </c>
      <c r="R2011" s="12">
        <f t="shared" si="128"/>
        <v>42661.323414351849</v>
      </c>
      <c r="S2011">
        <f t="shared" si="127"/>
        <v>2016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1316442622</v>
      </c>
      <c r="J2012">
        <v>1312641022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5"/>
        <v>320</v>
      </c>
      <c r="Q2012">
        <f t="shared" si="126"/>
        <v>55.28</v>
      </c>
      <c r="R2012" s="12">
        <f t="shared" si="128"/>
        <v>42570.996423611112</v>
      </c>
      <c r="S2012">
        <f t="shared" si="127"/>
        <v>2016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8235</v>
      </c>
      <c r="H2013" t="s">
        <v>8248</v>
      </c>
      <c r="I2013">
        <v>1479890743</v>
      </c>
      <c r="J2013">
        <v>1476776743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5"/>
        <v>820</v>
      </c>
      <c r="Q2013">
        <f t="shared" si="126"/>
        <v>422.02</v>
      </c>
      <c r="R2013" s="12">
        <f t="shared" si="128"/>
        <v>42347.358483796299</v>
      </c>
      <c r="S2013">
        <f t="shared" si="127"/>
        <v>2015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1471564491</v>
      </c>
      <c r="J2014">
        <v>1468972491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5"/>
        <v>235</v>
      </c>
      <c r="Q2014">
        <f t="shared" si="126"/>
        <v>64.180000000000007</v>
      </c>
      <c r="R2014" s="12">
        <f t="shared" si="128"/>
        <v>42010.822233796294</v>
      </c>
      <c r="S2014">
        <f t="shared" si="127"/>
        <v>2015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8238</v>
      </c>
      <c r="H2015" t="s">
        <v>8248</v>
      </c>
      <c r="I2015">
        <v>1452553200</v>
      </c>
      <c r="J2015">
        <v>1449650173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5"/>
        <v>495</v>
      </c>
      <c r="Q2015">
        <f t="shared" si="126"/>
        <v>173.58</v>
      </c>
      <c r="R2015" s="12">
        <f t="shared" si="128"/>
        <v>42499.960810185185</v>
      </c>
      <c r="S2015">
        <f t="shared" si="127"/>
        <v>2016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1423165441</v>
      </c>
      <c r="J2016">
        <v>1420573441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5"/>
        <v>7814</v>
      </c>
      <c r="Q2016">
        <f t="shared" si="126"/>
        <v>88.6</v>
      </c>
      <c r="R2016" s="12">
        <f t="shared" si="128"/>
        <v>41324.214571759258</v>
      </c>
      <c r="S2016">
        <f t="shared" si="127"/>
        <v>2013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1468019014</v>
      </c>
      <c r="J2017">
        <v>1462835014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5"/>
        <v>113</v>
      </c>
      <c r="Q2017">
        <f t="shared" si="126"/>
        <v>50.22</v>
      </c>
      <c r="R2017" s="12">
        <f t="shared" si="128"/>
        <v>40765.876886574071</v>
      </c>
      <c r="S2017">
        <f t="shared" si="127"/>
        <v>2011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1364184539</v>
      </c>
      <c r="J2018">
        <v>1361250539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5"/>
        <v>922</v>
      </c>
      <c r="Q2018">
        <f t="shared" si="126"/>
        <v>192.39</v>
      </c>
      <c r="R2018" s="12">
        <f t="shared" si="128"/>
        <v>41312.88077546296</v>
      </c>
      <c r="S2018">
        <f t="shared" si="127"/>
        <v>2013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1315602163</v>
      </c>
      <c r="J2019">
        <v>1313010163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5"/>
        <v>125</v>
      </c>
      <c r="Q2019">
        <f t="shared" si="126"/>
        <v>73.42</v>
      </c>
      <c r="R2019" s="12">
        <f t="shared" si="128"/>
        <v>40961.057349537034</v>
      </c>
      <c r="S2019">
        <f t="shared" si="127"/>
        <v>2012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8223</v>
      </c>
      <c r="H2020" t="s">
        <v>8245</v>
      </c>
      <c r="I2020">
        <v>1362863299</v>
      </c>
      <c r="J2020">
        <v>1360271299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5"/>
        <v>102</v>
      </c>
      <c r="Q2020">
        <f t="shared" si="126"/>
        <v>147.68</v>
      </c>
      <c r="R2020" s="12">
        <f t="shared" si="128"/>
        <v>42199.365844907406</v>
      </c>
      <c r="S2020">
        <f t="shared" si="127"/>
        <v>2015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1332561600</v>
      </c>
      <c r="J2021">
        <v>1329873755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5"/>
        <v>485</v>
      </c>
      <c r="Q2021">
        <f t="shared" si="126"/>
        <v>108.97</v>
      </c>
      <c r="R2021" s="12">
        <f t="shared" si="128"/>
        <v>42605.70857638889</v>
      </c>
      <c r="S2021">
        <f t="shared" si="127"/>
        <v>2016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8240</v>
      </c>
      <c r="H2022" t="s">
        <v>8248</v>
      </c>
      <c r="I2022">
        <v>1439455609</v>
      </c>
      <c r="J2022">
        <v>1436863609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5"/>
        <v>192</v>
      </c>
      <c r="Q2022">
        <f t="shared" si="126"/>
        <v>23.65</v>
      </c>
      <c r="R2022" s="12">
        <f t="shared" si="128"/>
        <v>41737.097499999996</v>
      </c>
      <c r="S2022">
        <f t="shared" si="127"/>
        <v>2014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1474563621</v>
      </c>
      <c r="J2023">
        <v>1471971621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5"/>
        <v>281</v>
      </c>
      <c r="Q2023">
        <f t="shared" si="126"/>
        <v>147.94999999999999</v>
      </c>
      <c r="R2023" s="12">
        <f t="shared" si="128"/>
        <v>41861.070567129631</v>
      </c>
      <c r="S2023">
        <f t="shared" si="127"/>
        <v>2014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1400108640</v>
      </c>
      <c r="J2024">
        <v>1396923624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5"/>
        <v>125</v>
      </c>
      <c r="Q2024">
        <f t="shared" si="126"/>
        <v>385.04</v>
      </c>
      <c r="R2024" s="12">
        <f t="shared" si="128"/>
        <v>42502.569120370375</v>
      </c>
      <c r="S2024">
        <f t="shared" si="127"/>
        <v>2016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1411522897</v>
      </c>
      <c r="J2025">
        <v>1407634897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5"/>
        <v>161</v>
      </c>
      <c r="Q2025">
        <f t="shared" si="126"/>
        <v>457.39</v>
      </c>
      <c r="R2025" s="12">
        <f t="shared" si="128"/>
        <v>42136.420752314814</v>
      </c>
      <c r="S2025">
        <f t="shared" si="127"/>
        <v>2015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1465652372</v>
      </c>
      <c r="J2026">
        <v>1463060372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5"/>
        <v>585</v>
      </c>
      <c r="Q2026">
        <f t="shared" si="126"/>
        <v>222.99</v>
      </c>
      <c r="R2026" s="12">
        <f t="shared" si="128"/>
        <v>41099.966944444444</v>
      </c>
      <c r="S2026">
        <f t="shared" si="127"/>
        <v>2012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8223</v>
      </c>
      <c r="H2027" t="s">
        <v>8245</v>
      </c>
      <c r="I2027">
        <v>1434017153</v>
      </c>
      <c r="J2027">
        <v>1431425153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5"/>
        <v>201</v>
      </c>
      <c r="Q2027">
        <f t="shared" si="126"/>
        <v>220.74</v>
      </c>
      <c r="R2027" s="12">
        <f t="shared" si="128"/>
        <v>42136.184560185182</v>
      </c>
      <c r="S2027">
        <f t="shared" si="127"/>
        <v>2015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1344826800</v>
      </c>
      <c r="J2028">
        <v>1341875544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5"/>
        <v>133</v>
      </c>
      <c r="Q2028">
        <f t="shared" si="126"/>
        <v>73.5</v>
      </c>
      <c r="R2028" s="12">
        <f t="shared" si="128"/>
        <v>41704.735937500001</v>
      </c>
      <c r="S2028">
        <f t="shared" si="127"/>
        <v>2014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8235</v>
      </c>
      <c r="H2029" t="s">
        <v>8248</v>
      </c>
      <c r="I2029">
        <v>1433996746</v>
      </c>
      <c r="J2029">
        <v>1431404746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5"/>
        <v>120</v>
      </c>
      <c r="Q2029">
        <f t="shared" si="126"/>
        <v>223.1</v>
      </c>
      <c r="R2029" s="12">
        <f t="shared" si="128"/>
        <v>42048.813877314817</v>
      </c>
      <c r="S2029">
        <f t="shared" si="127"/>
        <v>2015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1398052740</v>
      </c>
      <c r="J2030">
        <v>1394127585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5"/>
        <v>126</v>
      </c>
      <c r="Q2030">
        <f t="shared" si="126"/>
        <v>47.91</v>
      </c>
      <c r="R2030" s="12">
        <f t="shared" si="128"/>
        <v>40215.919050925928</v>
      </c>
      <c r="S2030">
        <f t="shared" si="127"/>
        <v>2010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1427740319</v>
      </c>
      <c r="J2031">
        <v>1423855919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5"/>
        <v>361</v>
      </c>
      <c r="Q2031">
        <f t="shared" si="126"/>
        <v>96.06</v>
      </c>
      <c r="R2031" s="12">
        <f t="shared" si="128"/>
        <v>41848.021770833337</v>
      </c>
      <c r="S2031">
        <f t="shared" si="127"/>
        <v>2014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8223</v>
      </c>
      <c r="H2032" t="s">
        <v>8245</v>
      </c>
      <c r="I2032">
        <v>1268690100</v>
      </c>
      <c r="J2032">
        <v>1265493806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5"/>
        <v>226</v>
      </c>
      <c r="Q2032">
        <f t="shared" si="126"/>
        <v>118.61</v>
      </c>
      <c r="R2032" s="12">
        <f t="shared" si="128"/>
        <v>41212.996481481481</v>
      </c>
      <c r="S2032">
        <f t="shared" si="127"/>
        <v>2012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8223</v>
      </c>
      <c r="H2033" t="s">
        <v>8245</v>
      </c>
      <c r="I2033">
        <v>1409099481</v>
      </c>
      <c r="J2033">
        <v>1406507481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5"/>
        <v>120</v>
      </c>
      <c r="Q2033">
        <f t="shared" si="126"/>
        <v>118.45</v>
      </c>
      <c r="R2033" s="12">
        <f t="shared" si="128"/>
        <v>41975.329317129625</v>
      </c>
      <c r="S2033">
        <f t="shared" si="127"/>
        <v>2014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8224</v>
      </c>
      <c r="H2034" t="s">
        <v>8246</v>
      </c>
      <c r="I2034">
        <v>1354233296</v>
      </c>
      <c r="J2034">
        <v>1351641296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5"/>
        <v>304</v>
      </c>
      <c r="Q2034">
        <f t="shared" si="126"/>
        <v>143.21</v>
      </c>
      <c r="R2034" s="12">
        <f t="shared" si="128"/>
        <v>42689.565671296295</v>
      </c>
      <c r="S2034">
        <f t="shared" si="127"/>
        <v>2016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8232</v>
      </c>
      <c r="H2035" t="s">
        <v>8248</v>
      </c>
      <c r="I2035">
        <v>1420765200</v>
      </c>
      <c r="J2035">
        <v>1417506853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5"/>
        <v>179</v>
      </c>
      <c r="Q2035">
        <f t="shared" si="126"/>
        <v>282.72000000000003</v>
      </c>
      <c r="R2035" s="12">
        <f t="shared" si="128"/>
        <v>41725.082384259258</v>
      </c>
      <c r="S2035">
        <f t="shared" si="127"/>
        <v>2014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1481778000</v>
      </c>
      <c r="J2036">
        <v>1479216874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5"/>
        <v>387</v>
      </c>
      <c r="Q2036">
        <f t="shared" si="126"/>
        <v>593.94000000000005</v>
      </c>
      <c r="R2036" s="12">
        <f t="shared" si="128"/>
        <v>42076.130011574074</v>
      </c>
      <c r="S2036">
        <f t="shared" si="127"/>
        <v>2015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1398477518</v>
      </c>
      <c r="J2037">
        <v>1395885518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5"/>
        <v>211</v>
      </c>
      <c r="Q2037">
        <f t="shared" si="126"/>
        <v>262.16000000000003</v>
      </c>
      <c r="R2037" s="12">
        <f t="shared" si="128"/>
        <v>42311.625081018516</v>
      </c>
      <c r="S2037">
        <f t="shared" si="127"/>
        <v>2015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1430981880</v>
      </c>
      <c r="J2038">
        <v>1426216033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5"/>
        <v>132</v>
      </c>
      <c r="Q2038">
        <f t="shared" si="126"/>
        <v>46.58</v>
      </c>
      <c r="R2038" s="12">
        <f t="shared" si="128"/>
        <v>41738.864803240744</v>
      </c>
      <c r="S2038">
        <f t="shared" si="127"/>
        <v>2014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1450486800</v>
      </c>
      <c r="J2039">
        <v>1446562807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5"/>
        <v>300</v>
      </c>
      <c r="Q2039">
        <f t="shared" si="126"/>
        <v>70.040000000000006</v>
      </c>
      <c r="R2039" s="12">
        <f t="shared" si="128"/>
        <v>41578.210104166668</v>
      </c>
      <c r="S2039">
        <f t="shared" si="127"/>
        <v>2013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8223</v>
      </c>
      <c r="H2040" t="s">
        <v>8245</v>
      </c>
      <c r="I2040">
        <v>1399668319</v>
      </c>
      <c r="J2040">
        <v>1397076319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5"/>
        <v>421</v>
      </c>
      <c r="Q2040">
        <f t="shared" si="126"/>
        <v>164.91</v>
      </c>
      <c r="R2040" s="12">
        <f t="shared" si="128"/>
        <v>41424.27107638889</v>
      </c>
      <c r="S2040">
        <f t="shared" si="127"/>
        <v>2013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1388383353</v>
      </c>
      <c r="J2041">
        <v>1383195753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5"/>
        <v>136</v>
      </c>
      <c r="Q2041">
        <f t="shared" si="126"/>
        <v>449.26</v>
      </c>
      <c r="R2041" s="12">
        <f t="shared" si="128"/>
        <v>42675.438946759255</v>
      </c>
      <c r="S2041">
        <f t="shared" si="127"/>
        <v>2016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8224</v>
      </c>
      <c r="H2042" t="s">
        <v>8246</v>
      </c>
      <c r="I2042">
        <v>1372701600</v>
      </c>
      <c r="J2042">
        <v>1369895421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5"/>
        <v>248</v>
      </c>
      <c r="Q2042">
        <f t="shared" si="126"/>
        <v>27.47</v>
      </c>
      <c r="R2042" s="12">
        <f t="shared" si="128"/>
        <v>41578.927118055559</v>
      </c>
      <c r="S2042">
        <f t="shared" si="127"/>
        <v>2013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1480568340</v>
      </c>
      <c r="J2043">
        <v>1477996325</v>
      </c>
      <c r="K2043" t="b">
        <v>1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5"/>
        <v>182</v>
      </c>
      <c r="Q2043">
        <f t="shared" si="126"/>
        <v>143.97999999999999</v>
      </c>
      <c r="R2043" s="12">
        <f t="shared" si="128"/>
        <v>42654.525775462964</v>
      </c>
      <c r="S2043">
        <f t="shared" si="127"/>
        <v>2016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1384557303</v>
      </c>
      <c r="J2044">
        <v>1383257703</v>
      </c>
      <c r="K2044" t="b">
        <v>1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5"/>
        <v>124</v>
      </c>
      <c r="Q2044">
        <f t="shared" si="126"/>
        <v>88.24</v>
      </c>
      <c r="R2044" s="12">
        <f t="shared" si="128"/>
        <v>42331.708032407405</v>
      </c>
      <c r="S2044">
        <f t="shared" si="127"/>
        <v>2015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1478785027</v>
      </c>
      <c r="J2045">
        <v>1476189427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5"/>
        <v>506</v>
      </c>
      <c r="Q2045">
        <f t="shared" si="126"/>
        <v>36.33</v>
      </c>
      <c r="R2045" s="12">
        <f t="shared" si="128"/>
        <v>42661.176817129628</v>
      </c>
      <c r="S2045">
        <f t="shared" si="127"/>
        <v>2016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1453481974</v>
      </c>
      <c r="J2046">
        <v>1448297974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5"/>
        <v>108</v>
      </c>
      <c r="Q2046">
        <f t="shared" si="126"/>
        <v>90.18</v>
      </c>
      <c r="R2046" s="12">
        <f t="shared" si="128"/>
        <v>42138.684189814812</v>
      </c>
      <c r="S2046">
        <f t="shared" si="127"/>
        <v>2015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1481432340</v>
      </c>
      <c r="J2047">
        <v>1476764077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5"/>
        <v>819</v>
      </c>
      <c r="Q2047">
        <f t="shared" si="126"/>
        <v>152.62</v>
      </c>
      <c r="R2047" s="12">
        <f t="shared" si="128"/>
        <v>41069.088506944441</v>
      </c>
      <c r="S2047">
        <f t="shared" si="127"/>
        <v>2012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1434212714</v>
      </c>
      <c r="J2048">
        <v>1431620714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5"/>
        <v>121</v>
      </c>
      <c r="Q2048">
        <f t="shared" si="126"/>
        <v>55.81</v>
      </c>
      <c r="R2048" s="12">
        <f t="shared" si="128"/>
        <v>41387.171805555554</v>
      </c>
      <c r="S2048">
        <f t="shared" si="127"/>
        <v>2013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8223</v>
      </c>
      <c r="H2049" t="s">
        <v>8245</v>
      </c>
      <c r="I2049">
        <v>1341799647</v>
      </c>
      <c r="J2049">
        <v>1339207647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5"/>
        <v>103</v>
      </c>
      <c r="Q2049">
        <f t="shared" si="126"/>
        <v>227.85</v>
      </c>
      <c r="R2049" s="12">
        <f t="shared" si="128"/>
        <v>42081.903587962966</v>
      </c>
      <c r="S2049">
        <f t="shared" si="127"/>
        <v>2015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1369282044</v>
      </c>
      <c r="J2050">
        <v>1366690044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ref="P2050:P2113" si="129">ROUND(E2050/D2050*100,0)</f>
        <v>148</v>
      </c>
      <c r="Q2050">
        <f t="shared" ref="Q2050:Q2113" si="130">IFERROR(ROUND(E2050/L2050,2),0)</f>
        <v>91.83</v>
      </c>
      <c r="R2050" s="12">
        <f t="shared" si="128"/>
        <v>41387.651516203703</v>
      </c>
      <c r="S2050">
        <f t="shared" si="127"/>
        <v>2013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8225</v>
      </c>
      <c r="H2051" t="s">
        <v>8247</v>
      </c>
      <c r="I2051">
        <v>1429228800</v>
      </c>
      <c r="J2051">
        <v>1426714870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si="129"/>
        <v>120</v>
      </c>
      <c r="Q2051">
        <f t="shared" si="130"/>
        <v>80.989999999999995</v>
      </c>
      <c r="R2051" s="12">
        <f t="shared" si="128"/>
        <v>41575.527349537035</v>
      </c>
      <c r="S2051">
        <f t="shared" ref="S2051:S2114" si="131">YEAR(R2051)</f>
        <v>2013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1369323491</v>
      </c>
      <c r="J2052">
        <v>1366731491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29"/>
        <v>473</v>
      </c>
      <c r="Q2052">
        <f t="shared" si="130"/>
        <v>278.39</v>
      </c>
      <c r="R2052" s="12">
        <f t="shared" si="128"/>
        <v>42115.071504629625</v>
      </c>
      <c r="S2052">
        <f t="shared" si="131"/>
        <v>2015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8224</v>
      </c>
      <c r="H2053" t="s">
        <v>8246</v>
      </c>
      <c r="I2053">
        <v>1386025140</v>
      </c>
      <c r="J2053">
        <v>1382963963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29"/>
        <v>130</v>
      </c>
      <c r="Q2053">
        <f t="shared" si="130"/>
        <v>43.1</v>
      </c>
      <c r="R2053" s="12">
        <f t="shared" si="128"/>
        <v>41604.022418981483</v>
      </c>
      <c r="S2053">
        <f t="shared" si="131"/>
        <v>2013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1433036578</v>
      </c>
      <c r="J2054">
        <v>1429580578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29"/>
        <v>353</v>
      </c>
      <c r="Q2054">
        <f t="shared" si="130"/>
        <v>326.29000000000002</v>
      </c>
      <c r="R2054" s="12">
        <f t="shared" ref="R2054:R2117" si="132">((J2056/60)/60)/24+DATE(1970,1,1)</f>
        <v>42375.08394675926</v>
      </c>
      <c r="S2054">
        <f t="shared" si="131"/>
        <v>2016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1388017937</v>
      </c>
      <c r="J2055">
        <v>1385425937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29"/>
        <v>101</v>
      </c>
      <c r="Q2055">
        <f t="shared" si="130"/>
        <v>41.74</v>
      </c>
      <c r="R2055" s="12">
        <f t="shared" si="132"/>
        <v>42303.617488425924</v>
      </c>
      <c r="S2055">
        <f t="shared" si="131"/>
        <v>2015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8223</v>
      </c>
      <c r="H2056" t="s">
        <v>8245</v>
      </c>
      <c r="I2056">
        <v>1455933653</v>
      </c>
      <c r="J2056">
        <v>1452045653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29"/>
        <v>114</v>
      </c>
      <c r="Q2056">
        <f t="shared" si="130"/>
        <v>64.02</v>
      </c>
      <c r="R2056" s="12">
        <f t="shared" si="132"/>
        <v>41731.520949074074</v>
      </c>
      <c r="S2056">
        <f t="shared" si="131"/>
        <v>2014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1448466551</v>
      </c>
      <c r="J2057">
        <v>1445870951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29"/>
        <v>167</v>
      </c>
      <c r="Q2057">
        <f t="shared" si="130"/>
        <v>99.46</v>
      </c>
      <c r="R2057" s="12">
        <f t="shared" si="132"/>
        <v>41946.674108796295</v>
      </c>
      <c r="S2057">
        <f t="shared" si="131"/>
        <v>2014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8224</v>
      </c>
      <c r="H2058" t="s">
        <v>8246</v>
      </c>
      <c r="I2058">
        <v>1399033810</v>
      </c>
      <c r="J2058">
        <v>1396441810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29"/>
        <v>153</v>
      </c>
      <c r="Q2058">
        <f t="shared" si="130"/>
        <v>138.49</v>
      </c>
      <c r="R2058" s="12">
        <f t="shared" si="132"/>
        <v>41351.76090277778</v>
      </c>
      <c r="S2058">
        <f t="shared" si="131"/>
        <v>2013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8223</v>
      </c>
      <c r="H2059" t="s">
        <v>8245</v>
      </c>
      <c r="I2059">
        <v>1417579200</v>
      </c>
      <c r="J2059">
        <v>1415031043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29"/>
        <v>202</v>
      </c>
      <c r="Q2059">
        <f t="shared" si="130"/>
        <v>45.55</v>
      </c>
      <c r="R2059" s="12">
        <f t="shared" si="132"/>
        <v>42396.494583333333</v>
      </c>
      <c r="S2059">
        <f t="shared" si="131"/>
        <v>2016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8223</v>
      </c>
      <c r="H2060" t="s">
        <v>8245</v>
      </c>
      <c r="I2060">
        <v>1366222542</v>
      </c>
      <c r="J2060">
        <v>1363630542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29"/>
        <v>168</v>
      </c>
      <c r="Q2060">
        <f t="shared" si="130"/>
        <v>10.51</v>
      </c>
      <c r="R2060" s="12">
        <f t="shared" si="132"/>
        <v>42026.370717592596</v>
      </c>
      <c r="S2060">
        <f t="shared" si="131"/>
        <v>2015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8224</v>
      </c>
      <c r="H2061" t="s">
        <v>8246</v>
      </c>
      <c r="I2061">
        <v>1456487532</v>
      </c>
      <c r="J2061">
        <v>1453895532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29"/>
        <v>143</v>
      </c>
      <c r="Q2061">
        <f t="shared" si="130"/>
        <v>114.77</v>
      </c>
      <c r="R2061" s="12">
        <f t="shared" si="132"/>
        <v>42361.602476851855</v>
      </c>
      <c r="S2061">
        <f t="shared" si="131"/>
        <v>2015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8224</v>
      </c>
      <c r="H2062" t="s">
        <v>8246</v>
      </c>
      <c r="I2062">
        <v>1425326400</v>
      </c>
      <c r="J2062">
        <v>1421916830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29"/>
        <v>196</v>
      </c>
      <c r="Q2062">
        <f t="shared" si="130"/>
        <v>36</v>
      </c>
      <c r="R2062" s="12">
        <f t="shared" si="132"/>
        <v>41783.642939814818</v>
      </c>
      <c r="S2062">
        <f t="shared" si="131"/>
        <v>2014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1454277540</v>
      </c>
      <c r="J2063">
        <v>1450880854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29"/>
        <v>108</v>
      </c>
      <c r="Q2063">
        <f t="shared" si="130"/>
        <v>154.16999999999999</v>
      </c>
      <c r="R2063" s="12">
        <f t="shared" si="132"/>
        <v>42705.764513888891</v>
      </c>
      <c r="S2063">
        <f t="shared" si="131"/>
        <v>2016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8223</v>
      </c>
      <c r="H2064" t="s">
        <v>8245</v>
      </c>
      <c r="I2064">
        <v>1406129150</v>
      </c>
      <c r="J2064">
        <v>1400945150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29"/>
        <v>115</v>
      </c>
      <c r="Q2064">
        <f t="shared" si="130"/>
        <v>566.39</v>
      </c>
      <c r="R2064" s="12">
        <f t="shared" si="132"/>
        <v>42423.3830787037</v>
      </c>
      <c r="S2064">
        <f t="shared" si="131"/>
        <v>2016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8223</v>
      </c>
      <c r="H2065" t="s">
        <v>8245</v>
      </c>
      <c r="I2065">
        <v>1483208454</v>
      </c>
      <c r="J2065">
        <v>1480616454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29"/>
        <v>148</v>
      </c>
      <c r="Q2065">
        <f t="shared" si="130"/>
        <v>120.86</v>
      </c>
      <c r="R2065" s="12">
        <f t="shared" si="132"/>
        <v>42472.73265046296</v>
      </c>
      <c r="S2065">
        <f t="shared" si="131"/>
        <v>2016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8231</v>
      </c>
      <c r="H2066" t="s">
        <v>8252</v>
      </c>
      <c r="I2066">
        <v>1458807098</v>
      </c>
      <c r="J2066">
        <v>1456218698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29"/>
        <v>191</v>
      </c>
      <c r="Q2066">
        <f t="shared" si="130"/>
        <v>86.16</v>
      </c>
      <c r="R2066" s="12">
        <f t="shared" si="132"/>
        <v>41389.364849537036</v>
      </c>
      <c r="S2066">
        <f t="shared" si="131"/>
        <v>2013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8235</v>
      </c>
      <c r="H2067" t="s">
        <v>8248</v>
      </c>
      <c r="I2067">
        <v>1463333701</v>
      </c>
      <c r="J2067">
        <v>1460482501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29"/>
        <v>199</v>
      </c>
      <c r="Q2067">
        <f t="shared" si="130"/>
        <v>51.21</v>
      </c>
      <c r="R2067" s="12">
        <f t="shared" si="132"/>
        <v>41603.333668981482</v>
      </c>
      <c r="S2067">
        <f t="shared" si="131"/>
        <v>2013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1370001600</v>
      </c>
      <c r="J2068">
        <v>1366879523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29"/>
        <v>219</v>
      </c>
      <c r="Q2068">
        <f t="shared" si="130"/>
        <v>67.260000000000005</v>
      </c>
      <c r="R2068" s="12">
        <f t="shared" si="132"/>
        <v>41844.771793981483</v>
      </c>
      <c r="S2068">
        <f t="shared" si="131"/>
        <v>2014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1387958429</v>
      </c>
      <c r="J2069">
        <v>1385366429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29"/>
        <v>127</v>
      </c>
      <c r="Q2069">
        <f t="shared" si="130"/>
        <v>62.8</v>
      </c>
      <c r="R2069" s="12">
        <f t="shared" si="132"/>
        <v>42115.853888888887</v>
      </c>
      <c r="S2069">
        <f t="shared" si="131"/>
        <v>2015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1408818683</v>
      </c>
      <c r="J2070">
        <v>1406226683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29"/>
        <v>105</v>
      </c>
      <c r="Q2070">
        <f t="shared" si="130"/>
        <v>346.13</v>
      </c>
      <c r="R2070" s="12">
        <f t="shared" si="132"/>
        <v>42633.841608796298</v>
      </c>
      <c r="S2070">
        <f t="shared" si="131"/>
        <v>2016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8224</v>
      </c>
      <c r="H2071" t="s">
        <v>8246</v>
      </c>
      <c r="I2071">
        <v>1432499376</v>
      </c>
      <c r="J2071">
        <v>1429648176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29"/>
        <v>128</v>
      </c>
      <c r="Q2071">
        <f t="shared" si="130"/>
        <v>244.12</v>
      </c>
      <c r="R2071" s="12">
        <f t="shared" si="132"/>
        <v>42340.972118055557</v>
      </c>
      <c r="S2071">
        <f t="shared" si="131"/>
        <v>2015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8223</v>
      </c>
      <c r="H2072" t="s">
        <v>8245</v>
      </c>
      <c r="I2072">
        <v>1476994315</v>
      </c>
      <c r="J2072">
        <v>1474402315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29"/>
        <v>317</v>
      </c>
      <c r="Q2072">
        <f t="shared" si="130"/>
        <v>259.25</v>
      </c>
      <c r="R2072" s="12">
        <f t="shared" si="132"/>
        <v>42519.6565162037</v>
      </c>
      <c r="S2072">
        <f t="shared" si="131"/>
        <v>2016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1451776791</v>
      </c>
      <c r="J2073">
        <v>1449098391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29"/>
        <v>281</v>
      </c>
      <c r="Q2073">
        <f t="shared" si="130"/>
        <v>201.96</v>
      </c>
      <c r="R2073" s="12">
        <f t="shared" si="132"/>
        <v>42600.278749999998</v>
      </c>
      <c r="S2073">
        <f t="shared" si="131"/>
        <v>2016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8235</v>
      </c>
      <c r="H2074" t="s">
        <v>8248</v>
      </c>
      <c r="I2074">
        <v>1467128723</v>
      </c>
      <c r="J2074">
        <v>1464536723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29"/>
        <v>111</v>
      </c>
      <c r="Q2074">
        <f t="shared" si="130"/>
        <v>226.21</v>
      </c>
      <c r="R2074" s="12">
        <f t="shared" si="132"/>
        <v>42467.581388888888</v>
      </c>
      <c r="S2074">
        <f t="shared" si="131"/>
        <v>2016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1475390484</v>
      </c>
      <c r="J2075">
        <v>1471502484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29"/>
        <v>153</v>
      </c>
      <c r="Q2075">
        <f t="shared" si="130"/>
        <v>324.69</v>
      </c>
      <c r="R2075" s="12">
        <f t="shared" si="132"/>
        <v>42087.668032407411</v>
      </c>
      <c r="S2075">
        <f t="shared" si="131"/>
        <v>2015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1462629432</v>
      </c>
      <c r="J2076">
        <v>1460037432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29"/>
        <v>103</v>
      </c>
      <c r="Q2076">
        <f t="shared" si="130"/>
        <v>205</v>
      </c>
      <c r="R2076" s="12">
        <f t="shared" si="132"/>
        <v>42466.826180555552</v>
      </c>
      <c r="S2076">
        <f t="shared" si="131"/>
        <v>2016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1431100918</v>
      </c>
      <c r="J2077">
        <v>1427212918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29"/>
        <v>1678</v>
      </c>
      <c r="Q2077">
        <f t="shared" si="130"/>
        <v>20.47</v>
      </c>
      <c r="R2077" s="12">
        <f t="shared" si="132"/>
        <v>41450.681574074071</v>
      </c>
      <c r="S2077">
        <f t="shared" si="131"/>
        <v>2013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8223</v>
      </c>
      <c r="H2078" t="s">
        <v>8245</v>
      </c>
      <c r="I2078">
        <v>1462564182</v>
      </c>
      <c r="J2078">
        <v>1459972182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29"/>
        <v>543</v>
      </c>
      <c r="Q2078">
        <f t="shared" si="130"/>
        <v>116.35</v>
      </c>
      <c r="R2078" s="12">
        <f t="shared" si="132"/>
        <v>41803.880659722221</v>
      </c>
      <c r="S2078">
        <f t="shared" si="131"/>
        <v>2014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1374769288</v>
      </c>
      <c r="J2079">
        <v>1372177288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29"/>
        <v>116</v>
      </c>
      <c r="Q2079">
        <f t="shared" si="130"/>
        <v>307.2</v>
      </c>
      <c r="R2079" s="12">
        <f t="shared" si="132"/>
        <v>42103.042546296296</v>
      </c>
      <c r="S2079">
        <f t="shared" si="131"/>
        <v>2015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8224</v>
      </c>
      <c r="H2080" t="s">
        <v>8246</v>
      </c>
      <c r="I2080">
        <v>1406149689</v>
      </c>
      <c r="J2080">
        <v>1402693689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29"/>
        <v>131</v>
      </c>
      <c r="Q2080">
        <f t="shared" si="130"/>
        <v>546.69000000000005</v>
      </c>
      <c r="R2080" s="12">
        <f t="shared" si="132"/>
        <v>42692.771493055552</v>
      </c>
      <c r="S2080">
        <f t="shared" si="131"/>
        <v>2016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8223</v>
      </c>
      <c r="H2081" t="s">
        <v>8245</v>
      </c>
      <c r="I2081">
        <v>1433538000</v>
      </c>
      <c r="J2081">
        <v>1428541276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29"/>
        <v>288</v>
      </c>
      <c r="Q2081">
        <f t="shared" si="130"/>
        <v>47.47</v>
      </c>
      <c r="R2081" s="12">
        <f t="shared" si="132"/>
        <v>42150.71056712963</v>
      </c>
      <c r="S2081">
        <f t="shared" si="131"/>
        <v>2015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8226</v>
      </c>
      <c r="H2082" t="s">
        <v>8248</v>
      </c>
      <c r="I2082">
        <v>1482085857</v>
      </c>
      <c r="J2082">
        <v>1479493857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29"/>
        <v>508</v>
      </c>
      <c r="Q2082">
        <f t="shared" si="130"/>
        <v>101.56</v>
      </c>
      <c r="R2082" s="12">
        <f t="shared" si="132"/>
        <v>42289.957175925927</v>
      </c>
      <c r="S2082">
        <f t="shared" si="131"/>
        <v>2015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8224</v>
      </c>
      <c r="H2083" t="s">
        <v>8246</v>
      </c>
      <c r="I2083">
        <v>1435258800</v>
      </c>
      <c r="J2083">
        <v>1432659793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29"/>
        <v>115</v>
      </c>
      <c r="Q2083">
        <f t="shared" si="130"/>
        <v>72.91</v>
      </c>
      <c r="R2083" s="12">
        <f t="shared" si="132"/>
        <v>41004.156886574077</v>
      </c>
      <c r="S2083">
        <f t="shared" si="131"/>
        <v>2012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1447286300</v>
      </c>
      <c r="J2084">
        <v>1444690700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29"/>
        <v>111</v>
      </c>
      <c r="Q2084">
        <f t="shared" si="130"/>
        <v>43.71</v>
      </c>
      <c r="R2084" s="12">
        <f t="shared" si="132"/>
        <v>40811.120324074072</v>
      </c>
      <c r="S2084">
        <f t="shared" si="131"/>
        <v>2011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1337144340</v>
      </c>
      <c r="J2085">
        <v>1333597555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29"/>
        <v>113</v>
      </c>
      <c r="Q2085">
        <f t="shared" si="130"/>
        <v>34</v>
      </c>
      <c r="R2085" s="12">
        <f t="shared" si="132"/>
        <v>41034.72216435185</v>
      </c>
      <c r="S2085">
        <f t="shared" si="131"/>
        <v>2012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1322106796</v>
      </c>
      <c r="J2086">
        <v>1316919196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29"/>
        <v>108</v>
      </c>
      <c r="Q2086">
        <f t="shared" si="130"/>
        <v>70.650000000000006</v>
      </c>
      <c r="R2086" s="12">
        <f t="shared" si="132"/>
        <v>41731.833124999997</v>
      </c>
      <c r="S2086">
        <f t="shared" si="131"/>
        <v>2014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1338830395</v>
      </c>
      <c r="J2087">
        <v>1336238395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29"/>
        <v>124</v>
      </c>
      <c r="Q2087">
        <f t="shared" si="130"/>
        <v>89.3</v>
      </c>
      <c r="R2087" s="12">
        <f t="shared" si="132"/>
        <v>41075.835497685184</v>
      </c>
      <c r="S2087">
        <f t="shared" si="131"/>
        <v>2012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1399186740</v>
      </c>
      <c r="J2088">
        <v>1396468782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29"/>
        <v>101</v>
      </c>
      <c r="Q2088">
        <f t="shared" si="130"/>
        <v>115.09</v>
      </c>
      <c r="R2088" s="12">
        <f t="shared" si="132"/>
        <v>40860.67050925926</v>
      </c>
      <c r="S2088">
        <f t="shared" si="131"/>
        <v>2011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1342382587</v>
      </c>
      <c r="J2089">
        <v>1339790587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29"/>
        <v>104</v>
      </c>
      <c r="Q2089">
        <f t="shared" si="130"/>
        <v>62.12</v>
      </c>
      <c r="R2089" s="12">
        <f t="shared" si="132"/>
        <v>40764.204375000001</v>
      </c>
      <c r="S2089">
        <f t="shared" si="131"/>
        <v>2011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1323838740</v>
      </c>
      <c r="J2090">
        <v>1321200332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29"/>
        <v>116</v>
      </c>
      <c r="Q2090">
        <f t="shared" si="130"/>
        <v>46.2</v>
      </c>
      <c r="R2090" s="12">
        <f t="shared" si="132"/>
        <v>40395.714722222219</v>
      </c>
      <c r="S2090">
        <f t="shared" si="131"/>
        <v>2010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1315457658</v>
      </c>
      <c r="J2091">
        <v>1312865658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29"/>
        <v>120</v>
      </c>
      <c r="Q2091">
        <f t="shared" si="130"/>
        <v>48.55</v>
      </c>
      <c r="R2091" s="12">
        <f t="shared" si="132"/>
        <v>41453.076319444444</v>
      </c>
      <c r="S2091">
        <f t="shared" si="131"/>
        <v>2013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1284177540</v>
      </c>
      <c r="J2092">
        <v>1281028152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29"/>
        <v>115</v>
      </c>
      <c r="Q2092">
        <f t="shared" si="130"/>
        <v>57.52</v>
      </c>
      <c r="R2092" s="12">
        <f t="shared" si="132"/>
        <v>41299.381423611114</v>
      </c>
      <c r="S2092">
        <f t="shared" si="131"/>
        <v>2013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1375408194</v>
      </c>
      <c r="J2093">
        <v>1372384194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29"/>
        <v>120</v>
      </c>
      <c r="Q2093">
        <f t="shared" si="130"/>
        <v>88.15</v>
      </c>
      <c r="R2093" s="12">
        <f t="shared" si="132"/>
        <v>40555.322662037033</v>
      </c>
      <c r="S2093">
        <f t="shared" si="131"/>
        <v>2011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1361696955</v>
      </c>
      <c r="J2094">
        <v>1359104955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29"/>
        <v>101</v>
      </c>
      <c r="Q2094">
        <f t="shared" si="130"/>
        <v>110.49</v>
      </c>
      <c r="R2094" s="12">
        <f t="shared" si="132"/>
        <v>40763.707546296297</v>
      </c>
      <c r="S2094">
        <f t="shared" si="131"/>
        <v>2011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1299009600</v>
      </c>
      <c r="J2095">
        <v>1294818278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29"/>
        <v>102</v>
      </c>
      <c r="Q2095">
        <f t="shared" si="130"/>
        <v>66.83</v>
      </c>
      <c r="R2095" s="12">
        <f t="shared" si="132"/>
        <v>41205.854537037041</v>
      </c>
      <c r="S2095">
        <f t="shared" si="131"/>
        <v>2012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1318006732</v>
      </c>
      <c r="J2096">
        <v>1312822732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29"/>
        <v>121</v>
      </c>
      <c r="Q2096">
        <f t="shared" si="130"/>
        <v>58.6</v>
      </c>
      <c r="R2096" s="12">
        <f t="shared" si="132"/>
        <v>40939.02002314815</v>
      </c>
      <c r="S2096">
        <f t="shared" si="131"/>
        <v>2012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1356211832</v>
      </c>
      <c r="J2097">
        <v>1351024232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29"/>
        <v>100</v>
      </c>
      <c r="Q2097">
        <f t="shared" si="130"/>
        <v>113.64</v>
      </c>
      <c r="R2097" s="12">
        <f t="shared" si="132"/>
        <v>40758.733483796292</v>
      </c>
      <c r="S2097">
        <f t="shared" si="131"/>
        <v>2011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1330916400</v>
      </c>
      <c r="J2098">
        <v>1327969730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29"/>
        <v>102</v>
      </c>
      <c r="Q2098">
        <f t="shared" si="130"/>
        <v>43.57</v>
      </c>
      <c r="R2098" s="12">
        <f t="shared" si="132"/>
        <v>41192.758506944447</v>
      </c>
      <c r="S2098">
        <f t="shared" si="131"/>
        <v>2012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1317576973</v>
      </c>
      <c r="J2099">
        <v>1312392973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29"/>
        <v>100</v>
      </c>
      <c r="Q2099">
        <f t="shared" si="130"/>
        <v>78.95</v>
      </c>
      <c r="R2099" s="12">
        <f t="shared" si="132"/>
        <v>40818.58489583333</v>
      </c>
      <c r="S2099">
        <f t="shared" si="131"/>
        <v>2011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1351223940</v>
      </c>
      <c r="J2100">
        <v>1349892735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29"/>
        <v>100</v>
      </c>
      <c r="Q2100">
        <f t="shared" si="130"/>
        <v>188.13</v>
      </c>
      <c r="R2100" s="12">
        <f t="shared" si="132"/>
        <v>40946.11383101852</v>
      </c>
      <c r="S2100">
        <f t="shared" si="131"/>
        <v>2012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1322751735</v>
      </c>
      <c r="J2101">
        <v>1317564135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29"/>
        <v>132</v>
      </c>
      <c r="Q2101">
        <f t="shared" si="130"/>
        <v>63.03</v>
      </c>
      <c r="R2101" s="12">
        <f t="shared" si="132"/>
        <v>42173.746342592596</v>
      </c>
      <c r="S2101">
        <f t="shared" si="131"/>
        <v>2015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1331174635</v>
      </c>
      <c r="J2102">
        <v>1328582635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29"/>
        <v>137</v>
      </c>
      <c r="Q2102">
        <f t="shared" si="130"/>
        <v>30.37</v>
      </c>
      <c r="R2102" s="12">
        <f t="shared" si="132"/>
        <v>41074.834965277776</v>
      </c>
      <c r="S2102">
        <f t="shared" si="131"/>
        <v>2012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1435808400</v>
      </c>
      <c r="J2103">
        <v>1434650084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29"/>
        <v>113</v>
      </c>
      <c r="Q2103">
        <f t="shared" si="130"/>
        <v>51.48</v>
      </c>
      <c r="R2103" s="12">
        <f t="shared" si="132"/>
        <v>40892.149467592593</v>
      </c>
      <c r="S2103">
        <f t="shared" si="131"/>
        <v>2011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1341028740</v>
      </c>
      <c r="J2104">
        <v>1339704141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29"/>
        <v>136</v>
      </c>
      <c r="Q2104">
        <f t="shared" si="130"/>
        <v>35.79</v>
      </c>
      <c r="R2104" s="12">
        <f t="shared" si="132"/>
        <v>40638.868611111109</v>
      </c>
      <c r="S2104">
        <f t="shared" si="131"/>
        <v>2011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1329104114</v>
      </c>
      <c r="J2105">
        <v>1323920114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29"/>
        <v>146</v>
      </c>
      <c r="Q2105">
        <f t="shared" si="130"/>
        <v>98.82</v>
      </c>
      <c r="R2105" s="12">
        <f t="shared" si="132"/>
        <v>41192.754942129628</v>
      </c>
      <c r="S2105">
        <f t="shared" si="131"/>
        <v>2012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1304628648</v>
      </c>
      <c r="J2106">
        <v>1302036648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29"/>
        <v>130</v>
      </c>
      <c r="Q2106">
        <f t="shared" si="130"/>
        <v>28</v>
      </c>
      <c r="R2106" s="12">
        <f t="shared" si="132"/>
        <v>41394.074467592596</v>
      </c>
      <c r="S2106">
        <f t="shared" si="131"/>
        <v>2013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1352488027</v>
      </c>
      <c r="J2107">
        <v>1349892427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29"/>
        <v>254</v>
      </c>
      <c r="Q2107">
        <f t="shared" si="130"/>
        <v>51.31</v>
      </c>
      <c r="R2107" s="12">
        <f t="shared" si="132"/>
        <v>41951.788807870369</v>
      </c>
      <c r="S2107">
        <f t="shared" si="131"/>
        <v>2014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1369958400</v>
      </c>
      <c r="J2108">
        <v>1367286434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29"/>
        <v>107</v>
      </c>
      <c r="Q2108">
        <f t="shared" si="130"/>
        <v>53.52</v>
      </c>
      <c r="R2108" s="12">
        <f t="shared" si="132"/>
        <v>41270.21497685185</v>
      </c>
      <c r="S2108">
        <f t="shared" si="131"/>
        <v>2012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1416542400</v>
      </c>
      <c r="J2109">
        <v>1415472953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29"/>
        <v>108</v>
      </c>
      <c r="Q2109">
        <f t="shared" si="130"/>
        <v>37.15</v>
      </c>
      <c r="R2109" s="12">
        <f t="shared" si="132"/>
        <v>41934.71056712963</v>
      </c>
      <c r="S2109">
        <f t="shared" si="131"/>
        <v>2014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1359176974</v>
      </c>
      <c r="J2110">
        <v>1356584974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29"/>
        <v>107</v>
      </c>
      <c r="Q2110">
        <f t="shared" si="130"/>
        <v>89.9</v>
      </c>
      <c r="R2110" s="12">
        <f t="shared" si="132"/>
        <v>41135.175694444442</v>
      </c>
      <c r="S2110">
        <f t="shared" si="131"/>
        <v>2012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1415815393</v>
      </c>
      <c r="J2111">
        <v>1413997393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29"/>
        <v>107</v>
      </c>
      <c r="Q2111">
        <f t="shared" si="130"/>
        <v>106.53</v>
      </c>
      <c r="R2111" s="12">
        <f t="shared" si="132"/>
        <v>42160.708530092597</v>
      </c>
      <c r="S2111">
        <f t="shared" si="131"/>
        <v>2015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1347249300</v>
      </c>
      <c r="J2112">
        <v>1344917580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29"/>
        <v>100</v>
      </c>
      <c r="Q2112">
        <f t="shared" si="130"/>
        <v>52.82</v>
      </c>
      <c r="R2112" s="12">
        <f t="shared" si="132"/>
        <v>41759.670937499999</v>
      </c>
      <c r="S2112">
        <f t="shared" si="131"/>
        <v>2014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1436115617</v>
      </c>
      <c r="J2113">
        <v>1433523617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29"/>
        <v>107</v>
      </c>
      <c r="Q2113">
        <f t="shared" si="130"/>
        <v>54.62</v>
      </c>
      <c r="R2113" s="12">
        <f t="shared" si="132"/>
        <v>40703.197048611109</v>
      </c>
      <c r="S2113">
        <f t="shared" si="131"/>
        <v>2011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1401253140</v>
      </c>
      <c r="J2114">
        <v>1398873969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ref="P2114:P2177" si="133">ROUND(E2114/D2114*100,0)</f>
        <v>100</v>
      </c>
      <c r="Q2114">
        <f t="shared" ref="Q2114:Q2177" si="134">IFERROR(ROUND(E2114/L2114,2),0)</f>
        <v>27.27</v>
      </c>
      <c r="R2114" s="12">
        <f t="shared" si="132"/>
        <v>41365.928159722222</v>
      </c>
      <c r="S2114">
        <f t="shared" si="131"/>
        <v>2013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1313370000</v>
      </c>
      <c r="J2115">
        <v>1307594625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si="133"/>
        <v>105</v>
      </c>
      <c r="Q2115">
        <f t="shared" si="134"/>
        <v>68.599999999999994</v>
      </c>
      <c r="R2115" s="12">
        <f t="shared" si="132"/>
        <v>41870.86546296296</v>
      </c>
      <c r="S2115">
        <f t="shared" ref="S2115:S2178" si="135">YEAR(R2115)</f>
        <v>2014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1366064193</v>
      </c>
      <c r="J2116">
        <v>1364854593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3"/>
        <v>105</v>
      </c>
      <c r="Q2116">
        <f t="shared" si="134"/>
        <v>35.61</v>
      </c>
      <c r="R2116" s="12">
        <f t="shared" si="132"/>
        <v>40458.815625000003</v>
      </c>
      <c r="S2116">
        <f t="shared" si="135"/>
        <v>2010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1411505176</v>
      </c>
      <c r="J2117">
        <v>1408481176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3"/>
        <v>226</v>
      </c>
      <c r="Q2117">
        <f t="shared" si="134"/>
        <v>94.03</v>
      </c>
      <c r="R2117" s="12">
        <f t="shared" si="132"/>
        <v>40564.081030092595</v>
      </c>
      <c r="S2117">
        <f t="shared" si="135"/>
        <v>2011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1291870740</v>
      </c>
      <c r="J2118">
        <v>1286480070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3"/>
        <v>101</v>
      </c>
      <c r="Q2118">
        <f t="shared" si="134"/>
        <v>526.46</v>
      </c>
      <c r="R2118" s="12">
        <f t="shared" ref="R2118:R2181" si="136">((J2120/60)/60)/24+DATE(1970,1,1)</f>
        <v>41136.777812500004</v>
      </c>
      <c r="S2118">
        <f t="shared" si="135"/>
        <v>2012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1298167001</v>
      </c>
      <c r="J2119">
        <v>1295575001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3"/>
        <v>148</v>
      </c>
      <c r="Q2119">
        <f t="shared" si="134"/>
        <v>50.66</v>
      </c>
      <c r="R2119" s="12">
        <f t="shared" si="136"/>
        <v>42290.059594907405</v>
      </c>
      <c r="S2119">
        <f t="shared" si="135"/>
        <v>2015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1349203203</v>
      </c>
      <c r="J2120">
        <v>1345056003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3"/>
        <v>135</v>
      </c>
      <c r="Q2120">
        <f t="shared" si="134"/>
        <v>79.180000000000007</v>
      </c>
      <c r="R2120" s="12">
        <f t="shared" si="136"/>
        <v>40718.839537037034</v>
      </c>
      <c r="S2120">
        <f t="shared" si="135"/>
        <v>2011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1445921940</v>
      </c>
      <c r="J2121">
        <v>1444699549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3"/>
        <v>101</v>
      </c>
      <c r="Q2121">
        <f t="shared" si="134"/>
        <v>91.59</v>
      </c>
      <c r="R2121" s="12">
        <f t="shared" si="136"/>
        <v>41107.130150462966</v>
      </c>
      <c r="S2121">
        <f t="shared" si="135"/>
        <v>2012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1311538136</v>
      </c>
      <c r="J2122">
        <v>1308946136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3"/>
        <v>101</v>
      </c>
      <c r="Q2122">
        <f t="shared" si="134"/>
        <v>116.96</v>
      </c>
      <c r="R2122" s="12">
        <f t="shared" si="136"/>
        <v>41591.964537037034</v>
      </c>
      <c r="S2122">
        <f t="shared" si="135"/>
        <v>2013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8223</v>
      </c>
      <c r="H2123" t="s">
        <v>8245</v>
      </c>
      <c r="I2123">
        <v>1345086445</v>
      </c>
      <c r="J2123">
        <v>1342494445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3"/>
        <v>1</v>
      </c>
      <c r="Q2123">
        <f t="shared" si="134"/>
        <v>28.4</v>
      </c>
      <c r="R2123" s="12">
        <f t="shared" si="136"/>
        <v>42716.7424537037</v>
      </c>
      <c r="S2123">
        <f t="shared" si="135"/>
        <v>2016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8223</v>
      </c>
      <c r="H2124" t="s">
        <v>8245</v>
      </c>
      <c r="I2124">
        <v>1388617736</v>
      </c>
      <c r="J2124">
        <v>1384384136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3"/>
        <v>0</v>
      </c>
      <c r="Q2124">
        <f t="shared" si="134"/>
        <v>103.33</v>
      </c>
      <c r="R2124" s="12">
        <f t="shared" si="136"/>
        <v>42712.300567129627</v>
      </c>
      <c r="S2124">
        <f t="shared" si="135"/>
        <v>2016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8239</v>
      </c>
      <c r="H2125" t="s">
        <v>8256</v>
      </c>
      <c r="I2125">
        <v>1484156948</v>
      </c>
      <c r="J2125">
        <v>1481564948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3"/>
        <v>10</v>
      </c>
      <c r="Q2125">
        <f t="shared" si="134"/>
        <v>10</v>
      </c>
      <c r="R2125" s="12">
        <f t="shared" si="136"/>
        <v>40198.424849537041</v>
      </c>
      <c r="S2125">
        <f t="shared" si="135"/>
        <v>2010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8237</v>
      </c>
      <c r="H2126" t="s">
        <v>8255</v>
      </c>
      <c r="I2126">
        <v>1483773169</v>
      </c>
      <c r="J2126">
        <v>1481181169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3"/>
        <v>10</v>
      </c>
      <c r="Q2126">
        <f t="shared" si="134"/>
        <v>23</v>
      </c>
      <c r="R2126" s="12">
        <f t="shared" si="136"/>
        <v>40464.028182870366</v>
      </c>
      <c r="S2126">
        <f t="shared" si="135"/>
        <v>2010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1268636340</v>
      </c>
      <c r="J2127">
        <v>1263982307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3"/>
        <v>1</v>
      </c>
      <c r="Q2127">
        <f t="shared" si="134"/>
        <v>31.56</v>
      </c>
      <c r="R2127" s="12">
        <f t="shared" si="136"/>
        <v>42191.023530092592</v>
      </c>
      <c r="S2127">
        <f t="shared" si="135"/>
        <v>2015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1291093200</v>
      </c>
      <c r="J2128">
        <v>1286930435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3"/>
        <v>0</v>
      </c>
      <c r="Q2128">
        <f t="shared" si="134"/>
        <v>5</v>
      </c>
      <c r="R2128" s="12">
        <f t="shared" si="136"/>
        <v>41951.973229166666</v>
      </c>
      <c r="S2128">
        <f t="shared" si="135"/>
        <v>2014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8223</v>
      </c>
      <c r="H2129" t="s">
        <v>8245</v>
      </c>
      <c r="I2129">
        <v>1438734833</v>
      </c>
      <c r="J2129">
        <v>1436142833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3"/>
        <v>29</v>
      </c>
      <c r="Q2129">
        <f t="shared" si="134"/>
        <v>34.22</v>
      </c>
      <c r="R2129" s="12">
        <f t="shared" si="136"/>
        <v>42045.50535879629</v>
      </c>
      <c r="S2129">
        <f t="shared" si="135"/>
        <v>2015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8223</v>
      </c>
      <c r="H2130" t="s">
        <v>8245</v>
      </c>
      <c r="I2130">
        <v>1418080887</v>
      </c>
      <c r="J2130">
        <v>1415488887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3"/>
        <v>0</v>
      </c>
      <c r="Q2130">
        <f t="shared" si="134"/>
        <v>25</v>
      </c>
      <c r="R2130" s="12">
        <f t="shared" si="136"/>
        <v>41843.772789351853</v>
      </c>
      <c r="S2130">
        <f t="shared" si="135"/>
        <v>2014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8224</v>
      </c>
      <c r="H2131" t="s">
        <v>8246</v>
      </c>
      <c r="I2131">
        <v>1426158463</v>
      </c>
      <c r="J2131">
        <v>1423570063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3"/>
        <v>12</v>
      </c>
      <c r="Q2131">
        <f t="shared" si="134"/>
        <v>19.670000000000002</v>
      </c>
      <c r="R2131" s="12">
        <f t="shared" si="136"/>
        <v>42409.024305555555</v>
      </c>
      <c r="S2131">
        <f t="shared" si="135"/>
        <v>2016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8228</v>
      </c>
      <c r="H2132" t="s">
        <v>8250</v>
      </c>
      <c r="I2132">
        <v>1411324369</v>
      </c>
      <c r="J2132">
        <v>1406140369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3"/>
        <v>0</v>
      </c>
      <c r="Q2132">
        <f t="shared" si="134"/>
        <v>21.25</v>
      </c>
      <c r="R2132" s="12">
        <f t="shared" si="136"/>
        <v>41832.086377314816</v>
      </c>
      <c r="S2132">
        <f t="shared" si="135"/>
        <v>2014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1457570100</v>
      </c>
      <c r="J2133">
        <v>1454978100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3"/>
        <v>5</v>
      </c>
      <c r="Q2133">
        <f t="shared" si="134"/>
        <v>8.33</v>
      </c>
      <c r="R2133" s="12">
        <f t="shared" si="136"/>
        <v>42167.207071759258</v>
      </c>
      <c r="S2133">
        <f t="shared" si="135"/>
        <v>2015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1408154663</v>
      </c>
      <c r="J2134">
        <v>1405130663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3"/>
        <v>2</v>
      </c>
      <c r="Q2134">
        <f t="shared" si="134"/>
        <v>21.34</v>
      </c>
      <c r="R2134" s="12">
        <f t="shared" si="136"/>
        <v>41643.487175925926</v>
      </c>
      <c r="S2134">
        <f t="shared" si="135"/>
        <v>2014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1436677091</v>
      </c>
      <c r="J2135">
        <v>1434085091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3"/>
        <v>2</v>
      </c>
      <c r="Q2135">
        <f t="shared" si="134"/>
        <v>5.33</v>
      </c>
      <c r="R2135" s="12">
        <f t="shared" si="136"/>
        <v>40619.097210648149</v>
      </c>
      <c r="S2135">
        <f t="shared" si="135"/>
        <v>2011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1391427692</v>
      </c>
      <c r="J2136">
        <v>1388835692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3"/>
        <v>2</v>
      </c>
      <c r="Q2136">
        <f t="shared" si="134"/>
        <v>34.67</v>
      </c>
      <c r="R2136" s="12">
        <f t="shared" si="136"/>
        <v>41361.886469907404</v>
      </c>
      <c r="S2136">
        <f t="shared" si="135"/>
        <v>2013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1303628340</v>
      </c>
      <c r="J2137">
        <v>1300328399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3"/>
        <v>10</v>
      </c>
      <c r="Q2137">
        <f t="shared" si="134"/>
        <v>21.73</v>
      </c>
      <c r="R2137" s="12">
        <f t="shared" si="136"/>
        <v>41156.963344907403</v>
      </c>
      <c r="S2137">
        <f t="shared" si="135"/>
        <v>2012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1367097391</v>
      </c>
      <c r="J2138">
        <v>1364505391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3"/>
        <v>0</v>
      </c>
      <c r="Q2138">
        <f t="shared" si="134"/>
        <v>11.92</v>
      </c>
      <c r="R2138" s="12">
        <f t="shared" si="136"/>
        <v>41536.509097222224</v>
      </c>
      <c r="S2138">
        <f t="shared" si="135"/>
        <v>2013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8223</v>
      </c>
      <c r="H2139" t="s">
        <v>8245</v>
      </c>
      <c r="I2139">
        <v>1349392033</v>
      </c>
      <c r="J2139">
        <v>1346800033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3"/>
        <v>28</v>
      </c>
      <c r="Q2139">
        <f t="shared" si="134"/>
        <v>26.6</v>
      </c>
      <c r="R2139" s="12">
        <f t="shared" si="136"/>
        <v>41948.771168981482</v>
      </c>
      <c r="S2139">
        <f t="shared" si="135"/>
        <v>2014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8223</v>
      </c>
      <c r="H2140" t="s">
        <v>8245</v>
      </c>
      <c r="I2140">
        <v>1382184786</v>
      </c>
      <c r="J2140">
        <v>1379592786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3"/>
        <v>13</v>
      </c>
      <c r="Q2140">
        <f t="shared" si="134"/>
        <v>10.67</v>
      </c>
      <c r="R2140" s="12">
        <f t="shared" si="136"/>
        <v>41557.013182870374</v>
      </c>
      <c r="S2140">
        <f t="shared" si="135"/>
        <v>2013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8228</v>
      </c>
      <c r="H2141" t="s">
        <v>8250</v>
      </c>
      <c r="I2141">
        <v>1417804229</v>
      </c>
      <c r="J2141">
        <v>1415212229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3"/>
        <v>5</v>
      </c>
      <c r="Q2141">
        <f t="shared" si="134"/>
        <v>29.04</v>
      </c>
      <c r="R2141" s="12">
        <f t="shared" si="136"/>
        <v>42647.750092592592</v>
      </c>
      <c r="S2141">
        <f t="shared" si="135"/>
        <v>2016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8224</v>
      </c>
      <c r="H2142" t="s">
        <v>8246</v>
      </c>
      <c r="I2142">
        <v>1383959939</v>
      </c>
      <c r="J2142">
        <v>1381364339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3"/>
        <v>0</v>
      </c>
      <c r="Q2142">
        <f t="shared" si="134"/>
        <v>50.91</v>
      </c>
      <c r="R2142" s="12">
        <f t="shared" si="136"/>
        <v>41255.833611111113</v>
      </c>
      <c r="S2142">
        <f t="shared" si="135"/>
        <v>2012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1478196008</v>
      </c>
      <c r="J2143">
        <v>1475604008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3"/>
        <v>0</v>
      </c>
      <c r="Q2143">
        <f t="shared" si="134"/>
        <v>0</v>
      </c>
      <c r="R2143" s="12">
        <f t="shared" si="136"/>
        <v>41927.235636574071</v>
      </c>
      <c r="S2143">
        <f t="shared" si="135"/>
        <v>2014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8223</v>
      </c>
      <c r="H2144" t="s">
        <v>8245</v>
      </c>
      <c r="I2144">
        <v>1357934424</v>
      </c>
      <c r="J2144">
        <v>1355342424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3"/>
        <v>6</v>
      </c>
      <c r="Q2144">
        <f t="shared" si="134"/>
        <v>50.08</v>
      </c>
      <c r="R2144" s="12">
        <f t="shared" si="136"/>
        <v>42340.701504629629</v>
      </c>
      <c r="S2144">
        <f t="shared" si="135"/>
        <v>2015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1415947159</v>
      </c>
      <c r="J2145">
        <v>1413351559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3"/>
        <v>11</v>
      </c>
      <c r="Q2145">
        <f t="shared" si="134"/>
        <v>45</v>
      </c>
      <c r="R2145" s="12">
        <f t="shared" si="136"/>
        <v>40332.886712962965</v>
      </c>
      <c r="S2145">
        <f t="shared" si="135"/>
        <v>2010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8235</v>
      </c>
      <c r="H2146" t="s">
        <v>8248</v>
      </c>
      <c r="I2146">
        <v>1451494210</v>
      </c>
      <c r="J2146">
        <v>1449075010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3"/>
        <v>2</v>
      </c>
      <c r="Q2146">
        <f t="shared" si="134"/>
        <v>25.29</v>
      </c>
      <c r="R2146" s="12">
        <f t="shared" si="136"/>
        <v>41499.546759259261</v>
      </c>
      <c r="S2146">
        <f t="shared" si="135"/>
        <v>2013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1279738800</v>
      </c>
      <c r="J2147">
        <v>1275599812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3"/>
        <v>30</v>
      </c>
      <c r="Q2147">
        <f t="shared" si="134"/>
        <v>51.29</v>
      </c>
      <c r="R2147" s="12">
        <f t="shared" si="136"/>
        <v>41575.237430555557</v>
      </c>
      <c r="S2147">
        <f t="shared" si="135"/>
        <v>2013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1379164040</v>
      </c>
      <c r="J2148">
        <v>1376399240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3"/>
        <v>0</v>
      </c>
      <c r="Q2148">
        <f t="shared" si="134"/>
        <v>1</v>
      </c>
      <c r="R2148" s="12">
        <f t="shared" si="136"/>
        <v>42397.679513888885</v>
      </c>
      <c r="S2148">
        <f t="shared" si="135"/>
        <v>2016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1385534514</v>
      </c>
      <c r="J2149">
        <v>1382938914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3"/>
        <v>1</v>
      </c>
      <c r="Q2149">
        <f t="shared" si="134"/>
        <v>49.38</v>
      </c>
      <c r="R2149" s="12">
        <f t="shared" si="136"/>
        <v>41927.295694444445</v>
      </c>
      <c r="S2149">
        <f t="shared" si="135"/>
        <v>2014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8223</v>
      </c>
      <c r="H2150" t="s">
        <v>8245</v>
      </c>
      <c r="I2150">
        <v>1455207510</v>
      </c>
      <c r="J2150">
        <v>1453997910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3"/>
        <v>2</v>
      </c>
      <c r="Q2150">
        <f t="shared" si="134"/>
        <v>1</v>
      </c>
      <c r="R2150" s="12">
        <f t="shared" si="136"/>
        <v>42066.733587962968</v>
      </c>
      <c r="S2150">
        <f t="shared" si="135"/>
        <v>2015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1416125148</v>
      </c>
      <c r="J2151">
        <v>1413356748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3"/>
        <v>0</v>
      </c>
      <c r="Q2151">
        <f t="shared" si="134"/>
        <v>0</v>
      </c>
      <c r="R2151" s="12">
        <f t="shared" si="136"/>
        <v>40355.024953703702</v>
      </c>
      <c r="S2151">
        <f t="shared" si="135"/>
        <v>2010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8224</v>
      </c>
      <c r="H2152" t="s">
        <v>8246</v>
      </c>
      <c r="I2152">
        <v>1427992582</v>
      </c>
      <c r="J2152">
        <v>1425404182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3"/>
        <v>1</v>
      </c>
      <c r="Q2152">
        <f t="shared" si="134"/>
        <v>101.25</v>
      </c>
      <c r="R2152" s="12">
        <f t="shared" si="136"/>
        <v>42534.284710648149</v>
      </c>
      <c r="S2152">
        <f t="shared" si="135"/>
        <v>2016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1280534400</v>
      </c>
      <c r="J2153">
        <v>1277512556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3"/>
        <v>0</v>
      </c>
      <c r="Q2153">
        <f t="shared" si="134"/>
        <v>19.670000000000002</v>
      </c>
      <c r="R2153" s="12">
        <f t="shared" si="136"/>
        <v>42520.847384259265</v>
      </c>
      <c r="S2153">
        <f t="shared" si="135"/>
        <v>2016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8233</v>
      </c>
      <c r="H2154" t="s">
        <v>8253</v>
      </c>
      <c r="I2154">
        <v>1468392599</v>
      </c>
      <c r="J2154">
        <v>1465800599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3"/>
        <v>0</v>
      </c>
      <c r="Q2154">
        <f t="shared" si="134"/>
        <v>12.5</v>
      </c>
      <c r="R2154" s="12">
        <f t="shared" si="136"/>
        <v>41683.832280092596</v>
      </c>
      <c r="S2154">
        <f t="shared" si="135"/>
        <v>2014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1467231614</v>
      </c>
      <c r="J2155">
        <v>1464639614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3"/>
        <v>0</v>
      </c>
      <c r="Q2155">
        <f t="shared" si="134"/>
        <v>8.5</v>
      </c>
      <c r="R2155" s="12">
        <f t="shared" si="136"/>
        <v>41974.911087962959</v>
      </c>
      <c r="S2155">
        <f t="shared" si="135"/>
        <v>2014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1394909909</v>
      </c>
      <c r="J2156">
        <v>1392321509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3"/>
        <v>1</v>
      </c>
      <c r="Q2156">
        <f t="shared" si="134"/>
        <v>1</v>
      </c>
      <c r="R2156" s="12">
        <f t="shared" si="136"/>
        <v>41647.632256944446</v>
      </c>
      <c r="S2156">
        <f t="shared" si="135"/>
        <v>2014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8223</v>
      </c>
      <c r="H2157" t="s">
        <v>8245</v>
      </c>
      <c r="I2157">
        <v>1420876740</v>
      </c>
      <c r="J2157">
        <v>1417470718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3"/>
        <v>2</v>
      </c>
      <c r="Q2157">
        <f t="shared" si="134"/>
        <v>23</v>
      </c>
      <c r="R2157" s="12">
        <f t="shared" si="136"/>
        <v>42430.747511574074</v>
      </c>
      <c r="S2157">
        <f t="shared" si="135"/>
        <v>2016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1390921827</v>
      </c>
      <c r="J2158">
        <v>1389193827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3"/>
        <v>3</v>
      </c>
      <c r="Q2158">
        <f t="shared" si="134"/>
        <v>17.989999999999998</v>
      </c>
      <c r="R2158" s="12">
        <f t="shared" si="136"/>
        <v>41488.85423611111</v>
      </c>
      <c r="S2158">
        <f t="shared" si="135"/>
        <v>2013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8224</v>
      </c>
      <c r="H2159" t="s">
        <v>8246</v>
      </c>
      <c r="I2159">
        <v>1459443385</v>
      </c>
      <c r="J2159">
        <v>1456854985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3"/>
        <v>28</v>
      </c>
      <c r="Q2159">
        <f t="shared" si="134"/>
        <v>370.95</v>
      </c>
      <c r="R2159" s="12">
        <f t="shared" si="136"/>
        <v>42694.98128472222</v>
      </c>
      <c r="S2159">
        <f t="shared" si="135"/>
        <v>2016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1379363406</v>
      </c>
      <c r="J2160">
        <v>1375475406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3"/>
        <v>7</v>
      </c>
      <c r="Q2160">
        <f t="shared" si="134"/>
        <v>63.57</v>
      </c>
      <c r="R2160" s="12">
        <f t="shared" si="136"/>
        <v>41264.853865740741</v>
      </c>
      <c r="S2160">
        <f t="shared" si="135"/>
        <v>2012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1482479940</v>
      </c>
      <c r="J2161">
        <v>1479684783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3"/>
        <v>1</v>
      </c>
      <c r="Q2161">
        <f t="shared" si="134"/>
        <v>13</v>
      </c>
      <c r="R2161" s="12">
        <f t="shared" si="136"/>
        <v>40710.731180555551</v>
      </c>
      <c r="S2161">
        <f t="shared" si="135"/>
        <v>2011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1360009774</v>
      </c>
      <c r="J2162">
        <v>1356121774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3"/>
        <v>1</v>
      </c>
      <c r="Q2162">
        <f t="shared" si="134"/>
        <v>5.31</v>
      </c>
      <c r="R2162" s="12">
        <f t="shared" si="136"/>
        <v>41018.711863425924</v>
      </c>
      <c r="S2162">
        <f t="shared" si="135"/>
        <v>2012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1310837574</v>
      </c>
      <c r="J2163">
        <v>1308245574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3"/>
        <v>116</v>
      </c>
      <c r="Q2163">
        <f t="shared" si="134"/>
        <v>35.619999999999997</v>
      </c>
      <c r="R2163" s="12">
        <f t="shared" si="136"/>
        <v>42240.852534722217</v>
      </c>
      <c r="S2163">
        <f t="shared" si="135"/>
        <v>2015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1337447105</v>
      </c>
      <c r="J2164">
        <v>1334855105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3"/>
        <v>112</v>
      </c>
      <c r="Q2164">
        <f t="shared" si="134"/>
        <v>87.1</v>
      </c>
      <c r="R2164" s="12">
        <f t="shared" si="136"/>
        <v>41813.766099537039</v>
      </c>
      <c r="S2164">
        <f t="shared" si="135"/>
        <v>2014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1443040059</v>
      </c>
      <c r="J2165">
        <v>1440448059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3"/>
        <v>132</v>
      </c>
      <c r="Q2165">
        <f t="shared" si="134"/>
        <v>75.11</v>
      </c>
      <c r="R2165" s="12">
        <f t="shared" si="136"/>
        <v>42111.899537037039</v>
      </c>
      <c r="S2165">
        <f t="shared" si="135"/>
        <v>2015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1406226191</v>
      </c>
      <c r="J2166">
        <v>1403547791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3"/>
        <v>103</v>
      </c>
      <c r="Q2166">
        <f t="shared" si="134"/>
        <v>68.010000000000005</v>
      </c>
      <c r="R2166" s="12">
        <f t="shared" si="136"/>
        <v>42515.71775462963</v>
      </c>
      <c r="S2166">
        <f t="shared" si="135"/>
        <v>2016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8223</v>
      </c>
      <c r="H2167" t="s">
        <v>8245</v>
      </c>
      <c r="I2167">
        <v>1433735400</v>
      </c>
      <c r="J2167">
        <v>1429306520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3"/>
        <v>139</v>
      </c>
      <c r="Q2167">
        <f t="shared" si="134"/>
        <v>29.62</v>
      </c>
      <c r="R2167" s="12">
        <f t="shared" si="136"/>
        <v>42438.667071759264</v>
      </c>
      <c r="S2167">
        <f t="shared" si="135"/>
        <v>2016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1466827140</v>
      </c>
      <c r="J2168">
        <v>1464196414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3"/>
        <v>147</v>
      </c>
      <c r="Q2168">
        <f t="shared" si="134"/>
        <v>91.63</v>
      </c>
      <c r="R2168" s="12">
        <f t="shared" si="136"/>
        <v>41933.838171296295</v>
      </c>
      <c r="S2168">
        <f t="shared" si="135"/>
        <v>2014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8229</v>
      </c>
      <c r="H2169" t="s">
        <v>8248</v>
      </c>
      <c r="I2169">
        <v>1460127635</v>
      </c>
      <c r="J2169">
        <v>1457539235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3"/>
        <v>120</v>
      </c>
      <c r="Q2169">
        <f t="shared" si="134"/>
        <v>22.5</v>
      </c>
      <c r="R2169" s="12">
        <f t="shared" si="136"/>
        <v>41153.066400462965</v>
      </c>
      <c r="S2169">
        <f t="shared" si="135"/>
        <v>2012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1417813618</v>
      </c>
      <c r="J2170">
        <v>1413922018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3"/>
        <v>122</v>
      </c>
      <c r="Q2170">
        <f t="shared" si="134"/>
        <v>64.37</v>
      </c>
      <c r="R2170" s="12">
        <f t="shared" si="136"/>
        <v>42745.600243055553</v>
      </c>
      <c r="S2170">
        <f t="shared" si="135"/>
        <v>2017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1347672937</v>
      </c>
      <c r="J2171">
        <v>1346463337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3"/>
        <v>100</v>
      </c>
      <c r="Q2171">
        <f t="shared" si="134"/>
        <v>21.86</v>
      </c>
      <c r="R2171" s="12">
        <f t="shared" si="136"/>
        <v>42793.700821759259</v>
      </c>
      <c r="S2171">
        <f t="shared" si="135"/>
        <v>2017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1486702800</v>
      </c>
      <c r="J2172">
        <v>1484058261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3"/>
        <v>181</v>
      </c>
      <c r="Q2172">
        <f t="shared" si="134"/>
        <v>33.32</v>
      </c>
      <c r="R2172" s="12">
        <f t="shared" si="136"/>
        <v>42198.750254629631</v>
      </c>
      <c r="S2172">
        <f t="shared" si="135"/>
        <v>2015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1488473351</v>
      </c>
      <c r="J2173">
        <v>1488214151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3"/>
        <v>106</v>
      </c>
      <c r="Q2173">
        <f t="shared" si="134"/>
        <v>90.28</v>
      </c>
      <c r="R2173" s="12">
        <f t="shared" si="136"/>
        <v>42141.95711805555</v>
      </c>
      <c r="S2173">
        <f t="shared" si="135"/>
        <v>2015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1440266422</v>
      </c>
      <c r="J2174">
        <v>1436810422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3"/>
        <v>100</v>
      </c>
      <c r="Q2174">
        <f t="shared" si="134"/>
        <v>76.92</v>
      </c>
      <c r="R2174" s="12">
        <f t="shared" si="136"/>
        <v>42082.580092592587</v>
      </c>
      <c r="S2174">
        <f t="shared" si="135"/>
        <v>2015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1434949200</v>
      </c>
      <c r="J2175">
        <v>1431903495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3"/>
        <v>127</v>
      </c>
      <c r="Q2175">
        <f t="shared" si="134"/>
        <v>59.23</v>
      </c>
      <c r="R2175" s="12">
        <f t="shared" si="136"/>
        <v>41495.692627314813</v>
      </c>
      <c r="S2175">
        <f t="shared" si="135"/>
        <v>2013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8223</v>
      </c>
      <c r="H2176" t="s">
        <v>8245</v>
      </c>
      <c r="I2176">
        <v>1429365320</v>
      </c>
      <c r="J2176">
        <v>1426773320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3"/>
        <v>103</v>
      </c>
      <c r="Q2176">
        <f t="shared" si="134"/>
        <v>65.38</v>
      </c>
      <c r="R2176" s="12">
        <f t="shared" si="136"/>
        <v>42465.542905092589</v>
      </c>
      <c r="S2176">
        <f t="shared" si="135"/>
        <v>2016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1378785540</v>
      </c>
      <c r="J2177">
        <v>1376066243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3"/>
        <v>250</v>
      </c>
      <c r="Q2177">
        <f t="shared" si="134"/>
        <v>67.31</v>
      </c>
      <c r="R2177" s="12">
        <f t="shared" si="136"/>
        <v>42565.009097222224</v>
      </c>
      <c r="S2177">
        <f t="shared" si="135"/>
        <v>2016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8224</v>
      </c>
      <c r="H2178" t="s">
        <v>8246</v>
      </c>
      <c r="I2178">
        <v>1462453307</v>
      </c>
      <c r="J2178">
        <v>1459861307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ref="P2178:P2241" si="137">ROUND(E2178/D2178*100,0)</f>
        <v>126</v>
      </c>
      <c r="Q2178">
        <f t="shared" ref="Q2178:Q2241" si="138">IFERROR(ROUND(E2178/L2178,2),0)</f>
        <v>88.75</v>
      </c>
      <c r="R2178" s="12">
        <f t="shared" si="136"/>
        <v>42096.633206018523</v>
      </c>
      <c r="S2178">
        <f t="shared" si="135"/>
        <v>2015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1469059986</v>
      </c>
      <c r="J2179">
        <v>1468455186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si="137"/>
        <v>100</v>
      </c>
      <c r="Q2179">
        <f t="shared" si="138"/>
        <v>65.87</v>
      </c>
      <c r="R2179" s="12">
        <f t="shared" si="136"/>
        <v>42502.250775462962</v>
      </c>
      <c r="S2179">
        <f t="shared" ref="S2179:S2242" si="139">YEAR(R2179)</f>
        <v>2016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1430579509</v>
      </c>
      <c r="J2180">
        <v>1427987509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7"/>
        <v>139</v>
      </c>
      <c r="Q2180">
        <f t="shared" si="138"/>
        <v>40.35</v>
      </c>
      <c r="R2180" s="12">
        <f t="shared" si="136"/>
        <v>42723.63653935185</v>
      </c>
      <c r="S2180">
        <f t="shared" si="139"/>
        <v>2016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1465192867</v>
      </c>
      <c r="J2181">
        <v>1463032867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7"/>
        <v>161</v>
      </c>
      <c r="Q2181">
        <f t="shared" si="138"/>
        <v>76.86</v>
      </c>
      <c r="R2181" s="12">
        <f t="shared" si="136"/>
        <v>42075.171203703707</v>
      </c>
      <c r="S2181">
        <f t="shared" si="139"/>
        <v>2015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1484752597</v>
      </c>
      <c r="J2182">
        <v>1482160597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7"/>
        <v>107</v>
      </c>
      <c r="Q2182">
        <f t="shared" si="138"/>
        <v>68.709999999999994</v>
      </c>
      <c r="R2182" s="12">
        <f t="shared" ref="R2182:R2245" si="140">((J2184/60)/60)/24+DATE(1970,1,1)</f>
        <v>42279.669768518521</v>
      </c>
      <c r="S2182">
        <f t="shared" si="139"/>
        <v>2015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1428725192</v>
      </c>
      <c r="J2183">
        <v>1426133192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7"/>
        <v>153</v>
      </c>
      <c r="Q2183">
        <f t="shared" si="138"/>
        <v>57.77</v>
      </c>
      <c r="R2183" s="12">
        <f t="shared" si="140"/>
        <v>42773.005243055552</v>
      </c>
      <c r="S2183">
        <f t="shared" si="139"/>
        <v>2017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8223</v>
      </c>
      <c r="H2184" t="s">
        <v>8245</v>
      </c>
      <c r="I2184">
        <v>1447434268</v>
      </c>
      <c r="J2184">
        <v>1443801868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7"/>
        <v>524</v>
      </c>
      <c r="Q2184">
        <f t="shared" si="138"/>
        <v>44.17</v>
      </c>
      <c r="R2184" s="12">
        <f t="shared" si="140"/>
        <v>41879.900752314818</v>
      </c>
      <c r="S2184">
        <f t="shared" si="139"/>
        <v>2014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1487635653</v>
      </c>
      <c r="J2185">
        <v>1486426053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7"/>
        <v>489</v>
      </c>
      <c r="Q2185">
        <f t="shared" si="138"/>
        <v>31.57</v>
      </c>
      <c r="R2185" s="12">
        <f t="shared" si="140"/>
        <v>42745.365474537044</v>
      </c>
      <c r="S2185">
        <f t="shared" si="139"/>
        <v>2017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8228</v>
      </c>
      <c r="H2186" t="s">
        <v>8250</v>
      </c>
      <c r="I2186">
        <v>1412285825</v>
      </c>
      <c r="J2186">
        <v>1409261825</v>
      </c>
      <c r="K2186" t="b">
        <v>0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7"/>
        <v>285</v>
      </c>
      <c r="Q2186">
        <f t="shared" si="138"/>
        <v>107.05</v>
      </c>
      <c r="R2186" s="12">
        <f t="shared" si="140"/>
        <v>42380.690289351856</v>
      </c>
      <c r="S2186">
        <f t="shared" si="139"/>
        <v>2016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8223</v>
      </c>
      <c r="H2187" t="s">
        <v>8245</v>
      </c>
      <c r="I2187">
        <v>1486616400</v>
      </c>
      <c r="J2187">
        <v>1484037977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7"/>
        <v>1857</v>
      </c>
      <c r="Q2187">
        <f t="shared" si="138"/>
        <v>149.03</v>
      </c>
      <c r="R2187" s="12">
        <f t="shared" si="140"/>
        <v>41319.349988425929</v>
      </c>
      <c r="S2187">
        <f t="shared" si="139"/>
        <v>2013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1453737600</v>
      </c>
      <c r="J2188">
        <v>1452530041</v>
      </c>
      <c r="K2188" t="b">
        <v>1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7"/>
        <v>110</v>
      </c>
      <c r="Q2188">
        <f t="shared" si="138"/>
        <v>55.96</v>
      </c>
      <c r="R2188" s="12">
        <f t="shared" si="140"/>
        <v>42583.615081018521</v>
      </c>
      <c r="S2188">
        <f t="shared" si="139"/>
        <v>2016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8224</v>
      </c>
      <c r="H2189" t="s">
        <v>8246</v>
      </c>
      <c r="I2189">
        <v>1364286239</v>
      </c>
      <c r="J2189">
        <v>1360830239</v>
      </c>
      <c r="K2189" t="b">
        <v>0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7"/>
        <v>1015</v>
      </c>
      <c r="Q2189">
        <f t="shared" si="138"/>
        <v>56.97</v>
      </c>
      <c r="R2189" s="12">
        <f t="shared" si="140"/>
        <v>42068.209097222221</v>
      </c>
      <c r="S2189">
        <f t="shared" si="139"/>
        <v>2015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8223</v>
      </c>
      <c r="H2190" t="s">
        <v>8245</v>
      </c>
      <c r="I2190">
        <v>1473213600</v>
      </c>
      <c r="J2190">
        <v>1470062743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7"/>
        <v>412</v>
      </c>
      <c r="Q2190">
        <f t="shared" si="138"/>
        <v>44.06</v>
      </c>
      <c r="R2190" s="12">
        <f t="shared" si="140"/>
        <v>42633.586122685185</v>
      </c>
      <c r="S2190">
        <f t="shared" si="139"/>
        <v>2016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8223</v>
      </c>
      <c r="H2191" t="s">
        <v>8245</v>
      </c>
      <c r="I2191">
        <v>1428033540</v>
      </c>
      <c r="J2191">
        <v>1425531666</v>
      </c>
      <c r="K2191" t="b">
        <v>1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7"/>
        <v>503</v>
      </c>
      <c r="Q2191">
        <f t="shared" si="138"/>
        <v>68.63</v>
      </c>
      <c r="R2191" s="12">
        <f t="shared" si="140"/>
        <v>42467.788194444445</v>
      </c>
      <c r="S2191">
        <f t="shared" si="139"/>
        <v>2016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8225</v>
      </c>
      <c r="H2192" t="s">
        <v>8247</v>
      </c>
      <c r="I2192">
        <v>1477414800</v>
      </c>
      <c r="J2192">
        <v>1474380241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7"/>
        <v>185</v>
      </c>
      <c r="Q2192">
        <f t="shared" si="138"/>
        <v>65.319999999999993</v>
      </c>
      <c r="R2192" s="12">
        <f t="shared" si="140"/>
        <v>42417.625046296293</v>
      </c>
      <c r="S2192">
        <f t="shared" si="139"/>
        <v>2016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1461276000</v>
      </c>
      <c r="J2193">
        <v>1460055300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7"/>
        <v>120</v>
      </c>
      <c r="Q2193">
        <f t="shared" si="138"/>
        <v>35.92</v>
      </c>
      <c r="R2193" s="12">
        <f t="shared" si="140"/>
        <v>42768.833645833336</v>
      </c>
      <c r="S2193">
        <f t="shared" si="139"/>
        <v>2017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8223</v>
      </c>
      <c r="H2194" t="s">
        <v>8245</v>
      </c>
      <c r="I2194">
        <v>1458716340</v>
      </c>
      <c r="J2194">
        <v>1455721204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7"/>
        <v>1081</v>
      </c>
      <c r="Q2194">
        <f t="shared" si="138"/>
        <v>40.07</v>
      </c>
      <c r="R2194" s="12">
        <f t="shared" si="140"/>
        <v>42691.8512037037</v>
      </c>
      <c r="S2194">
        <f t="shared" si="139"/>
        <v>2016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8224</v>
      </c>
      <c r="H2195" t="s">
        <v>8246</v>
      </c>
      <c r="I2195">
        <v>1487102427</v>
      </c>
      <c r="J2195">
        <v>1486065627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7"/>
        <v>452</v>
      </c>
      <c r="Q2195">
        <f t="shared" si="138"/>
        <v>75.650000000000006</v>
      </c>
      <c r="R2195" s="12">
        <f t="shared" si="140"/>
        <v>42664.405925925923</v>
      </c>
      <c r="S2195">
        <f t="shared" si="139"/>
        <v>2016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8224</v>
      </c>
      <c r="H2196" t="s">
        <v>8246</v>
      </c>
      <c r="I2196">
        <v>1481842800</v>
      </c>
      <c r="J2196">
        <v>1479414344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7"/>
        <v>537</v>
      </c>
      <c r="Q2196">
        <f t="shared" si="138"/>
        <v>61.2</v>
      </c>
      <c r="R2196" s="12">
        <f t="shared" si="140"/>
        <v>42425.757986111115</v>
      </c>
      <c r="S2196">
        <f t="shared" si="139"/>
        <v>2016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1479704340</v>
      </c>
      <c r="J2197">
        <v>1477043072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7"/>
        <v>120</v>
      </c>
      <c r="Q2197">
        <f t="shared" si="138"/>
        <v>48.13</v>
      </c>
      <c r="R2197" s="12">
        <f t="shared" si="140"/>
        <v>42197.771990740745</v>
      </c>
      <c r="S2197">
        <f t="shared" si="139"/>
        <v>2015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1459012290</v>
      </c>
      <c r="J2198">
        <v>1456423890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7"/>
        <v>114</v>
      </c>
      <c r="Q2198">
        <f t="shared" si="138"/>
        <v>68.11</v>
      </c>
      <c r="R2198" s="12">
        <f t="shared" si="140"/>
        <v>42675.487291666665</v>
      </c>
      <c r="S2198">
        <f t="shared" si="139"/>
        <v>2016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1439317900</v>
      </c>
      <c r="J2199">
        <v>1436725900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7"/>
        <v>951</v>
      </c>
      <c r="Q2199">
        <f t="shared" si="138"/>
        <v>65.89</v>
      </c>
      <c r="R2199" s="12">
        <f t="shared" si="140"/>
        <v>42033.584016203706</v>
      </c>
      <c r="S2199">
        <f t="shared" si="139"/>
        <v>2015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1480662000</v>
      </c>
      <c r="J2200">
        <v>1478000502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7"/>
        <v>133</v>
      </c>
      <c r="Q2200">
        <f t="shared" si="138"/>
        <v>81.650000000000006</v>
      </c>
      <c r="R2200" s="12">
        <f t="shared" si="140"/>
        <v>42292.513888888891</v>
      </c>
      <c r="S2200">
        <f t="shared" si="139"/>
        <v>2015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8223</v>
      </c>
      <c r="H2201" t="s">
        <v>8245</v>
      </c>
      <c r="I2201">
        <v>1425132059</v>
      </c>
      <c r="J2201">
        <v>1422540059</v>
      </c>
      <c r="K2201" t="b">
        <v>0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7"/>
        <v>147</v>
      </c>
      <c r="Q2201">
        <f t="shared" si="138"/>
        <v>52.7</v>
      </c>
      <c r="R2201" s="12">
        <f t="shared" si="140"/>
        <v>42262.416643518518</v>
      </c>
      <c r="S2201">
        <f t="shared" si="139"/>
        <v>2015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8223</v>
      </c>
      <c r="H2202" t="s">
        <v>8245</v>
      </c>
      <c r="I2202">
        <v>1447507200</v>
      </c>
      <c r="J2202">
        <v>1444911600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7"/>
        <v>542</v>
      </c>
      <c r="Q2202">
        <f t="shared" si="138"/>
        <v>41.23</v>
      </c>
      <c r="R2202" s="12">
        <f t="shared" si="140"/>
        <v>42163.625787037032</v>
      </c>
      <c r="S2202">
        <f t="shared" si="139"/>
        <v>2015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8240</v>
      </c>
      <c r="H2203" t="s">
        <v>8248</v>
      </c>
      <c r="I2203">
        <v>1444903198</v>
      </c>
      <c r="J2203">
        <v>1442311198</v>
      </c>
      <c r="K2203" t="b">
        <v>1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7"/>
        <v>383</v>
      </c>
      <c r="Q2203">
        <f t="shared" si="138"/>
        <v>15.04</v>
      </c>
      <c r="R2203" s="12">
        <f t="shared" si="140"/>
        <v>41276.846817129634</v>
      </c>
      <c r="S2203">
        <f t="shared" si="139"/>
        <v>2013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8224</v>
      </c>
      <c r="H2204" t="s">
        <v>8246</v>
      </c>
      <c r="I2204">
        <v>1436151600</v>
      </c>
      <c r="J2204">
        <v>1433775668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7"/>
        <v>704</v>
      </c>
      <c r="Q2204">
        <f t="shared" si="138"/>
        <v>39.07</v>
      </c>
      <c r="R2204" s="12">
        <f t="shared" si="140"/>
        <v>41184.849166666667</v>
      </c>
      <c r="S2204">
        <f t="shared" si="139"/>
        <v>2012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8224</v>
      </c>
      <c r="H2205" t="s">
        <v>8246</v>
      </c>
      <c r="I2205">
        <v>1358367565</v>
      </c>
      <c r="J2205">
        <v>1357157965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7"/>
        <v>110</v>
      </c>
      <c r="Q2205">
        <f t="shared" si="138"/>
        <v>43.82</v>
      </c>
      <c r="R2205" s="12">
        <f t="shared" si="140"/>
        <v>42241.85974537037</v>
      </c>
      <c r="S2205">
        <f t="shared" si="139"/>
        <v>2015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1351801368</v>
      </c>
      <c r="J2206">
        <v>1349209368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7"/>
        <v>133</v>
      </c>
      <c r="Q2206">
        <f t="shared" si="138"/>
        <v>27.3</v>
      </c>
      <c r="R2206" s="12">
        <f t="shared" si="140"/>
        <v>41312.311562499999</v>
      </c>
      <c r="S2206">
        <f t="shared" si="139"/>
        <v>2013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8228</v>
      </c>
      <c r="H2207" t="s">
        <v>8250</v>
      </c>
      <c r="I2207">
        <v>1443127082</v>
      </c>
      <c r="J2207">
        <v>1440535082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7"/>
        <v>152</v>
      </c>
      <c r="Q2207">
        <f t="shared" si="138"/>
        <v>42.22</v>
      </c>
      <c r="R2207" s="12">
        <f t="shared" si="140"/>
        <v>41031.82163194444</v>
      </c>
      <c r="S2207">
        <f t="shared" si="139"/>
        <v>2012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1362814119</v>
      </c>
      <c r="J2208">
        <v>1360222119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7"/>
        <v>103</v>
      </c>
      <c r="Q2208">
        <f t="shared" si="138"/>
        <v>33.24</v>
      </c>
      <c r="R2208" s="12">
        <f t="shared" si="140"/>
        <v>40997.257222222222</v>
      </c>
      <c r="S2208">
        <f t="shared" si="139"/>
        <v>2012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1338579789</v>
      </c>
      <c r="J2209">
        <v>1335987789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7"/>
        <v>100</v>
      </c>
      <c r="Q2209">
        <f t="shared" si="138"/>
        <v>285.70999999999998</v>
      </c>
      <c r="R2209" s="12">
        <f t="shared" si="140"/>
        <v>41564.194131944445</v>
      </c>
      <c r="S2209">
        <f t="shared" si="139"/>
        <v>2013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1334556624</v>
      </c>
      <c r="J2210">
        <v>1333001424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7"/>
        <v>102</v>
      </c>
      <c r="Q2210">
        <f t="shared" si="138"/>
        <v>42.33</v>
      </c>
      <c r="R2210" s="12">
        <f t="shared" si="140"/>
        <v>40946.882245370369</v>
      </c>
      <c r="S2210">
        <f t="shared" si="139"/>
        <v>2012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8223</v>
      </c>
      <c r="H2211" t="s">
        <v>8245</v>
      </c>
      <c r="I2211">
        <v>1384580373</v>
      </c>
      <c r="J2211">
        <v>1381984773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7"/>
        <v>151</v>
      </c>
      <c r="Q2211">
        <f t="shared" si="138"/>
        <v>50.27</v>
      </c>
      <c r="R2211" s="12">
        <f t="shared" si="140"/>
        <v>41732.479675925926</v>
      </c>
      <c r="S2211">
        <f t="shared" si="139"/>
        <v>2014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1333771200</v>
      </c>
      <c r="J2212">
        <v>1328649026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7"/>
        <v>111</v>
      </c>
      <c r="Q2212">
        <f t="shared" si="138"/>
        <v>61.9</v>
      </c>
      <c r="R2212" s="12">
        <f t="shared" si="140"/>
        <v>40956.066087962965</v>
      </c>
      <c r="S2212">
        <f t="shared" si="139"/>
        <v>2012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8224</v>
      </c>
      <c r="H2213" t="s">
        <v>8246</v>
      </c>
      <c r="I2213">
        <v>1397516400</v>
      </c>
      <c r="J2213">
        <v>1396524644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7"/>
        <v>196</v>
      </c>
      <c r="Q2213">
        <f t="shared" si="138"/>
        <v>40.75</v>
      </c>
      <c r="R2213" s="12">
        <f t="shared" si="140"/>
        <v>41716.785011574073</v>
      </c>
      <c r="S2213">
        <f t="shared" si="139"/>
        <v>2014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1334424960</v>
      </c>
      <c r="J2214">
        <v>1329442510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7"/>
        <v>114</v>
      </c>
      <c r="Q2214">
        <f t="shared" si="138"/>
        <v>55.8</v>
      </c>
      <c r="R2214" s="12">
        <f t="shared" si="140"/>
        <v>41548.747418981482</v>
      </c>
      <c r="S2214">
        <f t="shared" si="139"/>
        <v>2013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1397113140</v>
      </c>
      <c r="J2215">
        <v>1395168625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7"/>
        <v>200</v>
      </c>
      <c r="Q2215">
        <f t="shared" si="138"/>
        <v>10</v>
      </c>
      <c r="R2215" s="12">
        <f t="shared" si="140"/>
        <v>42109.826145833329</v>
      </c>
      <c r="S2215">
        <f t="shared" si="139"/>
        <v>2015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1383526800</v>
      </c>
      <c r="J2216">
        <v>1380650177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7"/>
        <v>293</v>
      </c>
      <c r="Q2216">
        <f t="shared" si="138"/>
        <v>73.13</v>
      </c>
      <c r="R2216" s="12">
        <f t="shared" si="140"/>
        <v>41646.792222222226</v>
      </c>
      <c r="S2216">
        <f t="shared" si="139"/>
        <v>2014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1431719379</v>
      </c>
      <c r="J2217">
        <v>1429127379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7"/>
        <v>156</v>
      </c>
      <c r="Q2217">
        <f t="shared" si="138"/>
        <v>26.06</v>
      </c>
      <c r="R2217" s="12">
        <f t="shared" si="140"/>
        <v>40958.717268518521</v>
      </c>
      <c r="S2217">
        <f t="shared" si="139"/>
        <v>2012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1391713248</v>
      </c>
      <c r="J2218">
        <v>1389121248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7"/>
        <v>106</v>
      </c>
      <c r="Q2218">
        <f t="shared" si="138"/>
        <v>22.64</v>
      </c>
      <c r="R2218" s="12">
        <f t="shared" si="140"/>
        <v>42194.751678240747</v>
      </c>
      <c r="S2218">
        <f t="shared" si="139"/>
        <v>2015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1331621940</v>
      </c>
      <c r="J2219">
        <v>1329671572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7"/>
        <v>101</v>
      </c>
      <c r="Q2219">
        <f t="shared" si="138"/>
        <v>47.22</v>
      </c>
      <c r="R2219" s="12">
        <f t="shared" si="140"/>
        <v>42299.776770833334</v>
      </c>
      <c r="S2219">
        <f t="shared" si="139"/>
        <v>2015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1437674545</v>
      </c>
      <c r="J2220">
        <v>1436464945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7"/>
        <v>123</v>
      </c>
      <c r="Q2220">
        <f t="shared" si="138"/>
        <v>32.32</v>
      </c>
      <c r="R2220" s="12">
        <f t="shared" si="140"/>
        <v>41127.812303240738</v>
      </c>
      <c r="S2220">
        <f t="shared" si="139"/>
        <v>2012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1446451200</v>
      </c>
      <c r="J2221">
        <v>1445539113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7"/>
        <v>102</v>
      </c>
      <c r="Q2221">
        <f t="shared" si="138"/>
        <v>53.42</v>
      </c>
      <c r="R2221" s="12">
        <f t="shared" si="140"/>
        <v>42205.718888888892</v>
      </c>
      <c r="S2221">
        <f t="shared" si="139"/>
        <v>2015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1346198400</v>
      </c>
      <c r="J2222">
        <v>1344281383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7"/>
        <v>101</v>
      </c>
      <c r="Q2222">
        <f t="shared" si="138"/>
        <v>51.3</v>
      </c>
      <c r="R2222" s="12">
        <f t="shared" si="140"/>
        <v>41452.060601851852</v>
      </c>
      <c r="S2222">
        <f t="shared" si="139"/>
        <v>2013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1440004512</v>
      </c>
      <c r="J2223">
        <v>1437412512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7"/>
        <v>108</v>
      </c>
      <c r="Q2223">
        <f t="shared" si="138"/>
        <v>37.200000000000003</v>
      </c>
      <c r="R2223" s="12">
        <f t="shared" si="140"/>
        <v>42452.666770833333</v>
      </c>
      <c r="S2223">
        <f t="shared" si="139"/>
        <v>2016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1374888436</v>
      </c>
      <c r="J2224">
        <v>1372296436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7"/>
        <v>163</v>
      </c>
      <c r="Q2224">
        <f t="shared" si="138"/>
        <v>27.1</v>
      </c>
      <c r="R2224" s="12">
        <f t="shared" si="140"/>
        <v>40906.787581018521</v>
      </c>
      <c r="S2224">
        <f t="shared" si="139"/>
        <v>2011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8223</v>
      </c>
      <c r="H2225" t="s">
        <v>8245</v>
      </c>
      <c r="I2225">
        <v>1461369600</v>
      </c>
      <c r="J2225">
        <v>1458748809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7"/>
        <v>106</v>
      </c>
      <c r="Q2225">
        <f t="shared" si="138"/>
        <v>206.31</v>
      </c>
      <c r="R2225" s="12">
        <f t="shared" si="140"/>
        <v>42152.640833333338</v>
      </c>
      <c r="S2225">
        <f t="shared" si="139"/>
        <v>2015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1327776847</v>
      </c>
      <c r="J2226">
        <v>1325184847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7"/>
        <v>243</v>
      </c>
      <c r="Q2226">
        <f t="shared" si="138"/>
        <v>82.15</v>
      </c>
      <c r="R2226" s="12">
        <f t="shared" si="140"/>
        <v>42644.667534722219</v>
      </c>
      <c r="S2226">
        <f t="shared" si="139"/>
        <v>2016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8228</v>
      </c>
      <c r="H2227" t="s">
        <v>8250</v>
      </c>
      <c r="I2227">
        <v>1435418568</v>
      </c>
      <c r="J2227">
        <v>1432826568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7"/>
        <v>945</v>
      </c>
      <c r="Q2227">
        <f t="shared" si="138"/>
        <v>164.8</v>
      </c>
      <c r="R2227" s="12">
        <f t="shared" si="140"/>
        <v>41873.79184027778</v>
      </c>
      <c r="S2227">
        <f t="shared" si="139"/>
        <v>2014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1477767600</v>
      </c>
      <c r="J2228">
        <v>1475337675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7"/>
        <v>108</v>
      </c>
      <c r="Q2228">
        <f t="shared" si="138"/>
        <v>60.82</v>
      </c>
      <c r="R2228" s="12">
        <f t="shared" si="140"/>
        <v>42381.79886574074</v>
      </c>
      <c r="S2228">
        <f t="shared" si="139"/>
        <v>2016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1411326015</v>
      </c>
      <c r="J2229">
        <v>1408734015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7"/>
        <v>157</v>
      </c>
      <c r="Q2229">
        <f t="shared" si="138"/>
        <v>67.97</v>
      </c>
      <c r="R2229" s="12">
        <f t="shared" si="140"/>
        <v>41561.807349537034</v>
      </c>
      <c r="S2229">
        <f t="shared" si="139"/>
        <v>2013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8223</v>
      </c>
      <c r="H2230" t="s">
        <v>8245</v>
      </c>
      <c r="I2230">
        <v>1455253140</v>
      </c>
      <c r="J2230">
        <v>1452625822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7"/>
        <v>1174</v>
      </c>
      <c r="Q2230">
        <f t="shared" si="138"/>
        <v>81.56</v>
      </c>
      <c r="R2230" s="12">
        <f t="shared" si="140"/>
        <v>42202.278194444443</v>
      </c>
      <c r="S2230">
        <f t="shared" si="139"/>
        <v>2015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8224</v>
      </c>
      <c r="H2231" t="s">
        <v>8246</v>
      </c>
      <c r="I2231">
        <v>1384374155</v>
      </c>
      <c r="J2231">
        <v>1381778555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7"/>
        <v>171</v>
      </c>
      <c r="Q2231">
        <f t="shared" si="138"/>
        <v>25.43</v>
      </c>
      <c r="R2231" s="12">
        <f t="shared" si="140"/>
        <v>41484.664247685185</v>
      </c>
      <c r="S2231">
        <f t="shared" si="139"/>
        <v>2013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8235</v>
      </c>
      <c r="H2232" t="s">
        <v>8248</v>
      </c>
      <c r="I2232">
        <v>1439707236</v>
      </c>
      <c r="J2232">
        <v>1437115236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7"/>
        <v>126</v>
      </c>
      <c r="Q2232">
        <f t="shared" si="138"/>
        <v>21.5</v>
      </c>
      <c r="R2232" s="12">
        <f t="shared" si="140"/>
        <v>41724.881099537037</v>
      </c>
      <c r="S2232">
        <f t="shared" si="139"/>
        <v>2014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1378180800</v>
      </c>
      <c r="J2233">
        <v>1375113391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7"/>
        <v>1212</v>
      </c>
      <c r="Q2233">
        <f t="shared" si="138"/>
        <v>27.23</v>
      </c>
      <c r="R2233" s="12">
        <f t="shared" si="140"/>
        <v>41423.910891203705</v>
      </c>
      <c r="S2233">
        <f t="shared" si="139"/>
        <v>2013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1398460127</v>
      </c>
      <c r="J2234">
        <v>1395868127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7"/>
        <v>496</v>
      </c>
      <c r="Q2234">
        <f t="shared" si="138"/>
        <v>25.09</v>
      </c>
      <c r="R2234" s="12">
        <f t="shared" si="140"/>
        <v>41806.794074074074</v>
      </c>
      <c r="S2234">
        <f t="shared" si="139"/>
        <v>2014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8223</v>
      </c>
      <c r="H2235" t="s">
        <v>8245</v>
      </c>
      <c r="I2235">
        <v>1372136400</v>
      </c>
      <c r="J2235">
        <v>1369864301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7"/>
        <v>332</v>
      </c>
      <c r="Q2235">
        <f t="shared" si="138"/>
        <v>21.23</v>
      </c>
      <c r="R2235" s="12">
        <f t="shared" si="140"/>
        <v>42331.378923611104</v>
      </c>
      <c r="S2235">
        <f t="shared" si="139"/>
        <v>2015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1405738800</v>
      </c>
      <c r="J2236">
        <v>1402945408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7"/>
        <v>1165</v>
      </c>
      <c r="Q2236">
        <f t="shared" si="138"/>
        <v>41.61</v>
      </c>
      <c r="R2236" s="12">
        <f t="shared" si="140"/>
        <v>42710.824618055558</v>
      </c>
      <c r="S2236">
        <f t="shared" si="139"/>
        <v>2016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8224</v>
      </c>
      <c r="H2237" t="s">
        <v>8246</v>
      </c>
      <c r="I2237">
        <v>1450051200</v>
      </c>
      <c r="J2237">
        <v>1448269539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7"/>
        <v>153</v>
      </c>
      <c r="Q2237">
        <f t="shared" si="138"/>
        <v>135.59</v>
      </c>
      <c r="R2237" s="12">
        <f t="shared" si="140"/>
        <v>42062.022118055553</v>
      </c>
      <c r="S2237">
        <f t="shared" si="139"/>
        <v>2015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1483645647</v>
      </c>
      <c r="J2238">
        <v>1481053647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7"/>
        <v>537</v>
      </c>
      <c r="Q2238">
        <f t="shared" si="138"/>
        <v>22.12</v>
      </c>
      <c r="R2238" s="12">
        <f t="shared" si="140"/>
        <v>42371.617164351846</v>
      </c>
      <c r="S2238">
        <f t="shared" si="139"/>
        <v>2016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8228</v>
      </c>
      <c r="H2239" t="s">
        <v>8250</v>
      </c>
      <c r="I2239">
        <v>1427585511</v>
      </c>
      <c r="J2239">
        <v>1424997111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7"/>
        <v>353</v>
      </c>
      <c r="Q2239">
        <f t="shared" si="138"/>
        <v>64.63</v>
      </c>
      <c r="R2239" s="12">
        <f t="shared" si="140"/>
        <v>41915.003275462965</v>
      </c>
      <c r="S2239">
        <f t="shared" si="139"/>
        <v>2014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8223</v>
      </c>
      <c r="H2240" t="s">
        <v>8245</v>
      </c>
      <c r="I2240">
        <v>1454338123</v>
      </c>
      <c r="J2240">
        <v>1451746123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7"/>
        <v>137</v>
      </c>
      <c r="Q2240">
        <f t="shared" si="138"/>
        <v>69.569999999999993</v>
      </c>
      <c r="R2240" s="12">
        <f t="shared" si="140"/>
        <v>42774.621712962966</v>
      </c>
      <c r="S2240">
        <f t="shared" si="139"/>
        <v>2017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1415779140</v>
      </c>
      <c r="J2241">
        <v>1412294683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7"/>
        <v>128</v>
      </c>
      <c r="Q2241">
        <f t="shared" si="138"/>
        <v>75.13</v>
      </c>
      <c r="R2241" s="12">
        <f t="shared" si="140"/>
        <v>41572.958495370374</v>
      </c>
      <c r="S2241">
        <f t="shared" si="139"/>
        <v>2013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8235</v>
      </c>
      <c r="H2242" t="s">
        <v>8248</v>
      </c>
      <c r="I2242">
        <v>1489157716</v>
      </c>
      <c r="J2242">
        <v>1486565716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ref="P2242:P2305" si="141">ROUND(E2242/D2242*100,0)</f>
        <v>271</v>
      </c>
      <c r="Q2242">
        <f t="shared" ref="Q2242:Q2305" si="142">IFERROR(ROUND(E2242/L2242,2),0)</f>
        <v>140.97999999999999</v>
      </c>
      <c r="R2242" s="12">
        <f t="shared" si="140"/>
        <v>42452.825740740736</v>
      </c>
      <c r="S2242">
        <f t="shared" si="139"/>
        <v>2016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8223</v>
      </c>
      <c r="H2243" t="s">
        <v>8245</v>
      </c>
      <c r="I2243">
        <v>1385870520</v>
      </c>
      <c r="J2243">
        <v>1382742014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si="141"/>
        <v>806</v>
      </c>
      <c r="Q2243">
        <f t="shared" si="142"/>
        <v>49.47</v>
      </c>
      <c r="R2243" s="12">
        <f t="shared" si="140"/>
        <v>42766.827546296292</v>
      </c>
      <c r="S2243">
        <f t="shared" ref="S2243:S2306" si="143">YEAR(R2243)</f>
        <v>2017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1461354544</v>
      </c>
      <c r="J2244">
        <v>1458762544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1"/>
        <v>1360</v>
      </c>
      <c r="Q2244">
        <f t="shared" si="142"/>
        <v>53.87</v>
      </c>
      <c r="R2244" s="12">
        <f t="shared" si="140"/>
        <v>41569.575613425928</v>
      </c>
      <c r="S2244">
        <f t="shared" si="143"/>
        <v>2013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8224</v>
      </c>
      <c r="H2245" t="s">
        <v>8246</v>
      </c>
      <c r="I2245">
        <v>1488484300</v>
      </c>
      <c r="J2245">
        <v>1485892300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1"/>
        <v>930250</v>
      </c>
      <c r="Q2245">
        <f t="shared" si="142"/>
        <v>4.57</v>
      </c>
      <c r="R2245" s="12">
        <f t="shared" si="140"/>
        <v>42800.751041666663</v>
      </c>
      <c r="S2245">
        <f t="shared" si="143"/>
        <v>2017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1385521320</v>
      </c>
      <c r="J2246">
        <v>1382449733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1"/>
        <v>377</v>
      </c>
      <c r="Q2246">
        <f t="shared" si="142"/>
        <v>65</v>
      </c>
      <c r="R2246" s="12">
        <f t="shared" ref="R2246:R2309" si="144">((J2248/60)/60)/24+DATE(1970,1,1)</f>
        <v>42647.818819444445</v>
      </c>
      <c r="S2246">
        <f t="shared" si="143"/>
        <v>2016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1489374000</v>
      </c>
      <c r="J2247">
        <v>1488823290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1"/>
        <v>2647</v>
      </c>
      <c r="Q2247">
        <f t="shared" si="142"/>
        <v>53.48</v>
      </c>
      <c r="R2247" s="12">
        <f t="shared" si="144"/>
        <v>41660.708530092597</v>
      </c>
      <c r="S2247">
        <f t="shared" si="143"/>
        <v>2014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8223</v>
      </c>
      <c r="H2248" t="s">
        <v>8245</v>
      </c>
      <c r="I2248">
        <v>1476649800</v>
      </c>
      <c r="J2248">
        <v>1475609946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1"/>
        <v>100</v>
      </c>
      <c r="Q2248">
        <f t="shared" si="142"/>
        <v>43.91</v>
      </c>
      <c r="R2248" s="12">
        <f t="shared" si="144"/>
        <v>42221.79178240741</v>
      </c>
      <c r="S2248">
        <f t="shared" si="143"/>
        <v>2015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1393005600</v>
      </c>
      <c r="J2249">
        <v>1390323617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1"/>
        <v>104</v>
      </c>
      <c r="Q2249">
        <f t="shared" si="142"/>
        <v>50.85</v>
      </c>
      <c r="R2249" s="12">
        <f t="shared" si="144"/>
        <v>42200.666261574079</v>
      </c>
      <c r="S2249">
        <f t="shared" si="143"/>
        <v>2015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1441393210</v>
      </c>
      <c r="J2250">
        <v>1438801210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1"/>
        <v>107</v>
      </c>
      <c r="Q2250">
        <f t="shared" si="142"/>
        <v>58.63</v>
      </c>
      <c r="R2250" s="12">
        <f t="shared" si="144"/>
        <v>42688.875902777778</v>
      </c>
      <c r="S2250">
        <f t="shared" si="143"/>
        <v>2016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1438185565</v>
      </c>
      <c r="J2251">
        <v>1436975965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1"/>
        <v>169</v>
      </c>
      <c r="Q2251">
        <f t="shared" si="142"/>
        <v>32.82</v>
      </c>
      <c r="R2251" s="12">
        <f t="shared" si="144"/>
        <v>41336.703298611108</v>
      </c>
      <c r="S2251">
        <f t="shared" si="143"/>
        <v>2013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8224</v>
      </c>
      <c r="H2252" t="s">
        <v>8246</v>
      </c>
      <c r="I2252">
        <v>1481749278</v>
      </c>
      <c r="J2252">
        <v>1479157278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1"/>
        <v>975</v>
      </c>
      <c r="Q2252">
        <f t="shared" si="142"/>
        <v>426.93</v>
      </c>
      <c r="R2252" s="12">
        <f t="shared" si="144"/>
        <v>42677.005474537036</v>
      </c>
      <c r="S2252">
        <f t="shared" si="143"/>
        <v>2016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1364917965</v>
      </c>
      <c r="J2253">
        <v>1362329565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1"/>
        <v>134</v>
      </c>
      <c r="Q2253">
        <f t="shared" si="142"/>
        <v>23.81</v>
      </c>
      <c r="R2253" s="12">
        <f t="shared" si="144"/>
        <v>41846.34579861111</v>
      </c>
      <c r="S2253">
        <f t="shared" si="143"/>
        <v>2014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8223</v>
      </c>
      <c r="H2254" t="s">
        <v>8245</v>
      </c>
      <c r="I2254">
        <v>1480727273</v>
      </c>
      <c r="J2254">
        <v>1478131673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1"/>
        <v>272</v>
      </c>
      <c r="Q2254">
        <f t="shared" si="142"/>
        <v>98.41</v>
      </c>
      <c r="R2254" s="12">
        <f t="shared" si="144"/>
        <v>42573.327986111108</v>
      </c>
      <c r="S2254">
        <f t="shared" si="143"/>
        <v>2016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1408177077</v>
      </c>
      <c r="J2255">
        <v>1406362677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1"/>
        <v>113</v>
      </c>
      <c r="Q2255">
        <f t="shared" si="142"/>
        <v>107.32</v>
      </c>
      <c r="R2255" s="12">
        <f t="shared" si="144"/>
        <v>42296.631331018521</v>
      </c>
      <c r="S2255">
        <f t="shared" si="143"/>
        <v>2015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8226</v>
      </c>
      <c r="H2256" t="s">
        <v>8248</v>
      </c>
      <c r="I2256">
        <v>1470469938</v>
      </c>
      <c r="J2256">
        <v>1469173938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1"/>
        <v>460</v>
      </c>
      <c r="Q2256">
        <f t="shared" si="142"/>
        <v>11.67</v>
      </c>
      <c r="R2256" s="12">
        <f t="shared" si="144"/>
        <v>42752.647777777776</v>
      </c>
      <c r="S2256">
        <f t="shared" si="143"/>
        <v>2017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1447862947</v>
      </c>
      <c r="J2257">
        <v>1445267347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1"/>
        <v>287</v>
      </c>
      <c r="Q2257">
        <f t="shared" si="142"/>
        <v>41.78</v>
      </c>
      <c r="R2257" s="12">
        <f t="shared" si="144"/>
        <v>42467.951979166668</v>
      </c>
      <c r="S2257">
        <f t="shared" si="143"/>
        <v>2016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8223</v>
      </c>
      <c r="H2258" t="s">
        <v>8245</v>
      </c>
      <c r="I2258">
        <v>1485271968</v>
      </c>
      <c r="J2258">
        <v>1484667168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1"/>
        <v>223</v>
      </c>
      <c r="Q2258">
        <f t="shared" si="142"/>
        <v>21.38</v>
      </c>
      <c r="R2258" s="12">
        <f t="shared" si="144"/>
        <v>42682.451921296291</v>
      </c>
      <c r="S2258">
        <f t="shared" si="143"/>
        <v>2016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8223</v>
      </c>
      <c r="H2259" t="s">
        <v>8245</v>
      </c>
      <c r="I2259">
        <v>1462661451</v>
      </c>
      <c r="J2259">
        <v>1460069451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1"/>
        <v>636</v>
      </c>
      <c r="Q2259">
        <f t="shared" si="142"/>
        <v>94.1</v>
      </c>
      <c r="R2259" s="12">
        <f t="shared" si="144"/>
        <v>42505.936678240745</v>
      </c>
      <c r="S2259">
        <f t="shared" si="143"/>
        <v>2016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8224</v>
      </c>
      <c r="H2260" t="s">
        <v>8246</v>
      </c>
      <c r="I2260">
        <v>1479811846</v>
      </c>
      <c r="J2260">
        <v>1478602246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1"/>
        <v>147</v>
      </c>
      <c r="Q2260">
        <f t="shared" si="142"/>
        <v>15.72</v>
      </c>
      <c r="R2260" s="12">
        <f t="shared" si="144"/>
        <v>42136.75100694444</v>
      </c>
      <c r="S2260">
        <f t="shared" si="143"/>
        <v>2015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1466377200</v>
      </c>
      <c r="J2261">
        <v>1463351329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1"/>
        <v>1867</v>
      </c>
      <c r="Q2261">
        <f t="shared" si="142"/>
        <v>90.64</v>
      </c>
      <c r="R2261" s="12">
        <f t="shared" si="144"/>
        <v>42702.804814814815</v>
      </c>
      <c r="S2261">
        <f t="shared" si="143"/>
        <v>2016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1434045687</v>
      </c>
      <c r="J2262">
        <v>1431453687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1"/>
        <v>327</v>
      </c>
      <c r="Q2262">
        <f t="shared" si="142"/>
        <v>97.3</v>
      </c>
      <c r="R2262" s="12">
        <f t="shared" si="144"/>
        <v>41695.016782407409</v>
      </c>
      <c r="S2262">
        <f t="shared" si="143"/>
        <v>2014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8224</v>
      </c>
      <c r="H2263" t="s">
        <v>8246</v>
      </c>
      <c r="I2263">
        <v>1481224736</v>
      </c>
      <c r="J2263">
        <v>1480360736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1"/>
        <v>780</v>
      </c>
      <c r="Q2263">
        <f t="shared" si="142"/>
        <v>37.119999999999997</v>
      </c>
      <c r="R2263" s="12">
        <f t="shared" si="144"/>
        <v>42759.724768518514</v>
      </c>
      <c r="S2263">
        <f t="shared" si="143"/>
        <v>2017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1395876250</v>
      </c>
      <c r="J2264">
        <v>1393287850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1"/>
        <v>154</v>
      </c>
      <c r="Q2264">
        <f t="shared" si="142"/>
        <v>28.1</v>
      </c>
      <c r="R2264" s="12">
        <f t="shared" si="144"/>
        <v>41926.585162037038</v>
      </c>
      <c r="S2264">
        <f t="shared" si="143"/>
        <v>2014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8225</v>
      </c>
      <c r="H2265" t="s">
        <v>8247</v>
      </c>
      <c r="I2265">
        <v>1487093020</v>
      </c>
      <c r="J2265">
        <v>1485278620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1"/>
        <v>116</v>
      </c>
      <c r="Q2265">
        <f t="shared" si="142"/>
        <v>144.43</v>
      </c>
      <c r="R2265" s="12">
        <f t="shared" si="144"/>
        <v>42014.832326388889</v>
      </c>
      <c r="S2265">
        <f t="shared" si="143"/>
        <v>2015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1416268800</v>
      </c>
      <c r="J2266">
        <v>1413295358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1"/>
        <v>180</v>
      </c>
      <c r="Q2266">
        <f t="shared" si="142"/>
        <v>24.27</v>
      </c>
      <c r="R2266" s="12">
        <f t="shared" si="144"/>
        <v>42496.582337962958</v>
      </c>
      <c r="S2266">
        <f t="shared" si="143"/>
        <v>2016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8234</v>
      </c>
      <c r="H2267" t="s">
        <v>8254</v>
      </c>
      <c r="I2267">
        <v>1422734313</v>
      </c>
      <c r="J2267">
        <v>1420919913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1"/>
        <v>299</v>
      </c>
      <c r="Q2267">
        <f t="shared" si="142"/>
        <v>35.119999999999997</v>
      </c>
      <c r="R2267" s="12">
        <f t="shared" si="144"/>
        <v>42689.853090277778</v>
      </c>
      <c r="S2267">
        <f t="shared" si="143"/>
        <v>2016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1463972400</v>
      </c>
      <c r="J2268">
        <v>1462543114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1"/>
        <v>320</v>
      </c>
      <c r="Q2268">
        <f t="shared" si="142"/>
        <v>24.76</v>
      </c>
      <c r="R2268" s="12">
        <f t="shared" si="144"/>
        <v>42469.874907407408</v>
      </c>
      <c r="S2268">
        <f t="shared" si="143"/>
        <v>2016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8224</v>
      </c>
      <c r="H2269" t="s">
        <v>8246</v>
      </c>
      <c r="I2269">
        <v>1479846507</v>
      </c>
      <c r="J2269">
        <v>1479241707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1"/>
        <v>381</v>
      </c>
      <c r="Q2269">
        <f t="shared" si="142"/>
        <v>188.38</v>
      </c>
      <c r="R2269" s="12">
        <f t="shared" si="144"/>
        <v>41968.829826388886</v>
      </c>
      <c r="S2269">
        <f t="shared" si="143"/>
        <v>2014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1461722400</v>
      </c>
      <c r="J2270">
        <v>1460235592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1"/>
        <v>103</v>
      </c>
      <c r="Q2270">
        <f t="shared" si="142"/>
        <v>148.08000000000001</v>
      </c>
      <c r="R2270" s="12">
        <f t="shared" si="144"/>
        <v>42776.082349537035</v>
      </c>
      <c r="S2270">
        <f t="shared" si="143"/>
        <v>2017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1419123600</v>
      </c>
      <c r="J2271">
        <v>1416945297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1"/>
        <v>1802</v>
      </c>
      <c r="Q2271">
        <f t="shared" si="142"/>
        <v>49.93</v>
      </c>
      <c r="R2271" s="12">
        <f t="shared" si="144"/>
        <v>42776.704432870371</v>
      </c>
      <c r="S2271">
        <f t="shared" si="143"/>
        <v>2017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1489283915</v>
      </c>
      <c r="J2272">
        <v>1486691915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1"/>
        <v>720</v>
      </c>
      <c r="Q2272">
        <f t="shared" si="142"/>
        <v>107.82</v>
      </c>
      <c r="R2272" s="12">
        <f t="shared" si="144"/>
        <v>42725.869363425925</v>
      </c>
      <c r="S2272">
        <f t="shared" si="143"/>
        <v>2016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1488862800</v>
      </c>
      <c r="J2273">
        <v>1486745663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1"/>
        <v>283</v>
      </c>
      <c r="Q2273">
        <f t="shared" si="142"/>
        <v>42.63</v>
      </c>
      <c r="R2273" s="12">
        <f t="shared" si="144"/>
        <v>42684.000046296293</v>
      </c>
      <c r="S2273">
        <f t="shared" si="143"/>
        <v>2016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1484085540</v>
      </c>
      <c r="J2274">
        <v>1482353513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1"/>
        <v>1357</v>
      </c>
      <c r="Q2274">
        <f t="shared" si="142"/>
        <v>14.37</v>
      </c>
      <c r="R2274" s="12">
        <f t="shared" si="144"/>
        <v>42315.699490740735</v>
      </c>
      <c r="S2274">
        <f t="shared" si="143"/>
        <v>2015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8223</v>
      </c>
      <c r="H2275" t="s">
        <v>8245</v>
      </c>
      <c r="I2275">
        <v>1481328004</v>
      </c>
      <c r="J2275">
        <v>1478736004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1"/>
        <v>220</v>
      </c>
      <c r="Q2275">
        <f t="shared" si="142"/>
        <v>37.479999999999997</v>
      </c>
      <c r="R2275" s="12">
        <f t="shared" si="144"/>
        <v>42781.549097222218</v>
      </c>
      <c r="S2275">
        <f t="shared" si="143"/>
        <v>2017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1449506836</v>
      </c>
      <c r="J2276">
        <v>1446914836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1"/>
        <v>120</v>
      </c>
      <c r="Q2276">
        <f t="shared" si="142"/>
        <v>30.2</v>
      </c>
      <c r="R2276" s="12">
        <f t="shared" si="144"/>
        <v>41663.500659722224</v>
      </c>
      <c r="S2276">
        <f t="shared" si="143"/>
        <v>2014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8228</v>
      </c>
      <c r="H2277" t="s">
        <v>8250</v>
      </c>
      <c r="I2277">
        <v>1489320642</v>
      </c>
      <c r="J2277">
        <v>1487164242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1"/>
        <v>408</v>
      </c>
      <c r="Q2277">
        <f t="shared" si="142"/>
        <v>33.549999999999997</v>
      </c>
      <c r="R2277" s="12">
        <f t="shared" si="144"/>
        <v>41965.616655092599</v>
      </c>
      <c r="S2277">
        <f t="shared" si="143"/>
        <v>2014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1393156857</v>
      </c>
      <c r="J2278">
        <v>1390564857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1"/>
        <v>106</v>
      </c>
      <c r="Q2278">
        <f t="shared" si="142"/>
        <v>64.75</v>
      </c>
      <c r="R2278" s="12">
        <f t="shared" si="144"/>
        <v>41614.651493055557</v>
      </c>
      <c r="S2278">
        <f t="shared" si="143"/>
        <v>2013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8224</v>
      </c>
      <c r="H2279" t="s">
        <v>8246</v>
      </c>
      <c r="I2279">
        <v>1419259679</v>
      </c>
      <c r="J2279">
        <v>1416667679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1"/>
        <v>141</v>
      </c>
      <c r="Q2279">
        <f t="shared" si="142"/>
        <v>57.93</v>
      </c>
      <c r="R2279" s="12">
        <f t="shared" si="144"/>
        <v>40936.678506944445</v>
      </c>
      <c r="S2279">
        <f t="shared" si="143"/>
        <v>2012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8223</v>
      </c>
      <c r="H2280" t="s">
        <v>8245</v>
      </c>
      <c r="I2280">
        <v>1388936289</v>
      </c>
      <c r="J2280">
        <v>1386344289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1"/>
        <v>271</v>
      </c>
      <c r="Q2280">
        <f t="shared" si="142"/>
        <v>53.08</v>
      </c>
      <c r="R2280" s="12">
        <f t="shared" si="144"/>
        <v>42338.709108796291</v>
      </c>
      <c r="S2280">
        <f t="shared" si="143"/>
        <v>2015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1330359423</v>
      </c>
      <c r="J2281">
        <v>1327767423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1"/>
        <v>154</v>
      </c>
      <c r="Q2281">
        <f t="shared" si="142"/>
        <v>48.06</v>
      </c>
      <c r="R2281" s="12">
        <f t="shared" si="144"/>
        <v>42020.806701388887</v>
      </c>
      <c r="S2281">
        <f t="shared" si="143"/>
        <v>2015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8236</v>
      </c>
      <c r="H2282" t="s">
        <v>8248</v>
      </c>
      <c r="I2282">
        <v>1451861940</v>
      </c>
      <c r="J2282">
        <v>1448902867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1"/>
        <v>404</v>
      </c>
      <c r="Q2282">
        <f t="shared" si="142"/>
        <v>82.4</v>
      </c>
      <c r="R2282" s="12">
        <f t="shared" si="144"/>
        <v>42234.624895833331</v>
      </c>
      <c r="S2282">
        <f t="shared" si="143"/>
        <v>2015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1423022400</v>
      </c>
      <c r="J2283">
        <v>1421436099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1"/>
        <v>185</v>
      </c>
      <c r="Q2283">
        <f t="shared" si="142"/>
        <v>50.45</v>
      </c>
      <c r="R2283" s="12">
        <f t="shared" si="144"/>
        <v>40687.285844907405</v>
      </c>
      <c r="S2283">
        <f t="shared" si="143"/>
        <v>2011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1442501991</v>
      </c>
      <c r="J2284">
        <v>1439909991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1"/>
        <v>185</v>
      </c>
      <c r="Q2284">
        <f t="shared" si="142"/>
        <v>115.83</v>
      </c>
      <c r="R2284" s="12">
        <f t="shared" si="144"/>
        <v>42323.17460648148</v>
      </c>
      <c r="S2284">
        <f t="shared" si="143"/>
        <v>2015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1311576600</v>
      </c>
      <c r="J2285">
        <v>1306219897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1"/>
        <v>101</v>
      </c>
      <c r="Q2285">
        <f t="shared" si="142"/>
        <v>63.03</v>
      </c>
      <c r="R2285" s="12">
        <f t="shared" si="144"/>
        <v>40978.125046296293</v>
      </c>
      <c r="S2285">
        <f t="shared" si="143"/>
        <v>2012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1452744686</v>
      </c>
      <c r="J2286">
        <v>1447560686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1"/>
        <v>106</v>
      </c>
      <c r="Q2286">
        <f t="shared" si="142"/>
        <v>108.02</v>
      </c>
      <c r="R2286" s="12">
        <f t="shared" si="144"/>
        <v>40585.796817129631</v>
      </c>
      <c r="S2286">
        <f t="shared" si="143"/>
        <v>2011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1336528804</v>
      </c>
      <c r="J2287">
        <v>1331348404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1"/>
        <v>121</v>
      </c>
      <c r="Q2287">
        <f t="shared" si="142"/>
        <v>46.09</v>
      </c>
      <c r="R2287" s="12">
        <f t="shared" si="144"/>
        <v>41059.185682870368</v>
      </c>
      <c r="S2287">
        <f t="shared" si="143"/>
        <v>2012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1299902400</v>
      </c>
      <c r="J2288">
        <v>1297451245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1"/>
        <v>100</v>
      </c>
      <c r="Q2288">
        <f t="shared" si="142"/>
        <v>107.21</v>
      </c>
      <c r="R2288" s="12">
        <f t="shared" si="144"/>
        <v>41494.963587962964</v>
      </c>
      <c r="S2288">
        <f t="shared" si="143"/>
        <v>2013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1340944043</v>
      </c>
      <c r="J2289">
        <v>1338352043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1"/>
        <v>120</v>
      </c>
      <c r="Q2289">
        <f t="shared" si="142"/>
        <v>50.93</v>
      </c>
      <c r="R2289" s="12">
        <f t="shared" si="144"/>
        <v>41792.667361111111</v>
      </c>
      <c r="S2289">
        <f t="shared" si="143"/>
        <v>2014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1378439940</v>
      </c>
      <c r="J2290">
        <v>1376003254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1"/>
        <v>100</v>
      </c>
      <c r="Q2290">
        <f t="shared" si="142"/>
        <v>40.04</v>
      </c>
      <c r="R2290" s="12">
        <f t="shared" si="144"/>
        <v>41067.827418981484</v>
      </c>
      <c r="S2290">
        <f t="shared" si="143"/>
        <v>2012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1403539260</v>
      </c>
      <c r="J2291">
        <v>1401724860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1"/>
        <v>107</v>
      </c>
      <c r="Q2291">
        <f t="shared" si="142"/>
        <v>64.44</v>
      </c>
      <c r="R2291" s="12">
        <f t="shared" si="144"/>
        <v>41571.998379629629</v>
      </c>
      <c r="S2291">
        <f t="shared" si="143"/>
        <v>2013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1340733600</v>
      </c>
      <c r="J2292">
        <v>1339098689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1"/>
        <v>104</v>
      </c>
      <c r="Q2292">
        <f t="shared" si="142"/>
        <v>53.83</v>
      </c>
      <c r="R2292" s="12">
        <f t="shared" si="144"/>
        <v>40070.253819444442</v>
      </c>
      <c r="S2292">
        <f t="shared" si="143"/>
        <v>2009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1386372120</v>
      </c>
      <c r="J2293">
        <v>1382659060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1"/>
        <v>173</v>
      </c>
      <c r="Q2293">
        <f t="shared" si="142"/>
        <v>100.47</v>
      </c>
      <c r="R2293" s="12">
        <f t="shared" si="144"/>
        <v>40987.977060185185</v>
      </c>
      <c r="S2293">
        <f t="shared" si="143"/>
        <v>2012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1259686800</v>
      </c>
      <c r="J2294">
        <v>1252908330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1"/>
        <v>107</v>
      </c>
      <c r="Q2294">
        <f t="shared" si="142"/>
        <v>46.63</v>
      </c>
      <c r="R2294" s="12">
        <f t="shared" si="144"/>
        <v>40987.697638888887</v>
      </c>
      <c r="S2294">
        <f t="shared" si="143"/>
        <v>2012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1335153600</v>
      </c>
      <c r="J2295">
        <v>1332199618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1"/>
        <v>108</v>
      </c>
      <c r="Q2295">
        <f t="shared" si="142"/>
        <v>34.07</v>
      </c>
      <c r="R2295" s="12">
        <f t="shared" si="144"/>
        <v>41151.708321759259</v>
      </c>
      <c r="S2295">
        <f t="shared" si="143"/>
        <v>2012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1334767476</v>
      </c>
      <c r="J2296">
        <v>1332175476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1"/>
        <v>146</v>
      </c>
      <c r="Q2296">
        <f t="shared" si="142"/>
        <v>65.209999999999994</v>
      </c>
      <c r="R2296" s="12">
        <f t="shared" si="144"/>
        <v>41264.72314814815</v>
      </c>
      <c r="S2296">
        <f t="shared" si="143"/>
        <v>2012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1348545540</v>
      </c>
      <c r="J2297">
        <v>1346345999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1"/>
        <v>125</v>
      </c>
      <c r="Q2297">
        <f t="shared" si="142"/>
        <v>44.21</v>
      </c>
      <c r="R2297" s="12">
        <f t="shared" si="144"/>
        <v>41270.954351851848</v>
      </c>
      <c r="S2297">
        <f t="shared" si="143"/>
        <v>2012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1358702480</v>
      </c>
      <c r="J2298">
        <v>1356110480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1"/>
        <v>149</v>
      </c>
      <c r="Q2298">
        <f t="shared" si="142"/>
        <v>71.97</v>
      </c>
      <c r="R2298" s="12">
        <f t="shared" si="144"/>
        <v>40927.731782407405</v>
      </c>
      <c r="S2298">
        <f t="shared" si="143"/>
        <v>2012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1359240856</v>
      </c>
      <c r="J2299">
        <v>1356648856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1"/>
        <v>101</v>
      </c>
      <c r="Q2299">
        <f t="shared" si="142"/>
        <v>52.95</v>
      </c>
      <c r="R2299" s="12">
        <f t="shared" si="144"/>
        <v>40948.042233796295</v>
      </c>
      <c r="S2299">
        <f t="shared" si="143"/>
        <v>2012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1330018426</v>
      </c>
      <c r="J2300">
        <v>1326994426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1"/>
        <v>105</v>
      </c>
      <c r="Q2300">
        <f t="shared" si="142"/>
        <v>109.45</v>
      </c>
      <c r="R2300" s="12">
        <f t="shared" si="144"/>
        <v>41694.84065972222</v>
      </c>
      <c r="S2300">
        <f t="shared" si="143"/>
        <v>2014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1331697540</v>
      </c>
      <c r="J2301">
        <v>1328749249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1"/>
        <v>350</v>
      </c>
      <c r="Q2301">
        <f t="shared" si="142"/>
        <v>75.040000000000006</v>
      </c>
      <c r="R2301" s="12">
        <f t="shared" si="144"/>
        <v>40565.032511574071</v>
      </c>
      <c r="S2301">
        <f t="shared" si="143"/>
        <v>2011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1395861033</v>
      </c>
      <c r="J2302">
        <v>1393272633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1"/>
        <v>101</v>
      </c>
      <c r="Q2302">
        <f t="shared" si="142"/>
        <v>115.71</v>
      </c>
      <c r="R2302" s="12">
        <f t="shared" si="144"/>
        <v>41074.727037037039</v>
      </c>
      <c r="S2302">
        <f t="shared" si="143"/>
        <v>2012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1296953209</v>
      </c>
      <c r="J2303">
        <v>1295657209</v>
      </c>
      <c r="K2303" t="b">
        <v>0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1"/>
        <v>134</v>
      </c>
      <c r="Q2303">
        <f t="shared" si="142"/>
        <v>31.66</v>
      </c>
      <c r="R2303" s="12">
        <f t="shared" si="144"/>
        <v>41416.146944444445</v>
      </c>
      <c r="S2303">
        <f t="shared" si="143"/>
        <v>2013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1340904416</v>
      </c>
      <c r="J2304">
        <v>1339694816</v>
      </c>
      <c r="K2304" t="b">
        <v>0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1"/>
        <v>171</v>
      </c>
      <c r="Q2304">
        <f t="shared" si="142"/>
        <v>46.18</v>
      </c>
      <c r="R2304" s="12">
        <f t="shared" si="144"/>
        <v>41605.868449074071</v>
      </c>
      <c r="S2304">
        <f t="shared" si="143"/>
        <v>2013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1371785496</v>
      </c>
      <c r="J2305">
        <v>1369193496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1"/>
        <v>109</v>
      </c>
      <c r="Q2305">
        <f t="shared" si="142"/>
        <v>68.48</v>
      </c>
      <c r="R2305" s="12">
        <f t="shared" si="144"/>
        <v>40850.111064814817</v>
      </c>
      <c r="S2305">
        <f t="shared" si="143"/>
        <v>2011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1388473200</v>
      </c>
      <c r="J2306">
        <v>1385585434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ref="P2306:P2369" si="145">ROUND(E2306/D2306*100,0)</f>
        <v>101</v>
      </c>
      <c r="Q2306">
        <f t="shared" ref="Q2306:Q2369" si="146">IFERROR(ROUND(E2306/L2306,2),0)</f>
        <v>53.47</v>
      </c>
      <c r="R2306" s="12">
        <f t="shared" si="144"/>
        <v>40502.815868055557</v>
      </c>
      <c r="S2306">
        <f t="shared" si="143"/>
        <v>2010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1323747596</v>
      </c>
      <c r="J2307">
        <v>1320287996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si="145"/>
        <v>101</v>
      </c>
      <c r="Q2307">
        <f t="shared" si="146"/>
        <v>109.11</v>
      </c>
      <c r="R2307" s="12">
        <f t="shared" si="144"/>
        <v>41834.695277777777</v>
      </c>
      <c r="S2307">
        <f t="shared" ref="S2307:S2370" si="147">YEAR(R2307)</f>
        <v>2014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1293857940</v>
      </c>
      <c r="J2308">
        <v>1290281691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5"/>
        <v>107</v>
      </c>
      <c r="Q2308">
        <f t="shared" si="146"/>
        <v>51.19</v>
      </c>
      <c r="R2308" s="12">
        <f t="shared" si="144"/>
        <v>40948.16815972222</v>
      </c>
      <c r="S2308">
        <f t="shared" si="147"/>
        <v>2012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1407520800</v>
      </c>
      <c r="J2309">
        <v>1405356072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5"/>
        <v>107</v>
      </c>
      <c r="Q2309">
        <f t="shared" si="146"/>
        <v>27.94</v>
      </c>
      <c r="R2309" s="12">
        <f t="shared" si="144"/>
        <v>41004.802465277775</v>
      </c>
      <c r="S2309">
        <f t="shared" si="147"/>
        <v>2012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1331352129</v>
      </c>
      <c r="J2310">
        <v>1328760129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5"/>
        <v>101</v>
      </c>
      <c r="Q2310">
        <f t="shared" si="146"/>
        <v>82.5</v>
      </c>
      <c r="R2310" s="12">
        <f t="shared" ref="R2310:R2373" si="148">((J2312/60)/60)/24+DATE(1970,1,1)</f>
        <v>41851.962916666671</v>
      </c>
      <c r="S2310">
        <f t="shared" si="147"/>
        <v>2014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1336245328</v>
      </c>
      <c r="J2311">
        <v>1333653333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5"/>
        <v>107</v>
      </c>
      <c r="Q2311">
        <f t="shared" si="146"/>
        <v>59.82</v>
      </c>
      <c r="R2311" s="12">
        <f t="shared" si="148"/>
        <v>41307.987696759257</v>
      </c>
      <c r="S2311">
        <f t="shared" si="147"/>
        <v>2013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1409274000</v>
      </c>
      <c r="J2312">
        <v>1406847996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5"/>
        <v>429</v>
      </c>
      <c r="Q2312">
        <f t="shared" si="146"/>
        <v>64.819999999999993</v>
      </c>
      <c r="R2312" s="12">
        <f t="shared" si="148"/>
        <v>41324.79415509259</v>
      </c>
      <c r="S2312">
        <f t="shared" si="147"/>
        <v>2013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1362872537</v>
      </c>
      <c r="J2313">
        <v>1359848537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5"/>
        <v>104</v>
      </c>
      <c r="Q2313">
        <f t="shared" si="146"/>
        <v>90.1</v>
      </c>
      <c r="R2313" s="12">
        <f t="shared" si="148"/>
        <v>41736.004502314812</v>
      </c>
      <c r="S2313">
        <f t="shared" si="147"/>
        <v>2014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1363889015</v>
      </c>
      <c r="J2314">
        <v>1361300615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5"/>
        <v>108</v>
      </c>
      <c r="Q2314">
        <f t="shared" si="146"/>
        <v>40.96</v>
      </c>
      <c r="R2314" s="12">
        <f t="shared" si="148"/>
        <v>41716.632847222223</v>
      </c>
      <c r="S2314">
        <f t="shared" si="147"/>
        <v>2014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1399421189</v>
      </c>
      <c r="J2315">
        <v>1396829189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5"/>
        <v>176</v>
      </c>
      <c r="Q2315">
        <f t="shared" si="146"/>
        <v>56</v>
      </c>
      <c r="R2315" s="12">
        <f t="shared" si="148"/>
        <v>41002.958634259259</v>
      </c>
      <c r="S2315">
        <f t="shared" si="147"/>
        <v>2012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1397862000</v>
      </c>
      <c r="J2316">
        <v>1395155478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5"/>
        <v>157</v>
      </c>
      <c r="Q2316">
        <f t="shared" si="146"/>
        <v>37.67</v>
      </c>
      <c r="R2316" s="12">
        <f t="shared" si="148"/>
        <v>41037.551585648151</v>
      </c>
      <c r="S2316">
        <f t="shared" si="147"/>
        <v>2012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1336086026</v>
      </c>
      <c r="J2317">
        <v>1333494026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5"/>
        <v>103</v>
      </c>
      <c r="Q2317">
        <f t="shared" si="146"/>
        <v>40.08</v>
      </c>
      <c r="R2317" s="12">
        <f t="shared" si="148"/>
        <v>41004.72619212963</v>
      </c>
      <c r="S2317">
        <f t="shared" si="147"/>
        <v>2012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1339074857</v>
      </c>
      <c r="J2318">
        <v>1336482857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5"/>
        <v>104</v>
      </c>
      <c r="Q2318">
        <f t="shared" si="146"/>
        <v>78.03</v>
      </c>
      <c r="R2318" s="12">
        <f t="shared" si="148"/>
        <v>40079.725115740745</v>
      </c>
      <c r="S2318">
        <f t="shared" si="147"/>
        <v>2009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1336238743</v>
      </c>
      <c r="J2319">
        <v>1333646743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5"/>
        <v>104</v>
      </c>
      <c r="Q2319">
        <f t="shared" si="146"/>
        <v>18.91</v>
      </c>
      <c r="R2319" s="12">
        <f t="shared" si="148"/>
        <v>40192.542233796295</v>
      </c>
      <c r="S2319">
        <f t="shared" si="147"/>
        <v>2010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1260383040</v>
      </c>
      <c r="J2320">
        <v>1253726650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5"/>
        <v>121</v>
      </c>
      <c r="Q2320">
        <f t="shared" si="146"/>
        <v>37.130000000000003</v>
      </c>
      <c r="R2320" s="12">
        <f t="shared" si="148"/>
        <v>40050.643680555557</v>
      </c>
      <c r="S2320">
        <f t="shared" si="147"/>
        <v>2009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1266210000</v>
      </c>
      <c r="J2321">
        <v>1263474049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5"/>
        <v>108</v>
      </c>
      <c r="Q2321">
        <f t="shared" si="146"/>
        <v>41.96</v>
      </c>
      <c r="R2321" s="12">
        <f t="shared" si="148"/>
        <v>41593.082002314812</v>
      </c>
      <c r="S2321">
        <f t="shared" si="147"/>
        <v>2013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1253937540</v>
      </c>
      <c r="J2322">
        <v>1251214014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5"/>
        <v>109</v>
      </c>
      <c r="Q2322">
        <f t="shared" si="146"/>
        <v>61.04</v>
      </c>
      <c r="R2322" s="12">
        <f t="shared" si="148"/>
        <v>41696.817129629628</v>
      </c>
      <c r="S2322">
        <f t="shared" si="147"/>
        <v>2014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8223</v>
      </c>
      <c r="H2323" t="s">
        <v>8245</v>
      </c>
      <c r="I2323">
        <v>1387072685</v>
      </c>
      <c r="J2323">
        <v>1384480685</v>
      </c>
      <c r="K2323" t="b">
        <v>1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5"/>
        <v>39</v>
      </c>
      <c r="Q2323">
        <f t="shared" si="146"/>
        <v>64.53</v>
      </c>
      <c r="R2323" s="12">
        <f t="shared" si="148"/>
        <v>42799.260428240741</v>
      </c>
      <c r="S2323">
        <f t="shared" si="147"/>
        <v>2017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1396463800</v>
      </c>
      <c r="J2324">
        <v>1393443400</v>
      </c>
      <c r="K2324" t="b">
        <v>1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5"/>
        <v>3</v>
      </c>
      <c r="Q2324">
        <f t="shared" si="146"/>
        <v>21.25</v>
      </c>
      <c r="R2324" s="12">
        <f t="shared" si="148"/>
        <v>42804.895474537043</v>
      </c>
      <c r="S2324">
        <f t="shared" si="147"/>
        <v>2017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5"/>
        <v>48</v>
      </c>
      <c r="Q2325">
        <f t="shared" si="146"/>
        <v>30</v>
      </c>
      <c r="R2325" s="12">
        <f t="shared" si="148"/>
        <v>42807.755173611105</v>
      </c>
      <c r="S2325">
        <f t="shared" si="147"/>
        <v>2017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8223</v>
      </c>
      <c r="H2326" t="s">
        <v>8245</v>
      </c>
      <c r="I2326">
        <v>1491769769</v>
      </c>
      <c r="J2326">
        <v>1489181369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5"/>
        <v>21</v>
      </c>
      <c r="Q2326">
        <f t="shared" si="146"/>
        <v>25.49</v>
      </c>
      <c r="R2326" s="12">
        <f t="shared" si="148"/>
        <v>42790.885243055556</v>
      </c>
      <c r="S2326">
        <f t="shared" si="147"/>
        <v>2017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1490033247</v>
      </c>
      <c r="J2327">
        <v>1489428447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5"/>
        <v>8</v>
      </c>
      <c r="Q2327">
        <f t="shared" si="146"/>
        <v>11.43</v>
      </c>
      <c r="R2327" s="12">
        <f t="shared" si="148"/>
        <v>42794.022349537037</v>
      </c>
      <c r="S2327">
        <f t="shared" si="147"/>
        <v>2017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8224</v>
      </c>
      <c r="H2328" t="s">
        <v>8246</v>
      </c>
      <c r="I2328">
        <v>1490559285</v>
      </c>
      <c r="J2328">
        <v>1487970885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5"/>
        <v>1</v>
      </c>
      <c r="Q2328">
        <f t="shared" si="146"/>
        <v>108</v>
      </c>
      <c r="R2328" s="12">
        <f t="shared" si="148"/>
        <v>42804.034120370372</v>
      </c>
      <c r="S2328">
        <f t="shared" si="147"/>
        <v>2017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1490830331</v>
      </c>
      <c r="J2329">
        <v>1488241931</v>
      </c>
      <c r="K2329" t="b">
        <v>0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5"/>
        <v>526</v>
      </c>
      <c r="Q2329">
        <f t="shared" si="146"/>
        <v>54.88</v>
      </c>
      <c r="R2329" s="12">
        <f t="shared" si="148"/>
        <v>41842.917129629634</v>
      </c>
      <c r="S2329">
        <f t="shared" si="147"/>
        <v>2014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1493571600</v>
      </c>
      <c r="J2330">
        <v>1489106948</v>
      </c>
      <c r="K2330" t="b">
        <v>0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5"/>
        <v>254</v>
      </c>
      <c r="Q2330">
        <f t="shared" si="146"/>
        <v>47.38</v>
      </c>
      <c r="R2330" s="12">
        <f t="shared" si="148"/>
        <v>42139.781678240746</v>
      </c>
      <c r="S2330">
        <f t="shared" si="147"/>
        <v>2015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1409090440</v>
      </c>
      <c r="J2331">
        <v>1406066440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5"/>
        <v>106</v>
      </c>
      <c r="Q2331">
        <f t="shared" si="146"/>
        <v>211.84</v>
      </c>
      <c r="R2331" s="12">
        <f t="shared" si="148"/>
        <v>41807.624374999999</v>
      </c>
      <c r="S2331">
        <f t="shared" si="147"/>
        <v>2014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1434307537</v>
      </c>
      <c r="J2332">
        <v>1431715537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5"/>
        <v>102</v>
      </c>
      <c r="Q2332">
        <f t="shared" si="146"/>
        <v>219.93</v>
      </c>
      <c r="R2332" s="12">
        <f t="shared" si="148"/>
        <v>42332.89980324074</v>
      </c>
      <c r="S2332">
        <f t="shared" si="147"/>
        <v>2015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1405609146</v>
      </c>
      <c r="J2333">
        <v>1403017146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5"/>
        <v>144</v>
      </c>
      <c r="Q2333">
        <f t="shared" si="146"/>
        <v>40.799999999999997</v>
      </c>
      <c r="R2333" s="12">
        <f t="shared" si="148"/>
        <v>41839.005671296298</v>
      </c>
      <c r="S2333">
        <f t="shared" si="147"/>
        <v>2014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1451001600</v>
      </c>
      <c r="J2334">
        <v>1448400943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5"/>
        <v>106</v>
      </c>
      <c r="Q2334">
        <f t="shared" si="146"/>
        <v>75.5</v>
      </c>
      <c r="R2334" s="12">
        <f t="shared" si="148"/>
        <v>42011.628136574072</v>
      </c>
      <c r="S2334">
        <f t="shared" si="147"/>
        <v>2015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1408320490</v>
      </c>
      <c r="J2335">
        <v>1405728490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5"/>
        <v>212</v>
      </c>
      <c r="Q2335">
        <f t="shared" si="146"/>
        <v>13.54</v>
      </c>
      <c r="R2335" s="12">
        <f t="shared" si="148"/>
        <v>41767.650347222225</v>
      </c>
      <c r="S2335">
        <f t="shared" si="147"/>
        <v>2014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1423235071</v>
      </c>
      <c r="J2336">
        <v>1420643071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5"/>
        <v>102</v>
      </c>
      <c r="Q2336">
        <f t="shared" si="146"/>
        <v>60.87</v>
      </c>
      <c r="R2336" s="12">
        <f t="shared" si="148"/>
        <v>41918.670115740737</v>
      </c>
      <c r="S2336">
        <f t="shared" si="147"/>
        <v>2014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1401385800</v>
      </c>
      <c r="J2337">
        <v>1399563390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5"/>
        <v>102</v>
      </c>
      <c r="Q2337">
        <f t="shared" si="146"/>
        <v>115.69</v>
      </c>
      <c r="R2337" s="12">
        <f t="shared" si="148"/>
        <v>41771.572256944448</v>
      </c>
      <c r="S2337">
        <f t="shared" si="147"/>
        <v>2014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1415208840</v>
      </c>
      <c r="J2338">
        <v>1412611498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5"/>
        <v>521</v>
      </c>
      <c r="Q2338">
        <f t="shared" si="146"/>
        <v>48.1</v>
      </c>
      <c r="R2338" s="12">
        <f t="shared" si="148"/>
        <v>41666.924710648149</v>
      </c>
      <c r="S2338">
        <f t="shared" si="147"/>
        <v>2014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1402494243</v>
      </c>
      <c r="J2339">
        <v>1399902243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5"/>
        <v>111</v>
      </c>
      <c r="Q2339">
        <f t="shared" si="146"/>
        <v>74.180000000000007</v>
      </c>
      <c r="R2339" s="12">
        <f t="shared" si="148"/>
        <v>41786.640543981484</v>
      </c>
      <c r="S2339">
        <f t="shared" si="147"/>
        <v>2014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1394316695</v>
      </c>
      <c r="J2340">
        <v>1390860695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5"/>
        <v>101</v>
      </c>
      <c r="Q2340">
        <f t="shared" si="146"/>
        <v>123.35</v>
      </c>
      <c r="R2340" s="12">
        <f t="shared" si="148"/>
        <v>41789.896805555552</v>
      </c>
      <c r="S2340">
        <f t="shared" si="147"/>
        <v>2014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1403796143</v>
      </c>
      <c r="J2341">
        <v>1401204143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5"/>
        <v>294</v>
      </c>
      <c r="Q2341">
        <f t="shared" si="146"/>
        <v>66.62</v>
      </c>
      <c r="R2341" s="12">
        <f t="shared" si="148"/>
        <v>42692.79987268518</v>
      </c>
      <c r="S2341">
        <f t="shared" si="147"/>
        <v>2016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1404077484</v>
      </c>
      <c r="J2342">
        <v>1401485484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5"/>
        <v>106</v>
      </c>
      <c r="Q2342">
        <f t="shared" si="146"/>
        <v>104.99</v>
      </c>
      <c r="R2342" s="12">
        <f t="shared" si="148"/>
        <v>42643.642800925925</v>
      </c>
      <c r="S2342">
        <f t="shared" si="147"/>
        <v>2016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1482134340</v>
      </c>
      <c r="J2343">
        <v>1479496309</v>
      </c>
      <c r="K2343" t="b">
        <v>1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5"/>
        <v>0</v>
      </c>
      <c r="Q2343">
        <f t="shared" si="146"/>
        <v>0</v>
      </c>
      <c r="R2343" s="12">
        <f t="shared" si="148"/>
        <v>42167.813703703709</v>
      </c>
      <c r="S2343">
        <f t="shared" si="147"/>
        <v>2015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1477841138</v>
      </c>
      <c r="J2344">
        <v>1475249138</v>
      </c>
      <c r="K2344" t="b">
        <v>1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5"/>
        <v>0</v>
      </c>
      <c r="Q2344">
        <f t="shared" si="146"/>
        <v>0</v>
      </c>
      <c r="R2344" s="12">
        <f t="shared" si="148"/>
        <v>41897.702199074076</v>
      </c>
      <c r="S2344">
        <f t="shared" si="147"/>
        <v>2014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1436729504</v>
      </c>
      <c r="J2345">
        <v>1434137504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5"/>
        <v>3</v>
      </c>
      <c r="Q2345">
        <f t="shared" si="146"/>
        <v>300</v>
      </c>
      <c r="R2345" s="12">
        <f t="shared" si="148"/>
        <v>42327.825289351851</v>
      </c>
      <c r="S2345">
        <f t="shared" si="147"/>
        <v>2015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8223</v>
      </c>
      <c r="H2346" t="s">
        <v>8245</v>
      </c>
      <c r="I2346">
        <v>1412571600</v>
      </c>
      <c r="J2346">
        <v>1410799870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5"/>
        <v>0</v>
      </c>
      <c r="Q2346">
        <f t="shared" si="146"/>
        <v>1</v>
      </c>
      <c r="R2346" s="12">
        <f t="shared" si="148"/>
        <v>42515.727650462963</v>
      </c>
      <c r="S2346">
        <f t="shared" si="147"/>
        <v>2016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1452282420</v>
      </c>
      <c r="J2347">
        <v>1447962505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5"/>
        <v>0</v>
      </c>
      <c r="Q2347">
        <f t="shared" si="146"/>
        <v>0</v>
      </c>
      <c r="R2347" s="12">
        <f t="shared" si="148"/>
        <v>42060.001805555556</v>
      </c>
      <c r="S2347">
        <f t="shared" si="147"/>
        <v>2015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8228</v>
      </c>
      <c r="H2348" t="s">
        <v>8250</v>
      </c>
      <c r="I2348">
        <v>1466789269</v>
      </c>
      <c r="J2348">
        <v>1464197269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5"/>
        <v>0</v>
      </c>
      <c r="Q2348">
        <f t="shared" si="146"/>
        <v>13</v>
      </c>
      <c r="R2348" s="12">
        <f t="shared" si="148"/>
        <v>42615.79896990741</v>
      </c>
      <c r="S2348">
        <f t="shared" si="147"/>
        <v>2016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1427845140</v>
      </c>
      <c r="J2349">
        <v>1424822556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5"/>
        <v>2</v>
      </c>
      <c r="Q2349">
        <f t="shared" si="146"/>
        <v>15</v>
      </c>
      <c r="R2349" s="12">
        <f t="shared" si="148"/>
        <v>42577.607361111113</v>
      </c>
      <c r="S2349">
        <f t="shared" si="147"/>
        <v>2016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1476731431</v>
      </c>
      <c r="J2350">
        <v>1472843431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5"/>
        <v>0</v>
      </c>
      <c r="Q2350">
        <f t="shared" si="146"/>
        <v>54</v>
      </c>
      <c r="R2350" s="12">
        <f t="shared" si="148"/>
        <v>42360.932152777779</v>
      </c>
      <c r="S2350">
        <f t="shared" si="147"/>
        <v>2015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8223</v>
      </c>
      <c r="H2351" t="s">
        <v>8245</v>
      </c>
      <c r="I2351">
        <v>1472135676</v>
      </c>
      <c r="J2351">
        <v>1469543676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5"/>
        <v>0</v>
      </c>
      <c r="Q2351">
        <f t="shared" si="146"/>
        <v>0</v>
      </c>
      <c r="R2351" s="12">
        <f t="shared" si="148"/>
        <v>42198.775787037041</v>
      </c>
      <c r="S2351">
        <f t="shared" si="147"/>
        <v>2015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8223</v>
      </c>
      <c r="H2352" t="s">
        <v>8245</v>
      </c>
      <c r="I2352">
        <v>1456006938</v>
      </c>
      <c r="J2352">
        <v>1450822938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5"/>
        <v>0</v>
      </c>
      <c r="Q2352">
        <f t="shared" si="146"/>
        <v>0</v>
      </c>
      <c r="R2352" s="12">
        <f t="shared" si="148"/>
        <v>42708.842245370368</v>
      </c>
      <c r="S2352">
        <f t="shared" si="147"/>
        <v>2016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8234</v>
      </c>
      <c r="H2353" t="s">
        <v>8254</v>
      </c>
      <c r="I2353">
        <v>1439318228</v>
      </c>
      <c r="J2353">
        <v>1436812628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5"/>
        <v>1</v>
      </c>
      <c r="Q2353">
        <f t="shared" si="146"/>
        <v>15.43</v>
      </c>
      <c r="R2353" s="12">
        <f t="shared" si="148"/>
        <v>42094.101145833338</v>
      </c>
      <c r="S2353">
        <f t="shared" si="147"/>
        <v>2015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8240</v>
      </c>
      <c r="H2354" t="s">
        <v>8248</v>
      </c>
      <c r="I2354">
        <v>1483474370</v>
      </c>
      <c r="J2354">
        <v>1480882370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5"/>
        <v>0</v>
      </c>
      <c r="Q2354">
        <f t="shared" si="146"/>
        <v>0</v>
      </c>
      <c r="R2354" s="12">
        <f t="shared" si="148"/>
        <v>42101.633703703701</v>
      </c>
      <c r="S2354">
        <f t="shared" si="147"/>
        <v>2015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8227</v>
      </c>
      <c r="H2355" t="s">
        <v>8249</v>
      </c>
      <c r="I2355">
        <v>1430360739</v>
      </c>
      <c r="J2355">
        <v>1427768739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5"/>
        <v>0</v>
      </c>
      <c r="Q2355">
        <f t="shared" si="146"/>
        <v>0</v>
      </c>
      <c r="R2355" s="12">
        <f t="shared" si="148"/>
        <v>42103.676180555558</v>
      </c>
      <c r="S2355">
        <f t="shared" si="147"/>
        <v>2015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1433603552</v>
      </c>
      <c r="J2356">
        <v>1428419552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5"/>
        <v>0</v>
      </c>
      <c r="Q2356">
        <f t="shared" si="146"/>
        <v>25</v>
      </c>
      <c r="R2356" s="12">
        <f t="shared" si="148"/>
        <v>41954.722916666666</v>
      </c>
      <c r="S2356">
        <f t="shared" si="147"/>
        <v>2014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8223</v>
      </c>
      <c r="H2357" t="s">
        <v>8245</v>
      </c>
      <c r="I2357">
        <v>1429632822</v>
      </c>
      <c r="J2357">
        <v>1428596022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5"/>
        <v>1</v>
      </c>
      <c r="Q2357">
        <f t="shared" si="146"/>
        <v>27.5</v>
      </c>
      <c r="R2357" s="12">
        <f t="shared" si="148"/>
        <v>42096.918240740735</v>
      </c>
      <c r="S2357">
        <f t="shared" si="147"/>
        <v>2015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8223</v>
      </c>
      <c r="H2358" t="s">
        <v>8245</v>
      </c>
      <c r="I2358">
        <v>1420910460</v>
      </c>
      <c r="J2358">
        <v>1415726460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5"/>
        <v>0</v>
      </c>
      <c r="Q2358">
        <f t="shared" si="146"/>
        <v>0</v>
      </c>
      <c r="R2358" s="12">
        <f t="shared" si="148"/>
        <v>42130.78361111111</v>
      </c>
      <c r="S2358">
        <f t="shared" si="147"/>
        <v>2015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8225</v>
      </c>
      <c r="H2359" t="s">
        <v>8247</v>
      </c>
      <c r="I2359">
        <v>1430604136</v>
      </c>
      <c r="J2359">
        <v>1428012136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5"/>
        <v>0</v>
      </c>
      <c r="Q2359">
        <f t="shared" si="146"/>
        <v>0</v>
      </c>
      <c r="R2359" s="12">
        <f t="shared" si="148"/>
        <v>42264.620115740734</v>
      </c>
      <c r="S2359">
        <f t="shared" si="147"/>
        <v>2015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8232</v>
      </c>
      <c r="H2360" t="s">
        <v>8248</v>
      </c>
      <c r="I2360">
        <v>1433530104</v>
      </c>
      <c r="J2360">
        <v>1430938104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5"/>
        <v>0</v>
      </c>
      <c r="Q2360">
        <f t="shared" si="146"/>
        <v>0</v>
      </c>
      <c r="R2360" s="12">
        <f t="shared" si="148"/>
        <v>41978.930972222224</v>
      </c>
      <c r="S2360">
        <f t="shared" si="147"/>
        <v>2014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8224</v>
      </c>
      <c r="H2361" t="s">
        <v>8246</v>
      </c>
      <c r="I2361">
        <v>1445093578</v>
      </c>
      <c r="J2361">
        <v>1442501578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5"/>
        <v>15</v>
      </c>
      <c r="Q2361">
        <f t="shared" si="146"/>
        <v>367</v>
      </c>
      <c r="R2361" s="12">
        <f t="shared" si="148"/>
        <v>42159.649583333332</v>
      </c>
      <c r="S2361">
        <f t="shared" si="147"/>
        <v>2015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8224</v>
      </c>
      <c r="H2362" t="s">
        <v>8246</v>
      </c>
      <c r="I2362">
        <v>1422664740</v>
      </c>
      <c r="J2362">
        <v>1417818036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5"/>
        <v>0</v>
      </c>
      <c r="Q2362">
        <f t="shared" si="146"/>
        <v>2</v>
      </c>
      <c r="R2362" s="12">
        <f t="shared" si="148"/>
        <v>42377.70694444445</v>
      </c>
      <c r="S2362">
        <f t="shared" si="147"/>
        <v>2016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8223</v>
      </c>
      <c r="H2363" t="s">
        <v>8245</v>
      </c>
      <c r="I2363">
        <v>1438616124</v>
      </c>
      <c r="J2363">
        <v>1433432124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5"/>
        <v>0</v>
      </c>
      <c r="Q2363">
        <f t="shared" si="146"/>
        <v>0</v>
      </c>
      <c r="R2363" s="12">
        <f t="shared" si="148"/>
        <v>42466.858888888892</v>
      </c>
      <c r="S2363">
        <f t="shared" si="147"/>
        <v>2016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8228</v>
      </c>
      <c r="H2364" t="s">
        <v>8250</v>
      </c>
      <c r="I2364">
        <v>1454864280</v>
      </c>
      <c r="J2364">
        <v>1452272280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5"/>
        <v>29</v>
      </c>
      <c r="Q2364">
        <f t="shared" si="146"/>
        <v>60</v>
      </c>
      <c r="R2364" s="12">
        <f t="shared" si="148"/>
        <v>41954.688310185185</v>
      </c>
      <c r="S2364">
        <f t="shared" si="147"/>
        <v>2014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8228</v>
      </c>
      <c r="H2365" t="s">
        <v>8250</v>
      </c>
      <c r="I2365">
        <v>1462053600</v>
      </c>
      <c r="J2365">
        <v>1459975008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5"/>
        <v>0</v>
      </c>
      <c r="Q2365">
        <f t="shared" si="146"/>
        <v>0</v>
      </c>
      <c r="R2365" s="12">
        <f t="shared" si="148"/>
        <v>42322.011574074073</v>
      </c>
      <c r="S2365">
        <f t="shared" si="147"/>
        <v>2015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1418315470</v>
      </c>
      <c r="J2366">
        <v>1415723470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5"/>
        <v>0</v>
      </c>
      <c r="Q2366">
        <f t="shared" si="146"/>
        <v>0</v>
      </c>
      <c r="R2366" s="12">
        <f t="shared" si="148"/>
        <v>42248.934675925921</v>
      </c>
      <c r="S2366">
        <f t="shared" si="147"/>
        <v>2015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8223</v>
      </c>
      <c r="H2367" t="s">
        <v>8245</v>
      </c>
      <c r="I2367">
        <v>1451348200</v>
      </c>
      <c r="J2367">
        <v>1447460200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5"/>
        <v>0</v>
      </c>
      <c r="Q2367">
        <f t="shared" si="146"/>
        <v>0</v>
      </c>
      <c r="R2367" s="12">
        <f t="shared" si="148"/>
        <v>42346.736400462964</v>
      </c>
      <c r="S2367">
        <f t="shared" si="147"/>
        <v>2015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8223</v>
      </c>
      <c r="H2368" t="s">
        <v>8245</v>
      </c>
      <c r="I2368">
        <v>1445898356</v>
      </c>
      <c r="J2368">
        <v>1441146356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5"/>
        <v>11</v>
      </c>
      <c r="Q2368">
        <f t="shared" si="146"/>
        <v>97.41</v>
      </c>
      <c r="R2368" s="12">
        <f t="shared" si="148"/>
        <v>42268.531631944439</v>
      </c>
      <c r="S2368">
        <f t="shared" si="147"/>
        <v>2015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8236</v>
      </c>
      <c r="H2369" t="s">
        <v>8248</v>
      </c>
      <c r="I2369">
        <v>1453071600</v>
      </c>
      <c r="J2369">
        <v>1449596425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5"/>
        <v>1</v>
      </c>
      <c r="Q2369">
        <f t="shared" si="146"/>
        <v>47.86</v>
      </c>
      <c r="R2369" s="12">
        <f t="shared" si="148"/>
        <v>42425.970092592594</v>
      </c>
      <c r="S2369">
        <f t="shared" si="147"/>
        <v>2016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8224</v>
      </c>
      <c r="H2370" t="s">
        <v>8246</v>
      </c>
      <c r="I2370">
        <v>1445431533</v>
      </c>
      <c r="J2370">
        <v>1442839533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ref="P2370:P2433" si="149">ROUND(E2370/D2370*100,0)</f>
        <v>0</v>
      </c>
      <c r="Q2370">
        <f t="shared" ref="Q2370:Q2433" si="150">IFERROR(ROUND(E2370/L2370,2),0)</f>
        <v>50</v>
      </c>
      <c r="R2370" s="12">
        <f t="shared" si="148"/>
        <v>42063.721817129626</v>
      </c>
      <c r="S2370">
        <f t="shared" si="147"/>
        <v>2015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1461622616</v>
      </c>
      <c r="J2371">
        <v>1456442216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si="149"/>
        <v>0</v>
      </c>
      <c r="Q2371">
        <f t="shared" si="150"/>
        <v>0</v>
      </c>
      <c r="R2371" s="12">
        <f t="shared" si="148"/>
        <v>42380.812627314815</v>
      </c>
      <c r="S2371">
        <f t="shared" ref="S2371:S2434" si="151">YEAR(R2371)</f>
        <v>2016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49"/>
        <v>0</v>
      </c>
      <c r="Q2372">
        <f t="shared" si="150"/>
        <v>20.5</v>
      </c>
      <c r="R2372" s="12">
        <f t="shared" si="148"/>
        <v>41961.18913194444</v>
      </c>
      <c r="S2372">
        <f t="shared" si="151"/>
        <v>2014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1455132611</v>
      </c>
      <c r="J2373">
        <v>1452540611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49"/>
        <v>0</v>
      </c>
      <c r="Q2373">
        <f t="shared" si="150"/>
        <v>0</v>
      </c>
      <c r="R2373" s="12">
        <f t="shared" si="148"/>
        <v>42150.777731481481</v>
      </c>
      <c r="S2373">
        <f t="shared" si="151"/>
        <v>2015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8223</v>
      </c>
      <c r="H2374" t="s">
        <v>8245</v>
      </c>
      <c r="I2374">
        <v>1418877141</v>
      </c>
      <c r="J2374">
        <v>1416285141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49"/>
        <v>3</v>
      </c>
      <c r="Q2374">
        <f t="shared" si="150"/>
        <v>30</v>
      </c>
      <c r="R2374" s="12">
        <f t="shared" ref="R2374:R2437" si="152">((J2376/60)/60)/24+DATE(1970,1,1)</f>
        <v>42088.069108796291</v>
      </c>
      <c r="S2374">
        <f t="shared" si="151"/>
        <v>2015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8223</v>
      </c>
      <c r="H2375" t="s">
        <v>8245</v>
      </c>
      <c r="I2375">
        <v>1435257596</v>
      </c>
      <c r="J2375">
        <v>1432665596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49"/>
        <v>0</v>
      </c>
      <c r="Q2375">
        <f t="shared" si="150"/>
        <v>50</v>
      </c>
      <c r="R2375" s="12">
        <f t="shared" si="152"/>
        <v>42215.662314814821</v>
      </c>
      <c r="S2375">
        <f t="shared" si="151"/>
        <v>2015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8225</v>
      </c>
      <c r="H2376" t="s">
        <v>8247</v>
      </c>
      <c r="I2376">
        <v>1429839571</v>
      </c>
      <c r="J2376">
        <v>1427247571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49"/>
        <v>0</v>
      </c>
      <c r="Q2376">
        <f t="shared" si="150"/>
        <v>10</v>
      </c>
      <c r="R2376" s="12">
        <f t="shared" si="152"/>
        <v>42017.843287037031</v>
      </c>
      <c r="S2376">
        <f t="shared" si="151"/>
        <v>2015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8234</v>
      </c>
      <c r="H2377" t="s">
        <v>8254</v>
      </c>
      <c r="I2377">
        <v>1440863624</v>
      </c>
      <c r="J2377">
        <v>1438271624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49"/>
        <v>0</v>
      </c>
      <c r="Q2377">
        <f t="shared" si="150"/>
        <v>0</v>
      </c>
      <c r="R2377" s="12">
        <f t="shared" si="152"/>
        <v>42592.836076388892</v>
      </c>
      <c r="S2377">
        <f t="shared" si="151"/>
        <v>2016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1423772060</v>
      </c>
      <c r="J2378">
        <v>1421180060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49"/>
        <v>11</v>
      </c>
      <c r="Q2378">
        <f t="shared" si="150"/>
        <v>81.58</v>
      </c>
      <c r="R2378" s="12">
        <f t="shared" si="152"/>
        <v>42318.925532407404</v>
      </c>
      <c r="S2378">
        <f t="shared" si="151"/>
        <v>2015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8223</v>
      </c>
      <c r="H2379" t="s">
        <v>8245</v>
      </c>
      <c r="I2379">
        <v>1473451437</v>
      </c>
      <c r="J2379">
        <v>1470859437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49"/>
        <v>0</v>
      </c>
      <c r="Q2379">
        <f t="shared" si="150"/>
        <v>0</v>
      </c>
      <c r="R2379" s="12">
        <f t="shared" si="152"/>
        <v>42669.870173611111</v>
      </c>
      <c r="S2379">
        <f t="shared" si="151"/>
        <v>2016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1449785566</v>
      </c>
      <c r="J2380">
        <v>1447193566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49"/>
        <v>0</v>
      </c>
      <c r="Q2380">
        <f t="shared" si="150"/>
        <v>0</v>
      </c>
      <c r="R2380" s="12">
        <f t="shared" si="152"/>
        <v>42213.013078703705</v>
      </c>
      <c r="S2380">
        <f t="shared" si="151"/>
        <v>2015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8228</v>
      </c>
      <c r="H2381" t="s">
        <v>8250</v>
      </c>
      <c r="I2381">
        <v>1480110783</v>
      </c>
      <c r="J2381">
        <v>1477515183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49"/>
        <v>0</v>
      </c>
      <c r="Q2381">
        <f t="shared" si="150"/>
        <v>0</v>
      </c>
      <c r="R2381" s="12">
        <f t="shared" si="152"/>
        <v>42237.016388888893</v>
      </c>
      <c r="S2381">
        <f t="shared" si="151"/>
        <v>2015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1440548330</v>
      </c>
      <c r="J2382">
        <v>1438042730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49"/>
        <v>0</v>
      </c>
      <c r="Q2382">
        <f t="shared" si="150"/>
        <v>18.329999999999998</v>
      </c>
      <c r="R2382" s="12">
        <f t="shared" si="152"/>
        <v>42248.793310185181</v>
      </c>
      <c r="S2382">
        <f t="shared" si="151"/>
        <v>2015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1444004616</v>
      </c>
      <c r="J2383">
        <v>1440116616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49"/>
        <v>2</v>
      </c>
      <c r="Q2383">
        <f t="shared" si="150"/>
        <v>224.43</v>
      </c>
      <c r="R2383" s="12">
        <f t="shared" si="152"/>
        <v>42074.935740740737</v>
      </c>
      <c r="S2383">
        <f t="shared" si="151"/>
        <v>2015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1443726142</v>
      </c>
      <c r="J2384">
        <v>1441134142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49"/>
        <v>3</v>
      </c>
      <c r="Q2384">
        <f t="shared" si="150"/>
        <v>37.5</v>
      </c>
      <c r="R2384" s="12">
        <f t="shared" si="152"/>
        <v>42195.187534722223</v>
      </c>
      <c r="S2384">
        <f t="shared" si="151"/>
        <v>2015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8223</v>
      </c>
      <c r="H2385" t="s">
        <v>8245</v>
      </c>
      <c r="I2385">
        <v>1428704848</v>
      </c>
      <c r="J2385">
        <v>1426112848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49"/>
        <v>4</v>
      </c>
      <c r="Q2385">
        <f t="shared" si="150"/>
        <v>145</v>
      </c>
      <c r="R2385" s="12">
        <f t="shared" si="152"/>
        <v>42027.056793981479</v>
      </c>
      <c r="S2385">
        <f t="shared" si="151"/>
        <v>2015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1438662603</v>
      </c>
      <c r="J2386">
        <v>1436502603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49"/>
        <v>1</v>
      </c>
      <c r="Q2386">
        <f t="shared" si="150"/>
        <v>1</v>
      </c>
      <c r="R2386" s="12">
        <f t="shared" si="152"/>
        <v>41927.067627314813</v>
      </c>
      <c r="S2386">
        <f t="shared" si="151"/>
        <v>2014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8227</v>
      </c>
      <c r="H2387" t="s">
        <v>8249</v>
      </c>
      <c r="I2387">
        <v>1424568107</v>
      </c>
      <c r="J2387">
        <v>1421976107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49"/>
        <v>1</v>
      </c>
      <c r="Q2387">
        <f t="shared" si="150"/>
        <v>112.57</v>
      </c>
      <c r="R2387" s="12">
        <f t="shared" si="152"/>
        <v>42191.70175925926</v>
      </c>
      <c r="S2387">
        <f t="shared" si="151"/>
        <v>2015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8223</v>
      </c>
      <c r="H2388" t="s">
        <v>8245</v>
      </c>
      <c r="I2388">
        <v>1415932643</v>
      </c>
      <c r="J2388">
        <v>1413337043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49"/>
        <v>0</v>
      </c>
      <c r="Q2388">
        <f t="shared" si="150"/>
        <v>0</v>
      </c>
      <c r="R2388" s="12">
        <f t="shared" si="152"/>
        <v>41954.838240740741</v>
      </c>
      <c r="S2388">
        <f t="shared" si="151"/>
        <v>2014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1438793432</v>
      </c>
      <c r="J2389">
        <v>1436201432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49"/>
        <v>1</v>
      </c>
      <c r="Q2389">
        <f t="shared" si="150"/>
        <v>342</v>
      </c>
      <c r="R2389" s="12">
        <f t="shared" si="152"/>
        <v>42528.626620370371</v>
      </c>
      <c r="S2389">
        <f t="shared" si="151"/>
        <v>2016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8228</v>
      </c>
      <c r="H2390" t="s">
        <v>8250</v>
      </c>
      <c r="I2390">
        <v>1420920424</v>
      </c>
      <c r="J2390">
        <v>1415736424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49"/>
        <v>1</v>
      </c>
      <c r="Q2390">
        <f t="shared" si="150"/>
        <v>57.88</v>
      </c>
      <c r="R2390" s="12">
        <f t="shared" si="152"/>
        <v>41989.853692129633</v>
      </c>
      <c r="S2390">
        <f t="shared" si="151"/>
        <v>2014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8223</v>
      </c>
      <c r="H2391" t="s">
        <v>8245</v>
      </c>
      <c r="I2391">
        <v>1469199740</v>
      </c>
      <c r="J2391">
        <v>1465311740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49"/>
        <v>0</v>
      </c>
      <c r="Q2391">
        <f t="shared" si="150"/>
        <v>30</v>
      </c>
      <c r="R2391" s="12">
        <f t="shared" si="152"/>
        <v>42179.653379629628</v>
      </c>
      <c r="S2391">
        <f t="shared" si="151"/>
        <v>2015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8223</v>
      </c>
      <c r="H2392" t="s">
        <v>8245</v>
      </c>
      <c r="I2392">
        <v>1421350140</v>
      </c>
      <c r="J2392">
        <v>1418761759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49"/>
        <v>0</v>
      </c>
      <c r="Q2392">
        <f t="shared" si="150"/>
        <v>0</v>
      </c>
      <c r="R2392" s="12">
        <f t="shared" si="152"/>
        <v>41968.262314814812</v>
      </c>
      <c r="S2392">
        <f t="shared" si="151"/>
        <v>2014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8229</v>
      </c>
      <c r="H2393" t="s">
        <v>8248</v>
      </c>
      <c r="I2393">
        <v>1437861540</v>
      </c>
      <c r="J2393">
        <v>1435160452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49"/>
        <v>0</v>
      </c>
      <c r="Q2393">
        <f t="shared" si="150"/>
        <v>25</v>
      </c>
      <c r="R2393" s="12">
        <f t="shared" si="152"/>
        <v>42064.794490740736</v>
      </c>
      <c r="S2393">
        <f t="shared" si="151"/>
        <v>2015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8225</v>
      </c>
      <c r="H2394" t="s">
        <v>8247</v>
      </c>
      <c r="I2394">
        <v>1420352264</v>
      </c>
      <c r="J2394">
        <v>1416896264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49"/>
        <v>0</v>
      </c>
      <c r="Q2394">
        <f t="shared" si="150"/>
        <v>0</v>
      </c>
      <c r="R2394" s="12">
        <f t="shared" si="152"/>
        <v>42276.120636574073</v>
      </c>
      <c r="S2394">
        <f t="shared" si="151"/>
        <v>2015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1427825044</v>
      </c>
      <c r="J2395">
        <v>1425236644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49"/>
        <v>0</v>
      </c>
      <c r="Q2395">
        <f t="shared" si="150"/>
        <v>50</v>
      </c>
      <c r="R2395" s="12">
        <f t="shared" si="152"/>
        <v>42194.648344907408</v>
      </c>
      <c r="S2395">
        <f t="shared" si="151"/>
        <v>2015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8223</v>
      </c>
      <c r="H2396" t="s">
        <v>8245</v>
      </c>
      <c r="I2396">
        <v>1446087223</v>
      </c>
      <c r="J2396">
        <v>1443495223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49"/>
        <v>0</v>
      </c>
      <c r="Q2396">
        <f t="shared" si="150"/>
        <v>1.5</v>
      </c>
      <c r="R2396" s="12">
        <f t="shared" si="152"/>
        <v>42031.362187499995</v>
      </c>
      <c r="S2396">
        <f t="shared" si="151"/>
        <v>2015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1439048017</v>
      </c>
      <c r="J2397">
        <v>1436456017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49"/>
        <v>0</v>
      </c>
      <c r="Q2397">
        <f t="shared" si="150"/>
        <v>0</v>
      </c>
      <c r="R2397" s="12">
        <f t="shared" si="152"/>
        <v>42717.121377314819</v>
      </c>
      <c r="S2397">
        <f t="shared" si="151"/>
        <v>2016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8240</v>
      </c>
      <c r="H2398" t="s">
        <v>8248</v>
      </c>
      <c r="I2398">
        <v>1424940093</v>
      </c>
      <c r="J2398">
        <v>1422348093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49"/>
        <v>0</v>
      </c>
      <c r="Q2398">
        <f t="shared" si="150"/>
        <v>10</v>
      </c>
      <c r="R2398" s="12">
        <f t="shared" si="152"/>
        <v>42262.849050925928</v>
      </c>
      <c r="S2398">
        <f t="shared" si="151"/>
        <v>2015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1484038620</v>
      </c>
      <c r="J2399">
        <v>1481597687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49"/>
        <v>0</v>
      </c>
      <c r="Q2399">
        <f t="shared" si="150"/>
        <v>0</v>
      </c>
      <c r="R2399" s="12">
        <f t="shared" si="152"/>
        <v>41976.88490740741</v>
      </c>
      <c r="S2399">
        <f t="shared" si="151"/>
        <v>2014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8239</v>
      </c>
      <c r="H2400" t="s">
        <v>8256</v>
      </c>
      <c r="I2400">
        <v>1444940558</v>
      </c>
      <c r="J2400">
        <v>1442348558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49"/>
        <v>0</v>
      </c>
      <c r="Q2400">
        <f t="shared" si="150"/>
        <v>0</v>
      </c>
      <c r="R2400" s="12">
        <f t="shared" si="152"/>
        <v>42157.916481481487</v>
      </c>
      <c r="S2400">
        <f t="shared" si="151"/>
        <v>2015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8223</v>
      </c>
      <c r="H2401" t="s">
        <v>8245</v>
      </c>
      <c r="I2401">
        <v>1420233256</v>
      </c>
      <c r="J2401">
        <v>1417641256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49"/>
        <v>0</v>
      </c>
      <c r="Q2401">
        <f t="shared" si="150"/>
        <v>0</v>
      </c>
      <c r="R2401" s="12">
        <f t="shared" si="152"/>
        <v>41956.853078703702</v>
      </c>
      <c r="S2401">
        <f t="shared" si="151"/>
        <v>2014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8223</v>
      </c>
      <c r="H2402" t="s">
        <v>8245</v>
      </c>
      <c r="I2402">
        <v>1435874384</v>
      </c>
      <c r="J2402">
        <v>1433282384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49"/>
        <v>0</v>
      </c>
      <c r="Q2402">
        <f t="shared" si="150"/>
        <v>0</v>
      </c>
      <c r="R2402" s="12">
        <f t="shared" si="152"/>
        <v>42444.268101851849</v>
      </c>
      <c r="S2402">
        <f t="shared" si="151"/>
        <v>2016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8234</v>
      </c>
      <c r="H2403" t="s">
        <v>8254</v>
      </c>
      <c r="I2403">
        <v>1418934506</v>
      </c>
      <c r="J2403">
        <v>1415910506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49"/>
        <v>1</v>
      </c>
      <c r="Q2403">
        <f t="shared" si="150"/>
        <v>22.33</v>
      </c>
      <c r="R2403" s="12">
        <f t="shared" si="152"/>
        <v>42374.822870370372</v>
      </c>
      <c r="S2403">
        <f t="shared" si="151"/>
        <v>2016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8225</v>
      </c>
      <c r="H2404" t="s">
        <v>8247</v>
      </c>
      <c r="I2404">
        <v>1460615164</v>
      </c>
      <c r="J2404">
        <v>1458023164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49"/>
        <v>0</v>
      </c>
      <c r="Q2404">
        <f t="shared" si="150"/>
        <v>52</v>
      </c>
      <c r="R2404" s="12">
        <f t="shared" si="152"/>
        <v>42107.679756944446</v>
      </c>
      <c r="S2404">
        <f t="shared" si="151"/>
        <v>2015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8223</v>
      </c>
      <c r="H2405" t="s">
        <v>8245</v>
      </c>
      <c r="I2405">
        <v>1457207096</v>
      </c>
      <c r="J2405">
        <v>1452023096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49"/>
        <v>17</v>
      </c>
      <c r="Q2405">
        <f t="shared" si="150"/>
        <v>16.829999999999998</v>
      </c>
      <c r="R2405" s="12">
        <f t="shared" si="152"/>
        <v>42399.882615740738</v>
      </c>
      <c r="S2405">
        <f t="shared" si="151"/>
        <v>2016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1431533931</v>
      </c>
      <c r="J2406">
        <v>1428941931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49"/>
        <v>0</v>
      </c>
      <c r="Q2406">
        <f t="shared" si="150"/>
        <v>0</v>
      </c>
      <c r="R2406" s="12">
        <f t="shared" si="152"/>
        <v>42342.03943287037</v>
      </c>
      <c r="S2406">
        <f t="shared" si="151"/>
        <v>2015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8224</v>
      </c>
      <c r="H2407" t="s">
        <v>8246</v>
      </c>
      <c r="I2407">
        <v>1459368658</v>
      </c>
      <c r="J2407">
        <v>1454188258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49"/>
        <v>23</v>
      </c>
      <c r="Q2407">
        <f t="shared" si="150"/>
        <v>56.3</v>
      </c>
      <c r="R2407" s="12">
        <f t="shared" si="152"/>
        <v>42595.585358796292</v>
      </c>
      <c r="S2407">
        <f t="shared" si="151"/>
        <v>2016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1451782607</v>
      </c>
      <c r="J2408">
        <v>1449190607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49"/>
        <v>41</v>
      </c>
      <c r="Q2408">
        <f t="shared" si="150"/>
        <v>84.06</v>
      </c>
      <c r="R2408" s="12">
        <f t="shared" si="152"/>
        <v>41983.110995370371</v>
      </c>
      <c r="S2408">
        <f t="shared" si="151"/>
        <v>2014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1472911375</v>
      </c>
      <c r="J2409">
        <v>1471096975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49"/>
        <v>25</v>
      </c>
      <c r="Q2409">
        <f t="shared" si="150"/>
        <v>168.39</v>
      </c>
      <c r="R2409" s="12">
        <f t="shared" si="152"/>
        <v>42082.575555555552</v>
      </c>
      <c r="S2409">
        <f t="shared" si="151"/>
        <v>2015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1421635190</v>
      </c>
      <c r="J2410">
        <v>1418179190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49"/>
        <v>0</v>
      </c>
      <c r="Q2410">
        <f t="shared" si="150"/>
        <v>15</v>
      </c>
      <c r="R2410" s="12">
        <f t="shared" si="152"/>
        <v>41919.140706018516</v>
      </c>
      <c r="S2410">
        <f t="shared" si="151"/>
        <v>2014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1428732000</v>
      </c>
      <c r="J2411">
        <v>1426772928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49"/>
        <v>2</v>
      </c>
      <c r="Q2411">
        <f t="shared" si="150"/>
        <v>76.67</v>
      </c>
      <c r="R2411" s="12">
        <f t="shared" si="152"/>
        <v>42204.875868055555</v>
      </c>
      <c r="S2411">
        <f t="shared" si="151"/>
        <v>2015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8223</v>
      </c>
      <c r="H2412" t="s">
        <v>8245</v>
      </c>
      <c r="I2412">
        <v>1415247757</v>
      </c>
      <c r="J2412">
        <v>1412652157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49"/>
        <v>0</v>
      </c>
      <c r="Q2412">
        <f t="shared" si="150"/>
        <v>0</v>
      </c>
      <c r="R2412" s="12">
        <f t="shared" si="152"/>
        <v>42224.408275462964</v>
      </c>
      <c r="S2412">
        <f t="shared" si="151"/>
        <v>2015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1439931675</v>
      </c>
      <c r="J2413">
        <v>1437339675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49"/>
        <v>1</v>
      </c>
      <c r="Q2413">
        <f t="shared" si="150"/>
        <v>50.33</v>
      </c>
      <c r="R2413" s="12">
        <f t="shared" si="152"/>
        <v>42211.732430555552</v>
      </c>
      <c r="S2413">
        <f t="shared" si="151"/>
        <v>2015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8225</v>
      </c>
      <c r="H2414" t="s">
        <v>8247</v>
      </c>
      <c r="I2414">
        <v>1441619275</v>
      </c>
      <c r="J2414">
        <v>1439027275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49"/>
        <v>0</v>
      </c>
      <c r="Q2414">
        <f t="shared" si="150"/>
        <v>0</v>
      </c>
      <c r="R2414" s="12">
        <f t="shared" si="152"/>
        <v>42655.736956018518</v>
      </c>
      <c r="S2414">
        <f t="shared" si="151"/>
        <v>2016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1440524082</v>
      </c>
      <c r="J2415">
        <v>1437932082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49"/>
        <v>1</v>
      </c>
      <c r="Q2415">
        <f t="shared" si="150"/>
        <v>8.33</v>
      </c>
      <c r="R2415" s="12">
        <f t="shared" si="152"/>
        <v>41760.10974537037</v>
      </c>
      <c r="S2415">
        <f t="shared" si="151"/>
        <v>2014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8229</v>
      </c>
      <c r="H2416" t="s">
        <v>8248</v>
      </c>
      <c r="I2416">
        <v>1480185673</v>
      </c>
      <c r="J2416">
        <v>1476294073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49"/>
        <v>3</v>
      </c>
      <c r="Q2416">
        <f t="shared" si="150"/>
        <v>35.380000000000003</v>
      </c>
      <c r="R2416" s="12">
        <f t="shared" si="152"/>
        <v>42198.695138888885</v>
      </c>
      <c r="S2416">
        <f t="shared" si="151"/>
        <v>2015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1401579000</v>
      </c>
      <c r="J2417">
        <v>1398911882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49"/>
        <v>1</v>
      </c>
      <c r="Q2417">
        <f t="shared" si="150"/>
        <v>55.83</v>
      </c>
      <c r="R2417" s="12">
        <f t="shared" si="152"/>
        <v>42536.862800925926</v>
      </c>
      <c r="S2417">
        <f t="shared" si="151"/>
        <v>2016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1440215940</v>
      </c>
      <c r="J2418">
        <v>1436805660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49"/>
        <v>0</v>
      </c>
      <c r="Q2418">
        <f t="shared" si="150"/>
        <v>5</v>
      </c>
      <c r="R2418" s="12">
        <f t="shared" si="152"/>
        <v>42019.737766203703</v>
      </c>
      <c r="S2418">
        <f t="shared" si="151"/>
        <v>2015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1468615346</v>
      </c>
      <c r="J2419">
        <v>1466023346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49"/>
        <v>0</v>
      </c>
      <c r="Q2419">
        <f t="shared" si="150"/>
        <v>0</v>
      </c>
      <c r="R2419" s="12">
        <f t="shared" si="152"/>
        <v>41831.884108796294</v>
      </c>
      <c r="S2419">
        <f t="shared" si="151"/>
        <v>2014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1426345200</v>
      </c>
      <c r="J2420">
        <v>1421343743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49"/>
        <v>0</v>
      </c>
      <c r="Q2420">
        <f t="shared" si="150"/>
        <v>1</v>
      </c>
      <c r="R2420" s="12">
        <f t="shared" si="152"/>
        <v>42027.856990740736</v>
      </c>
      <c r="S2420">
        <f t="shared" si="151"/>
        <v>2015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1407705187</v>
      </c>
      <c r="J2421">
        <v>1405113187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49"/>
        <v>0</v>
      </c>
      <c r="Q2421">
        <f t="shared" si="150"/>
        <v>0</v>
      </c>
      <c r="R2421" s="12">
        <f t="shared" si="152"/>
        <v>41993.738298611104</v>
      </c>
      <c r="S2421">
        <f t="shared" si="151"/>
        <v>2014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1427225644</v>
      </c>
      <c r="J2422">
        <v>1422045244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49"/>
        <v>15</v>
      </c>
      <c r="Q2422">
        <f t="shared" si="150"/>
        <v>69.47</v>
      </c>
      <c r="R2422" s="12">
        <f t="shared" si="152"/>
        <v>41893.028877314813</v>
      </c>
      <c r="S2422">
        <f t="shared" si="151"/>
        <v>2014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1424281389</v>
      </c>
      <c r="J2423">
        <v>1419097389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49"/>
        <v>0</v>
      </c>
      <c r="Q2423">
        <f t="shared" si="150"/>
        <v>1</v>
      </c>
      <c r="R2423" s="12">
        <f t="shared" si="152"/>
        <v>42026.687453703707</v>
      </c>
      <c r="S2423">
        <f t="shared" si="151"/>
        <v>2015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1415583695</v>
      </c>
      <c r="J2424">
        <v>1410396095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49"/>
        <v>0</v>
      </c>
      <c r="Q2424">
        <f t="shared" si="150"/>
        <v>1</v>
      </c>
      <c r="R2424" s="12">
        <f t="shared" si="152"/>
        <v>42044.724953703699</v>
      </c>
      <c r="S2424">
        <f t="shared" si="151"/>
        <v>2015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1424536196</v>
      </c>
      <c r="J2425">
        <v>1421944196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49"/>
        <v>0</v>
      </c>
      <c r="Q2425">
        <f t="shared" si="150"/>
        <v>8</v>
      </c>
      <c r="R2425" s="12">
        <f t="shared" si="152"/>
        <v>41974.704745370371</v>
      </c>
      <c r="S2425">
        <f t="shared" si="151"/>
        <v>2014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1426091036</v>
      </c>
      <c r="J2426">
        <v>1423502636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49"/>
        <v>1</v>
      </c>
      <c r="Q2426">
        <f t="shared" si="150"/>
        <v>34.44</v>
      </c>
      <c r="R2426" s="12">
        <f t="shared" si="152"/>
        <v>41909.892453703702</v>
      </c>
      <c r="S2426">
        <f t="shared" si="151"/>
        <v>2014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1420044890</v>
      </c>
      <c r="J2427">
        <v>1417452890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49"/>
        <v>0</v>
      </c>
      <c r="Q2427">
        <f t="shared" si="150"/>
        <v>1</v>
      </c>
      <c r="R2427" s="12">
        <f t="shared" si="152"/>
        <v>42502.913761574076</v>
      </c>
      <c r="S2427">
        <f t="shared" si="151"/>
        <v>2016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1414445108</v>
      </c>
      <c r="J2428">
        <v>1411853108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49"/>
        <v>0</v>
      </c>
      <c r="Q2428">
        <f t="shared" si="150"/>
        <v>0</v>
      </c>
      <c r="R2428" s="12">
        <f t="shared" si="152"/>
        <v>42164.170046296291</v>
      </c>
      <c r="S2428">
        <f t="shared" si="151"/>
        <v>2015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1464386640</v>
      </c>
      <c r="J2429">
        <v>1463090149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49"/>
        <v>0</v>
      </c>
      <c r="Q2429">
        <f t="shared" si="150"/>
        <v>1</v>
      </c>
      <c r="R2429" s="12">
        <f t="shared" si="152"/>
        <v>42412.318668981476</v>
      </c>
      <c r="S2429">
        <f t="shared" si="151"/>
        <v>2016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1439006692</v>
      </c>
      <c r="J2430">
        <v>1433822692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49"/>
        <v>0</v>
      </c>
      <c r="Q2430">
        <f t="shared" si="150"/>
        <v>1</v>
      </c>
      <c r="R2430" s="12">
        <f t="shared" si="152"/>
        <v>42045.784155092595</v>
      </c>
      <c r="S2430">
        <f t="shared" si="151"/>
        <v>2015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8223</v>
      </c>
      <c r="H2431" t="s">
        <v>8245</v>
      </c>
      <c r="I2431">
        <v>1458715133</v>
      </c>
      <c r="J2431">
        <v>1455262733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49"/>
        <v>1</v>
      </c>
      <c r="Q2431">
        <f t="shared" si="150"/>
        <v>501.25</v>
      </c>
      <c r="R2431" s="12">
        <f t="shared" si="152"/>
        <v>42734.879236111112</v>
      </c>
      <c r="S2431">
        <f t="shared" si="151"/>
        <v>2016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1426182551</v>
      </c>
      <c r="J2432">
        <v>1423594151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49"/>
        <v>1</v>
      </c>
      <c r="Q2432">
        <f t="shared" si="150"/>
        <v>10.5</v>
      </c>
      <c r="R2432" s="12">
        <f t="shared" si="152"/>
        <v>42382.130833333329</v>
      </c>
      <c r="S2432">
        <f t="shared" si="151"/>
        <v>2016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8233</v>
      </c>
      <c r="H2433" t="s">
        <v>8253</v>
      </c>
      <c r="I2433">
        <v>1486313040</v>
      </c>
      <c r="J2433">
        <v>1483131966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49"/>
        <v>0</v>
      </c>
      <c r="Q2433">
        <f t="shared" si="150"/>
        <v>1</v>
      </c>
      <c r="R2433" s="12">
        <f t="shared" si="152"/>
        <v>42489.099687499998</v>
      </c>
      <c r="S2433">
        <f t="shared" si="151"/>
        <v>2016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1455246504</v>
      </c>
      <c r="J2434">
        <v>1452654504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ref="P2434:P2497" si="153">ROUND(E2434/D2434*100,0)</f>
        <v>0</v>
      </c>
      <c r="Q2434">
        <f t="shared" ref="Q2434:Q2497" si="154">IFERROR(ROUND(E2434/L2434,2),0)</f>
        <v>1</v>
      </c>
      <c r="R2434" s="12">
        <f t="shared" si="152"/>
        <v>42041.218715277777</v>
      </c>
      <c r="S2434">
        <f t="shared" si="151"/>
        <v>2015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1467080613</v>
      </c>
      <c r="J2435">
        <v>1461896613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si="153"/>
        <v>0</v>
      </c>
      <c r="Q2435">
        <f t="shared" si="154"/>
        <v>0</v>
      </c>
      <c r="R2435" s="12">
        <f t="shared" si="152"/>
        <v>42397.89980324074</v>
      </c>
      <c r="S2435">
        <f t="shared" ref="S2435:S2498" si="155">YEAR(R2435)</f>
        <v>2016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1425791697</v>
      </c>
      <c r="J2436">
        <v>1423199697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3"/>
        <v>0</v>
      </c>
      <c r="Q2436">
        <f t="shared" si="154"/>
        <v>13</v>
      </c>
      <c r="R2436" s="12">
        <f t="shared" si="152"/>
        <v>42180.18604166666</v>
      </c>
      <c r="S2436">
        <f t="shared" si="155"/>
        <v>2015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8223</v>
      </c>
      <c r="H2437" t="s">
        <v>8245</v>
      </c>
      <c r="I2437">
        <v>1456608943</v>
      </c>
      <c r="J2437">
        <v>1454016943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3"/>
        <v>0</v>
      </c>
      <c r="Q2437">
        <f t="shared" si="154"/>
        <v>306</v>
      </c>
      <c r="R2437" s="12">
        <f t="shared" si="152"/>
        <v>42252.277615740735</v>
      </c>
      <c r="S2437">
        <f t="shared" si="155"/>
        <v>2015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8223</v>
      </c>
      <c r="H2438" t="s">
        <v>8245</v>
      </c>
      <c r="I2438">
        <v>1438662474</v>
      </c>
      <c r="J2438">
        <v>1435206474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3"/>
        <v>0</v>
      </c>
      <c r="Q2438">
        <f t="shared" si="154"/>
        <v>22.5</v>
      </c>
      <c r="R2438" s="12">
        <f t="shared" ref="R2438:R2501" si="156">((J2440/60)/60)/24+DATE(1970,1,1)</f>
        <v>42338.615393518514</v>
      </c>
      <c r="S2438">
        <f t="shared" si="155"/>
        <v>2015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8234</v>
      </c>
      <c r="H2439" t="s">
        <v>8254</v>
      </c>
      <c r="I2439">
        <v>1444027186</v>
      </c>
      <c r="J2439">
        <v>1441435186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3"/>
        <v>0</v>
      </c>
      <c r="Q2439">
        <f t="shared" si="154"/>
        <v>0</v>
      </c>
      <c r="R2439" s="12">
        <f t="shared" si="156"/>
        <v>42031.965138888889</v>
      </c>
      <c r="S2439">
        <f t="shared" si="155"/>
        <v>2015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8228</v>
      </c>
      <c r="H2440" t="s">
        <v>8250</v>
      </c>
      <c r="I2440">
        <v>1454078770</v>
      </c>
      <c r="J2440">
        <v>1448894770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3"/>
        <v>0</v>
      </c>
      <c r="Q2440">
        <f t="shared" si="154"/>
        <v>50</v>
      </c>
      <c r="R2440" s="12">
        <f t="shared" si="156"/>
        <v>42285.91506944444</v>
      </c>
      <c r="S2440">
        <f t="shared" si="155"/>
        <v>2015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1426615200</v>
      </c>
      <c r="J2441">
        <v>1422400188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3"/>
        <v>0</v>
      </c>
      <c r="Q2441">
        <f t="shared" si="154"/>
        <v>0</v>
      </c>
      <c r="R2441" s="12">
        <f t="shared" si="156"/>
        <v>42265.818622685183</v>
      </c>
      <c r="S2441">
        <f t="shared" si="155"/>
        <v>2015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8223</v>
      </c>
      <c r="H2442" t="s">
        <v>8245</v>
      </c>
      <c r="I2442">
        <v>1449529062</v>
      </c>
      <c r="J2442">
        <v>1444341462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3"/>
        <v>0</v>
      </c>
      <c r="Q2442">
        <f t="shared" si="154"/>
        <v>5</v>
      </c>
      <c r="R2442" s="12">
        <f t="shared" si="156"/>
        <v>42383.899456018517</v>
      </c>
      <c r="S2442">
        <f t="shared" si="155"/>
        <v>2016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1445197129</v>
      </c>
      <c r="J2443">
        <v>1442605129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3"/>
        <v>108</v>
      </c>
      <c r="Q2443">
        <f t="shared" si="154"/>
        <v>74.23</v>
      </c>
      <c r="R2443" s="12">
        <f t="shared" si="156"/>
        <v>42187.125625000001</v>
      </c>
      <c r="S2443">
        <f t="shared" si="155"/>
        <v>2015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8241</v>
      </c>
      <c r="H2444" t="s">
        <v>8248</v>
      </c>
      <c r="I2444">
        <v>1455399313</v>
      </c>
      <c r="J2444">
        <v>1452807313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3"/>
        <v>126</v>
      </c>
      <c r="Q2444">
        <f t="shared" si="154"/>
        <v>81.25</v>
      </c>
      <c r="R2444" s="12">
        <f t="shared" si="156"/>
        <v>42052.666990740734</v>
      </c>
      <c r="S2444">
        <f t="shared" si="155"/>
        <v>2015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1437627540</v>
      </c>
      <c r="J2445">
        <v>1435806054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3"/>
        <v>203</v>
      </c>
      <c r="Q2445">
        <f t="shared" si="154"/>
        <v>130.22999999999999</v>
      </c>
      <c r="R2445" s="12">
        <f t="shared" si="156"/>
        <v>41836.625254629631</v>
      </c>
      <c r="S2445">
        <f t="shared" si="155"/>
        <v>2014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1426777228</v>
      </c>
      <c r="J2446">
        <v>1424188828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3"/>
        <v>109</v>
      </c>
      <c r="Q2446">
        <f t="shared" si="154"/>
        <v>53.41</v>
      </c>
      <c r="R2446" s="12">
        <f t="shared" si="156"/>
        <v>42485.754525462966</v>
      </c>
      <c r="S2446">
        <f t="shared" si="155"/>
        <v>2016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1408114822</v>
      </c>
      <c r="J2447">
        <v>1405522822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3"/>
        <v>173</v>
      </c>
      <c r="Q2447">
        <f t="shared" si="154"/>
        <v>75.13</v>
      </c>
      <c r="R2447" s="12">
        <f t="shared" si="156"/>
        <v>42243.190057870372</v>
      </c>
      <c r="S2447">
        <f t="shared" si="155"/>
        <v>2015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1464199591</v>
      </c>
      <c r="J2448">
        <v>1461607591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3"/>
        <v>168</v>
      </c>
      <c r="Q2448">
        <f t="shared" si="154"/>
        <v>75.67</v>
      </c>
      <c r="R2448" s="12">
        <f t="shared" si="156"/>
        <v>42670.602673611109</v>
      </c>
      <c r="S2448">
        <f t="shared" si="155"/>
        <v>2016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1443242021</v>
      </c>
      <c r="J2449">
        <v>1440650021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3"/>
        <v>427</v>
      </c>
      <c r="Q2449">
        <f t="shared" si="154"/>
        <v>31.69</v>
      </c>
      <c r="R2449" s="12">
        <f t="shared" si="156"/>
        <v>42654.469826388886</v>
      </c>
      <c r="S2449">
        <f t="shared" si="155"/>
        <v>2016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1480174071</v>
      </c>
      <c r="J2450">
        <v>1477578471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3"/>
        <v>108</v>
      </c>
      <c r="Q2450">
        <f t="shared" si="154"/>
        <v>47.78</v>
      </c>
      <c r="R2450" s="12">
        <f t="shared" si="156"/>
        <v>42607.316122685181</v>
      </c>
      <c r="S2450">
        <f t="shared" si="155"/>
        <v>2016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1478923200</v>
      </c>
      <c r="J2451">
        <v>1476184593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3"/>
        <v>108</v>
      </c>
      <c r="Q2451">
        <f t="shared" si="154"/>
        <v>90</v>
      </c>
      <c r="R2451" s="12">
        <f t="shared" si="156"/>
        <v>41943.142534722225</v>
      </c>
      <c r="S2451">
        <f t="shared" si="155"/>
        <v>2014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1472621760</v>
      </c>
      <c r="J2452">
        <v>1472110513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3"/>
        <v>102</v>
      </c>
      <c r="Q2452">
        <f t="shared" si="154"/>
        <v>149.31</v>
      </c>
      <c r="R2452" s="12">
        <f t="shared" si="156"/>
        <v>41902.07240740741</v>
      </c>
      <c r="S2452">
        <f t="shared" si="155"/>
        <v>2014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1417321515</v>
      </c>
      <c r="J2453">
        <v>1414725915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3"/>
        <v>115</v>
      </c>
      <c r="Q2453">
        <f t="shared" si="154"/>
        <v>62.07</v>
      </c>
      <c r="R2453" s="12">
        <f t="shared" si="156"/>
        <v>42779.908449074079</v>
      </c>
      <c r="S2453">
        <f t="shared" si="155"/>
        <v>2017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1414465860</v>
      </c>
      <c r="J2454">
        <v>1411177456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3"/>
        <v>134</v>
      </c>
      <c r="Q2454">
        <f t="shared" si="154"/>
        <v>53.4</v>
      </c>
      <c r="R2454" s="12">
        <f t="shared" si="156"/>
        <v>42338.84375</v>
      </c>
      <c r="S2454">
        <f t="shared" si="155"/>
        <v>2015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1488750490</v>
      </c>
      <c r="J2455">
        <v>1487022490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3"/>
        <v>155</v>
      </c>
      <c r="Q2455">
        <f t="shared" si="154"/>
        <v>69.27</v>
      </c>
      <c r="R2455" s="12">
        <f t="shared" si="156"/>
        <v>42738.692233796297</v>
      </c>
      <c r="S2455">
        <f t="shared" si="155"/>
        <v>2017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1451430000</v>
      </c>
      <c r="J2456">
        <v>1448914500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3"/>
        <v>101</v>
      </c>
      <c r="Q2456">
        <f t="shared" si="154"/>
        <v>271.51</v>
      </c>
      <c r="R2456" s="12">
        <f t="shared" si="156"/>
        <v>42770.201481481476</v>
      </c>
      <c r="S2456">
        <f t="shared" si="155"/>
        <v>2017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1486053409</v>
      </c>
      <c r="J2457">
        <v>1483461409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3"/>
        <v>182</v>
      </c>
      <c r="Q2457">
        <f t="shared" si="154"/>
        <v>34.130000000000003</v>
      </c>
      <c r="R2457" s="12">
        <f t="shared" si="156"/>
        <v>42452.781828703708</v>
      </c>
      <c r="S2457">
        <f t="shared" si="155"/>
        <v>2016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1489207808</v>
      </c>
      <c r="J2458">
        <v>1486183808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3"/>
        <v>181</v>
      </c>
      <c r="Q2458">
        <f t="shared" si="154"/>
        <v>40.49</v>
      </c>
      <c r="R2458" s="12">
        <f t="shared" si="156"/>
        <v>42761.961099537039</v>
      </c>
      <c r="S2458">
        <f t="shared" si="155"/>
        <v>2017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1461177950</v>
      </c>
      <c r="J2459">
        <v>1458758750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3"/>
        <v>102</v>
      </c>
      <c r="Q2459">
        <f t="shared" si="154"/>
        <v>189.76</v>
      </c>
      <c r="R2459" s="12">
        <f t="shared" si="156"/>
        <v>42423.602500000001</v>
      </c>
      <c r="S2459">
        <f t="shared" si="155"/>
        <v>2016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1488063839</v>
      </c>
      <c r="J2460">
        <v>1485471839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3"/>
        <v>110</v>
      </c>
      <c r="Q2460">
        <f t="shared" si="154"/>
        <v>68.86</v>
      </c>
      <c r="R2460" s="12">
        <f t="shared" si="156"/>
        <v>42495.871736111112</v>
      </c>
      <c r="S2460">
        <f t="shared" si="155"/>
        <v>2016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1458826056</v>
      </c>
      <c r="J2461">
        <v>1456237656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3"/>
        <v>102</v>
      </c>
      <c r="Q2461">
        <f t="shared" si="154"/>
        <v>108.78</v>
      </c>
      <c r="R2461" s="12">
        <f t="shared" si="156"/>
        <v>42407.637557870374</v>
      </c>
      <c r="S2461">
        <f t="shared" si="155"/>
        <v>2016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1465498800</v>
      </c>
      <c r="J2462">
        <v>1462481718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3"/>
        <v>101</v>
      </c>
      <c r="Q2462">
        <f t="shared" si="154"/>
        <v>125.99</v>
      </c>
      <c r="R2462" s="12">
        <f t="shared" si="156"/>
        <v>42704.187118055561</v>
      </c>
      <c r="S2462">
        <f t="shared" si="155"/>
        <v>2016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1458742685</v>
      </c>
      <c r="J2463">
        <v>1454858285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3"/>
        <v>104</v>
      </c>
      <c r="Q2463">
        <f t="shared" si="154"/>
        <v>90.52</v>
      </c>
      <c r="R2463" s="12">
        <f t="shared" si="156"/>
        <v>40784.012696759259</v>
      </c>
      <c r="S2463">
        <f t="shared" si="155"/>
        <v>2011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1483417020</v>
      </c>
      <c r="J2464">
        <v>1480480167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3"/>
        <v>111</v>
      </c>
      <c r="Q2464">
        <f t="shared" si="154"/>
        <v>28.88</v>
      </c>
      <c r="R2464" s="12">
        <f t="shared" si="156"/>
        <v>41089.186296296299</v>
      </c>
      <c r="S2464">
        <f t="shared" si="155"/>
        <v>2012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1317438000</v>
      </c>
      <c r="J2465">
        <v>1314577097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3"/>
        <v>116</v>
      </c>
      <c r="Q2465">
        <f t="shared" si="154"/>
        <v>31</v>
      </c>
      <c r="R2465" s="12">
        <f t="shared" si="156"/>
        <v>41341.111400462964</v>
      </c>
      <c r="S2465">
        <f t="shared" si="155"/>
        <v>2013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8223</v>
      </c>
      <c r="H2466" t="s">
        <v>8245</v>
      </c>
      <c r="I2466">
        <v>1342672096</v>
      </c>
      <c r="J2466">
        <v>1340944096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3"/>
        <v>111</v>
      </c>
      <c r="Q2466">
        <f t="shared" si="154"/>
        <v>51.67</v>
      </c>
      <c r="R2466" s="12">
        <f t="shared" si="156"/>
        <v>42248.90042824074</v>
      </c>
      <c r="S2466">
        <f t="shared" si="155"/>
        <v>2015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1366138800</v>
      </c>
      <c r="J2467">
        <v>1362710425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3"/>
        <v>180</v>
      </c>
      <c r="Q2467">
        <f t="shared" si="154"/>
        <v>26.27</v>
      </c>
      <c r="R2467" s="12">
        <f t="shared" si="156"/>
        <v>41145.719305555554</v>
      </c>
      <c r="S2467">
        <f t="shared" si="155"/>
        <v>2012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8228</v>
      </c>
      <c r="H2468" t="s">
        <v>8250</v>
      </c>
      <c r="I2468">
        <v>1443641340</v>
      </c>
      <c r="J2468">
        <v>1441143397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3"/>
        <v>100</v>
      </c>
      <c r="Q2468">
        <f t="shared" si="154"/>
        <v>48.08</v>
      </c>
      <c r="R2468" s="12">
        <f t="shared" si="156"/>
        <v>41373.102465277778</v>
      </c>
      <c r="S2468">
        <f t="shared" si="155"/>
        <v>2013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1348420548</v>
      </c>
      <c r="J2469">
        <v>1345828548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3"/>
        <v>119</v>
      </c>
      <c r="Q2469">
        <f t="shared" si="154"/>
        <v>27.56</v>
      </c>
      <c r="R2469" s="12">
        <f t="shared" si="156"/>
        <v>41025.874201388891</v>
      </c>
      <c r="S2469">
        <f t="shared" si="155"/>
        <v>2012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1368066453</v>
      </c>
      <c r="J2470">
        <v>1365474453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3"/>
        <v>107</v>
      </c>
      <c r="Q2470">
        <f t="shared" si="154"/>
        <v>36.97</v>
      </c>
      <c r="R2470" s="12">
        <f t="shared" si="156"/>
        <v>41174.154178240737</v>
      </c>
      <c r="S2470">
        <f t="shared" si="155"/>
        <v>2012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1336669200</v>
      </c>
      <c r="J2471">
        <v>1335473931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3"/>
        <v>114</v>
      </c>
      <c r="Q2471">
        <f t="shared" si="154"/>
        <v>29.02</v>
      </c>
      <c r="R2471" s="12">
        <f t="shared" si="156"/>
        <v>40557.429733796293</v>
      </c>
      <c r="S2471">
        <f t="shared" si="155"/>
        <v>2011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1351400400</v>
      </c>
      <c r="J2472">
        <v>1348285321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3"/>
        <v>103</v>
      </c>
      <c r="Q2472">
        <f t="shared" si="154"/>
        <v>28.66</v>
      </c>
      <c r="R2472" s="12">
        <f t="shared" si="156"/>
        <v>41023.07471064815</v>
      </c>
      <c r="S2472">
        <f t="shared" si="155"/>
        <v>2012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1297160329</v>
      </c>
      <c r="J2473">
        <v>1295000329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3"/>
        <v>128</v>
      </c>
      <c r="Q2473">
        <f t="shared" si="154"/>
        <v>37.65</v>
      </c>
      <c r="R2473" s="12">
        <f t="shared" si="156"/>
        <v>40893.992962962962</v>
      </c>
      <c r="S2473">
        <f t="shared" si="155"/>
        <v>2011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1337824055</v>
      </c>
      <c r="J2474">
        <v>1335232055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3"/>
        <v>136</v>
      </c>
      <c r="Q2474">
        <f t="shared" si="154"/>
        <v>97.9</v>
      </c>
      <c r="R2474" s="12">
        <f t="shared" si="156"/>
        <v>40354.11550925926</v>
      </c>
      <c r="S2474">
        <f t="shared" si="155"/>
        <v>2010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1327535392</v>
      </c>
      <c r="J2475">
        <v>1324079392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3"/>
        <v>100</v>
      </c>
      <c r="Q2475">
        <f t="shared" si="154"/>
        <v>42.55</v>
      </c>
      <c r="R2475" s="12">
        <f t="shared" si="156"/>
        <v>41193.748483796298</v>
      </c>
      <c r="S2475">
        <f t="shared" si="155"/>
        <v>2012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1283562180</v>
      </c>
      <c r="J2476">
        <v>1277433980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3"/>
        <v>100</v>
      </c>
      <c r="Q2476">
        <f t="shared" si="154"/>
        <v>131.58000000000001</v>
      </c>
      <c r="R2476" s="12">
        <f t="shared" si="156"/>
        <v>40417.011296296296</v>
      </c>
      <c r="S2476">
        <f t="shared" si="155"/>
        <v>2010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1352573869</v>
      </c>
      <c r="J2477">
        <v>1349978269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3"/>
        <v>105</v>
      </c>
      <c r="Q2477">
        <f t="shared" si="154"/>
        <v>32.32</v>
      </c>
      <c r="R2477" s="12">
        <f t="shared" si="156"/>
        <v>40310.287673611114</v>
      </c>
      <c r="S2477">
        <f t="shared" si="155"/>
        <v>2010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1286756176</v>
      </c>
      <c r="J2478">
        <v>1282868176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3"/>
        <v>105</v>
      </c>
      <c r="Q2478">
        <f t="shared" si="154"/>
        <v>61.1</v>
      </c>
      <c r="R2478" s="12">
        <f t="shared" si="156"/>
        <v>41913.328356481477</v>
      </c>
      <c r="S2478">
        <f t="shared" si="155"/>
        <v>2014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1278799200</v>
      </c>
      <c r="J2479">
        <v>1273647255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3"/>
        <v>171</v>
      </c>
      <c r="Q2479">
        <f t="shared" si="154"/>
        <v>31.34</v>
      </c>
      <c r="R2479" s="12">
        <f t="shared" si="156"/>
        <v>41088.691493055558</v>
      </c>
      <c r="S2479">
        <f t="shared" si="155"/>
        <v>2012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1415004770</v>
      </c>
      <c r="J2480">
        <v>1412149970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3"/>
        <v>128</v>
      </c>
      <c r="Q2480">
        <f t="shared" si="154"/>
        <v>129.11000000000001</v>
      </c>
      <c r="R2480" s="12">
        <f t="shared" si="156"/>
        <v>41257.950381944444</v>
      </c>
      <c r="S2480">
        <f t="shared" si="155"/>
        <v>2012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1344789345</v>
      </c>
      <c r="J2481">
        <v>1340901345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3"/>
        <v>133</v>
      </c>
      <c r="Q2481">
        <f t="shared" si="154"/>
        <v>25.02</v>
      </c>
      <c r="R2481" s="12">
        <f t="shared" si="156"/>
        <v>41107.726782407408</v>
      </c>
      <c r="S2481">
        <f t="shared" si="155"/>
        <v>2012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1358117313</v>
      </c>
      <c r="J2482">
        <v>1355525313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3"/>
        <v>100</v>
      </c>
      <c r="Q2482">
        <f t="shared" si="154"/>
        <v>250</v>
      </c>
      <c r="R2482" s="12">
        <f t="shared" si="156"/>
        <v>42227.936157407406</v>
      </c>
      <c r="S2482">
        <f t="shared" si="155"/>
        <v>2015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1343440800</v>
      </c>
      <c r="J2483">
        <v>1342545994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3"/>
        <v>113</v>
      </c>
      <c r="Q2483">
        <f t="shared" si="154"/>
        <v>47.54</v>
      </c>
      <c r="R2483" s="12">
        <f t="shared" si="156"/>
        <v>40999.645925925928</v>
      </c>
      <c r="S2483">
        <f t="shared" si="155"/>
        <v>2012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1444516084</v>
      </c>
      <c r="J2484">
        <v>1439332084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3"/>
        <v>100</v>
      </c>
      <c r="Q2484">
        <f t="shared" si="154"/>
        <v>40.04</v>
      </c>
      <c r="R2484" s="12">
        <f t="shared" si="156"/>
        <v>40711.782210648147</v>
      </c>
      <c r="S2484">
        <f t="shared" si="155"/>
        <v>2011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1335799808</v>
      </c>
      <c r="J2485">
        <v>1333207808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3"/>
        <v>114</v>
      </c>
      <c r="Q2485">
        <f t="shared" si="154"/>
        <v>65.84</v>
      </c>
      <c r="R2485" s="12">
        <f t="shared" si="156"/>
        <v>40970.750034722223</v>
      </c>
      <c r="S2485">
        <f t="shared" si="155"/>
        <v>2012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1312224383</v>
      </c>
      <c r="J2486">
        <v>1308336383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3"/>
        <v>119</v>
      </c>
      <c r="Q2486">
        <f t="shared" si="154"/>
        <v>46.4</v>
      </c>
      <c r="R2486" s="12">
        <f t="shared" si="156"/>
        <v>40771.916701388887</v>
      </c>
      <c r="S2486">
        <f t="shared" si="155"/>
        <v>2011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1335891603</v>
      </c>
      <c r="J2487">
        <v>1330711203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3"/>
        <v>103</v>
      </c>
      <c r="Q2487">
        <f t="shared" si="154"/>
        <v>50.37</v>
      </c>
      <c r="R2487" s="12">
        <f t="shared" si="156"/>
        <v>40793.998599537037</v>
      </c>
      <c r="S2487">
        <f t="shared" si="155"/>
        <v>2011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1316124003</v>
      </c>
      <c r="J2488">
        <v>1313532003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3"/>
        <v>266</v>
      </c>
      <c r="Q2488">
        <f t="shared" si="154"/>
        <v>26.57</v>
      </c>
      <c r="R2488" s="12">
        <f t="shared" si="156"/>
        <v>40991.708055555559</v>
      </c>
      <c r="S2488">
        <f t="shared" si="155"/>
        <v>2012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1318463879</v>
      </c>
      <c r="J2489">
        <v>1315439879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3"/>
        <v>100</v>
      </c>
      <c r="Q2489">
        <f t="shared" si="154"/>
        <v>39.49</v>
      </c>
      <c r="R2489" s="12">
        <f t="shared" si="156"/>
        <v>41026.083298611113</v>
      </c>
      <c r="S2489">
        <f t="shared" si="155"/>
        <v>2012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1335113976</v>
      </c>
      <c r="J2490">
        <v>1332521976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3"/>
        <v>107</v>
      </c>
      <c r="Q2490">
        <f t="shared" si="154"/>
        <v>49.25</v>
      </c>
      <c r="R2490" s="12">
        <f t="shared" si="156"/>
        <v>40833.633194444446</v>
      </c>
      <c r="S2490">
        <f t="shared" si="155"/>
        <v>2011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1338083997</v>
      </c>
      <c r="J2491">
        <v>1335491997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3"/>
        <v>134</v>
      </c>
      <c r="Q2491">
        <f t="shared" si="154"/>
        <v>62.38</v>
      </c>
      <c r="R2491" s="12">
        <f t="shared" si="156"/>
        <v>41373.690266203703</v>
      </c>
      <c r="S2491">
        <f t="shared" si="155"/>
        <v>2013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1321459908</v>
      </c>
      <c r="J2492">
        <v>1318864308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3"/>
        <v>121</v>
      </c>
      <c r="Q2492">
        <f t="shared" si="154"/>
        <v>37.94</v>
      </c>
      <c r="R2492" s="12">
        <f t="shared" si="156"/>
        <v>41023.227731481478</v>
      </c>
      <c r="S2492">
        <f t="shared" si="155"/>
        <v>2012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1368117239</v>
      </c>
      <c r="J2493">
        <v>1365525239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3"/>
        <v>103</v>
      </c>
      <c r="Q2493">
        <f t="shared" si="154"/>
        <v>51.6</v>
      </c>
      <c r="R2493" s="12">
        <f t="shared" si="156"/>
        <v>40542.839282407411</v>
      </c>
      <c r="S2493">
        <f t="shared" si="155"/>
        <v>2010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1340429276</v>
      </c>
      <c r="J2494">
        <v>1335245276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3"/>
        <v>125</v>
      </c>
      <c r="Q2494">
        <f t="shared" si="154"/>
        <v>27.78</v>
      </c>
      <c r="R2494" s="12">
        <f t="shared" si="156"/>
        <v>41024.985972222225</v>
      </c>
      <c r="S2494">
        <f t="shared" si="155"/>
        <v>2012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1295142660</v>
      </c>
      <c r="J2495">
        <v>1293739714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3"/>
        <v>129</v>
      </c>
      <c r="Q2495">
        <f t="shared" si="154"/>
        <v>99.38</v>
      </c>
      <c r="R2495" s="12">
        <f t="shared" si="156"/>
        <v>41348.168287037035</v>
      </c>
      <c r="S2495">
        <f t="shared" si="155"/>
        <v>2013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1339840740</v>
      </c>
      <c r="J2496">
        <v>1335397188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3"/>
        <v>101</v>
      </c>
      <c r="Q2496">
        <f t="shared" si="154"/>
        <v>38.85</v>
      </c>
      <c r="R2496" s="12">
        <f t="shared" si="156"/>
        <v>41022.645185185182</v>
      </c>
      <c r="S2496">
        <f t="shared" si="155"/>
        <v>2012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1367208140</v>
      </c>
      <c r="J2497">
        <v>1363320140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3"/>
        <v>128</v>
      </c>
      <c r="Q2497">
        <f t="shared" si="154"/>
        <v>45.55</v>
      </c>
      <c r="R2497" s="12">
        <f t="shared" si="156"/>
        <v>41036.946469907409</v>
      </c>
      <c r="S2497">
        <f t="shared" si="155"/>
        <v>2012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1337786944</v>
      </c>
      <c r="J2498">
        <v>1335194944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ref="P2498:P2561" si="157">ROUND(E2498/D2498*100,0)</f>
        <v>100</v>
      </c>
      <c r="Q2498">
        <f t="shared" ref="Q2498:Q2561" si="158">IFERROR(ROUND(E2498/L2498,2),0)</f>
        <v>600</v>
      </c>
      <c r="R2498" s="12">
        <f t="shared" si="156"/>
        <v>41327.996435185189</v>
      </c>
      <c r="S2498">
        <f t="shared" si="155"/>
        <v>2013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1339022575</v>
      </c>
      <c r="J2499">
        <v>1336430575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si="157"/>
        <v>113</v>
      </c>
      <c r="Q2499">
        <f t="shared" si="158"/>
        <v>80.55</v>
      </c>
      <c r="R2499" s="12">
        <f t="shared" si="156"/>
        <v>40730.878912037035</v>
      </c>
      <c r="S2499">
        <f t="shared" ref="S2499:S2562" si="159">YEAR(R2499)</f>
        <v>2011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1364597692</v>
      </c>
      <c r="J2500">
        <v>1361577292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7"/>
        <v>106</v>
      </c>
      <c r="Q2500">
        <f t="shared" si="158"/>
        <v>52.8</v>
      </c>
      <c r="R2500" s="12">
        <f t="shared" si="156"/>
        <v>42017.967442129629</v>
      </c>
      <c r="S2500">
        <f t="shared" si="159"/>
        <v>2015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1312578338</v>
      </c>
      <c r="J2501">
        <v>1309986338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7"/>
        <v>203</v>
      </c>
      <c r="Q2501">
        <f t="shared" si="158"/>
        <v>47.68</v>
      </c>
      <c r="R2501" s="12">
        <f t="shared" si="156"/>
        <v>41226.648576388885</v>
      </c>
      <c r="S2501">
        <f t="shared" si="159"/>
        <v>2012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1422400387</v>
      </c>
      <c r="J2502">
        <v>1421190787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7"/>
        <v>113</v>
      </c>
      <c r="Q2502">
        <f t="shared" si="158"/>
        <v>23.45</v>
      </c>
      <c r="R2502" s="12">
        <f t="shared" ref="R2502:R2565" si="160">((J2504/60)/60)/24+DATE(1970,1,1)</f>
        <v>41053.772858796299</v>
      </c>
      <c r="S2502">
        <f t="shared" si="159"/>
        <v>2012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8223</v>
      </c>
      <c r="H2503" t="s">
        <v>8245</v>
      </c>
      <c r="I2503">
        <v>1356976800</v>
      </c>
      <c r="J2503">
        <v>1352820837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7"/>
        <v>3</v>
      </c>
      <c r="Q2503">
        <f t="shared" si="158"/>
        <v>40.14</v>
      </c>
      <c r="R2503" s="12">
        <f t="shared" si="160"/>
        <v>42244.776666666665</v>
      </c>
      <c r="S2503">
        <f t="shared" si="159"/>
        <v>2015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1340476375</v>
      </c>
      <c r="J2504">
        <v>1337884375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7"/>
        <v>0</v>
      </c>
      <c r="Q2504">
        <f t="shared" si="158"/>
        <v>17.2</v>
      </c>
      <c r="R2504" s="12">
        <f t="shared" si="160"/>
        <v>41858.825439814813</v>
      </c>
      <c r="S2504">
        <f t="shared" si="159"/>
        <v>2014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8228</v>
      </c>
      <c r="H2505" t="s">
        <v>8250</v>
      </c>
      <c r="I2505">
        <v>1443379104</v>
      </c>
      <c r="J2505">
        <v>1440787104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7"/>
        <v>0</v>
      </c>
      <c r="Q2505">
        <f t="shared" si="158"/>
        <v>0</v>
      </c>
      <c r="R2505" s="12">
        <f t="shared" si="160"/>
        <v>42498.899398148147</v>
      </c>
      <c r="S2505">
        <f t="shared" si="159"/>
        <v>2016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1411328918</v>
      </c>
      <c r="J2506">
        <v>1407440918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7"/>
        <v>0</v>
      </c>
      <c r="Q2506">
        <f t="shared" si="158"/>
        <v>0</v>
      </c>
      <c r="R2506" s="12">
        <f t="shared" si="160"/>
        <v>41928.015439814815</v>
      </c>
      <c r="S2506">
        <f t="shared" si="159"/>
        <v>2014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1465333560</v>
      </c>
      <c r="J2507">
        <v>1462743308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7"/>
        <v>0</v>
      </c>
      <c r="Q2507">
        <f t="shared" si="158"/>
        <v>0</v>
      </c>
      <c r="R2507" s="12">
        <f t="shared" si="160"/>
        <v>42047.05574074074</v>
      </c>
      <c r="S2507">
        <f t="shared" si="159"/>
        <v>2015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8223</v>
      </c>
      <c r="H2508" t="s">
        <v>8245</v>
      </c>
      <c r="I2508">
        <v>1416014534</v>
      </c>
      <c r="J2508">
        <v>1413418934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7"/>
        <v>1</v>
      </c>
      <c r="Q2508">
        <f t="shared" si="158"/>
        <v>15</v>
      </c>
      <c r="R2508" s="12">
        <f t="shared" si="160"/>
        <v>42258.297094907408</v>
      </c>
      <c r="S2508">
        <f t="shared" si="159"/>
        <v>2015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1426292416</v>
      </c>
      <c r="J2509">
        <v>1423704016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7"/>
        <v>0</v>
      </c>
      <c r="Q2509">
        <f t="shared" si="158"/>
        <v>0</v>
      </c>
      <c r="R2509" s="12">
        <f t="shared" si="160"/>
        <v>42105.072962962964</v>
      </c>
      <c r="S2509">
        <f t="shared" si="159"/>
        <v>2015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8224</v>
      </c>
      <c r="H2510" t="s">
        <v>8246</v>
      </c>
      <c r="I2510">
        <v>1443906000</v>
      </c>
      <c r="J2510">
        <v>1441955269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7"/>
        <v>0</v>
      </c>
      <c r="Q2510">
        <f t="shared" si="158"/>
        <v>0</v>
      </c>
      <c r="R2510" s="12">
        <f t="shared" si="160"/>
        <v>41835.951782407406</v>
      </c>
      <c r="S2510">
        <f t="shared" si="159"/>
        <v>2014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8223</v>
      </c>
      <c r="H2511" t="s">
        <v>8245</v>
      </c>
      <c r="I2511">
        <v>1431308704</v>
      </c>
      <c r="J2511">
        <v>1428716704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7"/>
        <v>1</v>
      </c>
      <c r="Q2511">
        <f t="shared" si="158"/>
        <v>35.71</v>
      </c>
      <c r="R2511" s="12">
        <f t="shared" si="160"/>
        <v>42058.809594907405</v>
      </c>
      <c r="S2511">
        <f t="shared" si="159"/>
        <v>2015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1408056634</v>
      </c>
      <c r="J2512">
        <v>1405464634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7"/>
        <v>0</v>
      </c>
      <c r="Q2512">
        <f t="shared" si="158"/>
        <v>37.5</v>
      </c>
      <c r="R2512" s="12">
        <f t="shared" si="160"/>
        <v>42078.997361111105</v>
      </c>
      <c r="S2512">
        <f t="shared" si="159"/>
        <v>2015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1429554349</v>
      </c>
      <c r="J2513">
        <v>1424719549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7"/>
        <v>0</v>
      </c>
      <c r="Q2513">
        <f t="shared" si="158"/>
        <v>0</v>
      </c>
      <c r="R2513" s="12">
        <f t="shared" si="160"/>
        <v>42371.446909722217</v>
      </c>
      <c r="S2513">
        <f t="shared" si="159"/>
        <v>2016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1431647772</v>
      </c>
      <c r="J2514">
        <v>1426463772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7"/>
        <v>0</v>
      </c>
      <c r="Q2514">
        <f t="shared" si="158"/>
        <v>0</v>
      </c>
      <c r="R2514" s="12">
        <f t="shared" si="160"/>
        <v>41971.876863425925</v>
      </c>
      <c r="S2514">
        <f t="shared" si="159"/>
        <v>2014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8224</v>
      </c>
      <c r="H2515" t="s">
        <v>8246</v>
      </c>
      <c r="I2515">
        <v>1454323413</v>
      </c>
      <c r="J2515">
        <v>1451731413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7"/>
        <v>0</v>
      </c>
      <c r="Q2515">
        <f t="shared" si="158"/>
        <v>0</v>
      </c>
      <c r="R2515" s="12">
        <f t="shared" si="160"/>
        <v>42732.00681712963</v>
      </c>
      <c r="S2515">
        <f t="shared" si="159"/>
        <v>2016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1418504561</v>
      </c>
      <c r="J2516">
        <v>1417208561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7"/>
        <v>2</v>
      </c>
      <c r="Q2516">
        <f t="shared" si="158"/>
        <v>52.5</v>
      </c>
      <c r="R2516" s="12">
        <f t="shared" si="160"/>
        <v>41854.389780092592</v>
      </c>
      <c r="S2516">
        <f t="shared" si="159"/>
        <v>2014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8235</v>
      </c>
      <c r="H2517" t="s">
        <v>8248</v>
      </c>
      <c r="I2517">
        <v>1488067789</v>
      </c>
      <c r="J2517">
        <v>1482883789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7"/>
        <v>19</v>
      </c>
      <c r="Q2517">
        <f t="shared" si="158"/>
        <v>77.5</v>
      </c>
      <c r="R2517" s="12">
        <f t="shared" si="160"/>
        <v>42027.839733796296</v>
      </c>
      <c r="S2517">
        <f t="shared" si="159"/>
        <v>2015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1408526477</v>
      </c>
      <c r="J2518">
        <v>1407057677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7"/>
        <v>0</v>
      </c>
      <c r="Q2518">
        <f t="shared" si="158"/>
        <v>0</v>
      </c>
      <c r="R2518" s="12">
        <f t="shared" si="160"/>
        <v>41942.653379629628</v>
      </c>
      <c r="S2518">
        <f t="shared" si="159"/>
        <v>2014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8223</v>
      </c>
      <c r="H2519" t="s">
        <v>8245</v>
      </c>
      <c r="I2519">
        <v>1424635753</v>
      </c>
      <c r="J2519">
        <v>1422043753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7"/>
        <v>10</v>
      </c>
      <c r="Q2519">
        <f t="shared" si="158"/>
        <v>53.55</v>
      </c>
      <c r="R2519" s="12">
        <f t="shared" si="160"/>
        <v>42052.802430555559</v>
      </c>
      <c r="S2519">
        <f t="shared" si="159"/>
        <v>2015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1417279252</v>
      </c>
      <c r="J2520">
        <v>1414683652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7"/>
        <v>0</v>
      </c>
      <c r="Q2520">
        <f t="shared" si="158"/>
        <v>0</v>
      </c>
      <c r="R2520" s="12">
        <f t="shared" si="160"/>
        <v>41926.680879629632</v>
      </c>
      <c r="S2520">
        <f t="shared" si="159"/>
        <v>2014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8228</v>
      </c>
      <c r="H2521" t="s">
        <v>8250</v>
      </c>
      <c r="I2521">
        <v>1426788930</v>
      </c>
      <c r="J2521">
        <v>1424200530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7"/>
        <v>0</v>
      </c>
      <c r="Q2521">
        <f t="shared" si="158"/>
        <v>16.25</v>
      </c>
      <c r="R2521" s="12">
        <f t="shared" si="160"/>
        <v>41809.155138888891</v>
      </c>
      <c r="S2521">
        <f t="shared" si="159"/>
        <v>2014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1415899228</v>
      </c>
      <c r="J2522">
        <v>1413303628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7"/>
        <v>0</v>
      </c>
      <c r="Q2522">
        <f t="shared" si="158"/>
        <v>0</v>
      </c>
      <c r="R2522" s="12">
        <f t="shared" si="160"/>
        <v>42612.600520833337</v>
      </c>
      <c r="S2522">
        <f t="shared" si="159"/>
        <v>2016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1405741404</v>
      </c>
      <c r="J2523">
        <v>1403149404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7"/>
        <v>109</v>
      </c>
      <c r="Q2523">
        <f t="shared" si="158"/>
        <v>103.68</v>
      </c>
      <c r="R2523" s="12">
        <f t="shared" si="160"/>
        <v>42269.967835648145</v>
      </c>
      <c r="S2523">
        <f t="shared" si="159"/>
        <v>2015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1476559260</v>
      </c>
      <c r="J2524">
        <v>1472567085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7"/>
        <v>100</v>
      </c>
      <c r="Q2524">
        <f t="shared" si="158"/>
        <v>185.19</v>
      </c>
      <c r="R2524" s="12">
        <f t="shared" si="160"/>
        <v>42460.573611111111</v>
      </c>
      <c r="S2524">
        <f t="shared" si="159"/>
        <v>2016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1444778021</v>
      </c>
      <c r="J2525">
        <v>1442963621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7"/>
        <v>156</v>
      </c>
      <c r="Q2525">
        <f t="shared" si="158"/>
        <v>54.15</v>
      </c>
      <c r="R2525" s="12">
        <f t="shared" si="160"/>
        <v>41930.975601851853</v>
      </c>
      <c r="S2525">
        <f t="shared" si="159"/>
        <v>2014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1461336720</v>
      </c>
      <c r="J2526">
        <v>1459431960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7"/>
        <v>102</v>
      </c>
      <c r="Q2526">
        <f t="shared" si="158"/>
        <v>177.21</v>
      </c>
      <c r="R2526" s="12">
        <f t="shared" si="160"/>
        <v>41961.807372685187</v>
      </c>
      <c r="S2526">
        <f t="shared" si="159"/>
        <v>2014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1416270292</v>
      </c>
      <c r="J2527">
        <v>1413674692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7"/>
        <v>100</v>
      </c>
      <c r="Q2527">
        <f t="shared" si="158"/>
        <v>100.33</v>
      </c>
      <c r="R2527" s="12">
        <f t="shared" si="160"/>
        <v>41058.844571759262</v>
      </c>
      <c r="S2527">
        <f t="shared" si="159"/>
        <v>2012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1419136200</v>
      </c>
      <c r="J2528">
        <v>1416338557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7"/>
        <v>113</v>
      </c>
      <c r="Q2528">
        <f t="shared" si="158"/>
        <v>136.91</v>
      </c>
      <c r="R2528" s="12">
        <f t="shared" si="160"/>
        <v>41953.091134259259</v>
      </c>
      <c r="S2528">
        <f t="shared" si="159"/>
        <v>2014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1340914571</v>
      </c>
      <c r="J2529">
        <v>1338322571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7"/>
        <v>102</v>
      </c>
      <c r="Q2529">
        <f t="shared" si="158"/>
        <v>57.54</v>
      </c>
      <c r="R2529" s="12">
        <f t="shared" si="160"/>
        <v>41546.75105324074</v>
      </c>
      <c r="S2529">
        <f t="shared" si="159"/>
        <v>2013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8223</v>
      </c>
      <c r="H2530" t="s">
        <v>8245</v>
      </c>
      <c r="I2530">
        <v>1418014740</v>
      </c>
      <c r="J2530">
        <v>1415585474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7"/>
        <v>107</v>
      </c>
      <c r="Q2530">
        <f t="shared" si="158"/>
        <v>52.96</v>
      </c>
      <c r="R2530" s="12">
        <f t="shared" si="160"/>
        <v>42217.834525462968</v>
      </c>
      <c r="S2530">
        <f t="shared" si="159"/>
        <v>2015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1382068740</v>
      </c>
      <c r="J2531">
        <v>1380477691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7"/>
        <v>104</v>
      </c>
      <c r="Q2531">
        <f t="shared" si="158"/>
        <v>82.33</v>
      </c>
      <c r="R2531" s="12">
        <f t="shared" si="160"/>
        <v>40948.080729166664</v>
      </c>
      <c r="S2531">
        <f t="shared" si="159"/>
        <v>2012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8224</v>
      </c>
      <c r="H2532" t="s">
        <v>8246</v>
      </c>
      <c r="I2532">
        <v>1440068400</v>
      </c>
      <c r="J2532">
        <v>1438459303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7"/>
        <v>100</v>
      </c>
      <c r="Q2532">
        <f t="shared" si="158"/>
        <v>135.41999999999999</v>
      </c>
      <c r="R2532" s="12">
        <f t="shared" si="160"/>
        <v>42081.864641203705</v>
      </c>
      <c r="S2532">
        <f t="shared" si="159"/>
        <v>2015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1332636975</v>
      </c>
      <c r="J2533">
        <v>1328752575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7"/>
        <v>100</v>
      </c>
      <c r="Q2533">
        <f t="shared" si="158"/>
        <v>74.069999999999993</v>
      </c>
      <c r="R2533" s="12">
        <f t="shared" si="160"/>
        <v>42208.680023148147</v>
      </c>
      <c r="S2533">
        <f t="shared" si="159"/>
        <v>2015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1429505400</v>
      </c>
      <c r="J2534">
        <v>1426711505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7"/>
        <v>126</v>
      </c>
      <c r="Q2534">
        <f t="shared" si="158"/>
        <v>84.08</v>
      </c>
      <c r="R2534" s="12">
        <f t="shared" si="160"/>
        <v>41107.849143518521</v>
      </c>
      <c r="S2534">
        <f t="shared" si="159"/>
        <v>2012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1439611140</v>
      </c>
      <c r="J2535">
        <v>1437668354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7"/>
        <v>111</v>
      </c>
      <c r="Q2535">
        <f t="shared" si="158"/>
        <v>61.03</v>
      </c>
      <c r="R2535" s="12">
        <f t="shared" si="160"/>
        <v>41304.751284722224</v>
      </c>
      <c r="S2535">
        <f t="shared" si="159"/>
        <v>2013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1345148566</v>
      </c>
      <c r="J2536">
        <v>1342556566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7"/>
        <v>105</v>
      </c>
      <c r="Q2536">
        <f t="shared" si="158"/>
        <v>150</v>
      </c>
      <c r="R2536" s="12">
        <f t="shared" si="160"/>
        <v>40127.700370370374</v>
      </c>
      <c r="S2536">
        <f t="shared" si="159"/>
        <v>2009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1362160868</v>
      </c>
      <c r="J2537">
        <v>1359568911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7"/>
        <v>104</v>
      </c>
      <c r="Q2537">
        <f t="shared" si="158"/>
        <v>266.08999999999997</v>
      </c>
      <c r="R2537" s="12">
        <f t="shared" si="160"/>
        <v>41943.791030092594</v>
      </c>
      <c r="S2537">
        <f t="shared" si="159"/>
        <v>2014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1262325600</v>
      </c>
      <c r="J2538">
        <v>1257871712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7"/>
        <v>116</v>
      </c>
      <c r="Q2538">
        <f t="shared" si="158"/>
        <v>7.25</v>
      </c>
      <c r="R2538" s="12">
        <f t="shared" si="160"/>
        <v>41464.106087962966</v>
      </c>
      <c r="S2538">
        <f t="shared" si="159"/>
        <v>2013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1417463945</v>
      </c>
      <c r="J2539">
        <v>1414781945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7"/>
        <v>110</v>
      </c>
      <c r="Q2539">
        <f t="shared" si="158"/>
        <v>100</v>
      </c>
      <c r="R2539" s="12">
        <f t="shared" si="160"/>
        <v>40696.648784722223</v>
      </c>
      <c r="S2539">
        <f t="shared" si="159"/>
        <v>2011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1375151566</v>
      </c>
      <c r="J2540">
        <v>1373337166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7"/>
        <v>113</v>
      </c>
      <c r="Q2540">
        <f t="shared" si="158"/>
        <v>109.96</v>
      </c>
      <c r="R2540" s="12">
        <f t="shared" si="160"/>
        <v>41298.509965277779</v>
      </c>
      <c r="S2540">
        <f t="shared" si="159"/>
        <v>2013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1312212855</v>
      </c>
      <c r="J2541">
        <v>1307028855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7"/>
        <v>100</v>
      </c>
      <c r="Q2541">
        <f t="shared" si="158"/>
        <v>169.92</v>
      </c>
      <c r="R2541" s="12">
        <f t="shared" si="160"/>
        <v>41977.902222222227</v>
      </c>
      <c r="S2541">
        <f t="shared" si="159"/>
        <v>2014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1361681940</v>
      </c>
      <c r="J2542">
        <v>1359029661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7"/>
        <v>103</v>
      </c>
      <c r="Q2542">
        <f t="shared" si="158"/>
        <v>95.74</v>
      </c>
      <c r="R2542" s="12">
        <f t="shared" si="160"/>
        <v>40785.675011574072</v>
      </c>
      <c r="S2542">
        <f t="shared" si="159"/>
        <v>2011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8223</v>
      </c>
      <c r="H2543" t="s">
        <v>8245</v>
      </c>
      <c r="I2543">
        <v>1422913152</v>
      </c>
      <c r="J2543">
        <v>1417729152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7"/>
        <v>107</v>
      </c>
      <c r="Q2543">
        <f t="shared" si="158"/>
        <v>59.46</v>
      </c>
      <c r="R2543" s="12">
        <f t="shared" si="160"/>
        <v>41483.449282407404</v>
      </c>
      <c r="S2543">
        <f t="shared" si="159"/>
        <v>2013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1319904721</v>
      </c>
      <c r="J2544">
        <v>1314720721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7"/>
        <v>104</v>
      </c>
      <c r="Q2544">
        <f t="shared" si="158"/>
        <v>55.77</v>
      </c>
      <c r="R2544" s="12">
        <f t="shared" si="160"/>
        <v>41509.426585648151</v>
      </c>
      <c r="S2544">
        <f t="shared" si="159"/>
        <v>2013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8224</v>
      </c>
      <c r="H2545" t="s">
        <v>8246</v>
      </c>
      <c r="I2545">
        <v>1380192418</v>
      </c>
      <c r="J2545">
        <v>1375008418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7"/>
        <v>156</v>
      </c>
      <c r="Q2545">
        <f t="shared" si="158"/>
        <v>30.08</v>
      </c>
      <c r="R2545" s="12">
        <f t="shared" si="160"/>
        <v>40514.107615740737</v>
      </c>
      <c r="S2545">
        <f t="shared" si="159"/>
        <v>2010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1380599940</v>
      </c>
      <c r="J2546">
        <v>1377252857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7"/>
        <v>101</v>
      </c>
      <c r="Q2546">
        <f t="shared" si="158"/>
        <v>88.44</v>
      </c>
      <c r="R2546" s="12">
        <f t="shared" si="160"/>
        <v>41068.520474537036</v>
      </c>
      <c r="S2546">
        <f t="shared" si="159"/>
        <v>2012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1293937200</v>
      </c>
      <c r="J2547">
        <v>1291257298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7"/>
        <v>195</v>
      </c>
      <c r="Q2547">
        <f t="shared" si="158"/>
        <v>64.03</v>
      </c>
      <c r="R2547" s="12">
        <f t="shared" si="160"/>
        <v>42027.13817129629</v>
      </c>
      <c r="S2547">
        <f t="shared" si="159"/>
        <v>2015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1341750569</v>
      </c>
      <c r="J2548">
        <v>1339158569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7"/>
        <v>112</v>
      </c>
      <c r="Q2548">
        <f t="shared" si="158"/>
        <v>60.15</v>
      </c>
      <c r="R2548" s="12">
        <f t="shared" si="160"/>
        <v>41524.858553240738</v>
      </c>
      <c r="S2548">
        <f t="shared" si="159"/>
        <v>2013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1424997000</v>
      </c>
      <c r="J2549">
        <v>1421983138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7"/>
        <v>120</v>
      </c>
      <c r="Q2549">
        <f t="shared" si="158"/>
        <v>49.19</v>
      </c>
      <c r="R2549" s="12">
        <f t="shared" si="160"/>
        <v>40973.773182870369</v>
      </c>
      <c r="S2549">
        <f t="shared" si="159"/>
        <v>2012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8223</v>
      </c>
      <c r="H2550" t="s">
        <v>8245</v>
      </c>
      <c r="I2550">
        <v>1380949200</v>
      </c>
      <c r="J2550">
        <v>1378586179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7"/>
        <v>102</v>
      </c>
      <c r="Q2550">
        <f t="shared" si="158"/>
        <v>165.16</v>
      </c>
      <c r="R2550" s="12">
        <f t="shared" si="160"/>
        <v>42618.625428240746</v>
      </c>
      <c r="S2550">
        <f t="shared" si="159"/>
        <v>2016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8223</v>
      </c>
      <c r="H2551" t="s">
        <v>8245</v>
      </c>
      <c r="I2551">
        <v>1333560803</v>
      </c>
      <c r="J2551">
        <v>1330972403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7"/>
        <v>103</v>
      </c>
      <c r="Q2551">
        <f t="shared" si="158"/>
        <v>43.62</v>
      </c>
      <c r="R2551" s="12">
        <f t="shared" si="160"/>
        <v>41390.757754629631</v>
      </c>
      <c r="S2551">
        <f t="shared" si="159"/>
        <v>2013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8229</v>
      </c>
      <c r="H2552" t="s">
        <v>8248</v>
      </c>
      <c r="I2552">
        <v>1475209620</v>
      </c>
      <c r="J2552">
        <v>1473087637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7"/>
        <v>101</v>
      </c>
      <c r="Q2552">
        <f t="shared" si="158"/>
        <v>43.7</v>
      </c>
      <c r="R2552" s="12">
        <f t="shared" si="160"/>
        <v>42228.634328703702</v>
      </c>
      <c r="S2552">
        <f t="shared" si="159"/>
        <v>2015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8224</v>
      </c>
      <c r="H2553" t="s">
        <v>8246</v>
      </c>
      <c r="I2553">
        <v>1370019600</v>
      </c>
      <c r="J2553">
        <v>1366999870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7"/>
        <v>103</v>
      </c>
      <c r="Q2553">
        <f t="shared" si="158"/>
        <v>67.42</v>
      </c>
      <c r="R2553" s="12">
        <f t="shared" si="160"/>
        <v>40961.252141203702</v>
      </c>
      <c r="S2553">
        <f t="shared" si="159"/>
        <v>2012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1444276740</v>
      </c>
      <c r="J2554">
        <v>1439392406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7"/>
        <v>107</v>
      </c>
      <c r="Q2554">
        <f t="shared" si="158"/>
        <v>177.5</v>
      </c>
      <c r="R2554" s="12">
        <f t="shared" si="160"/>
        <v>42769.809965277775</v>
      </c>
      <c r="S2554">
        <f t="shared" si="159"/>
        <v>2017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1332362880</v>
      </c>
      <c r="J2555">
        <v>1329890585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7"/>
        <v>156</v>
      </c>
      <c r="Q2555">
        <f t="shared" si="158"/>
        <v>38.880000000000003</v>
      </c>
      <c r="R2555" s="12">
        <f t="shared" si="160"/>
        <v>41113.199155092596</v>
      </c>
      <c r="S2555">
        <f t="shared" si="159"/>
        <v>2012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1488741981</v>
      </c>
      <c r="J2556">
        <v>1486149981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7"/>
        <v>123</v>
      </c>
      <c r="Q2556">
        <f t="shared" si="158"/>
        <v>54.99</v>
      </c>
      <c r="R2556" s="12">
        <f t="shared" si="160"/>
        <v>42125.078275462962</v>
      </c>
      <c r="S2556">
        <f t="shared" si="159"/>
        <v>2015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1348202807</v>
      </c>
      <c r="J2557">
        <v>1343018807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7"/>
        <v>107</v>
      </c>
      <c r="Q2557">
        <f t="shared" si="158"/>
        <v>61.34</v>
      </c>
      <c r="R2557" s="12">
        <f t="shared" si="160"/>
        <v>41026.655011574076</v>
      </c>
      <c r="S2557">
        <f t="shared" si="159"/>
        <v>2012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1433131140</v>
      </c>
      <c r="J2558">
        <v>1430445163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7"/>
        <v>106</v>
      </c>
      <c r="Q2558">
        <f t="shared" si="158"/>
        <v>23.12</v>
      </c>
      <c r="R2558" s="12">
        <f t="shared" si="160"/>
        <v>41222.991400462961</v>
      </c>
      <c r="S2558">
        <f t="shared" si="159"/>
        <v>2012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8223</v>
      </c>
      <c r="H2559" t="s">
        <v>8245</v>
      </c>
      <c r="I2559">
        <v>1338219793</v>
      </c>
      <c r="J2559">
        <v>1335541393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7"/>
        <v>118</v>
      </c>
      <c r="Q2559">
        <f t="shared" si="158"/>
        <v>29.61</v>
      </c>
      <c r="R2559" s="12">
        <f t="shared" si="160"/>
        <v>41744.745208333334</v>
      </c>
      <c r="S2559">
        <f t="shared" si="159"/>
        <v>2014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8223</v>
      </c>
      <c r="H2560" t="s">
        <v>8245</v>
      </c>
      <c r="I2560">
        <v>1356392857</v>
      </c>
      <c r="J2560">
        <v>1352504857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7"/>
        <v>109</v>
      </c>
      <c r="Q2560">
        <f t="shared" si="158"/>
        <v>75.61</v>
      </c>
      <c r="R2560" s="12">
        <f t="shared" si="160"/>
        <v>42093.860023148154</v>
      </c>
      <c r="S2560">
        <f t="shared" si="159"/>
        <v>2015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8224</v>
      </c>
      <c r="H2561" t="s">
        <v>8246</v>
      </c>
      <c r="I2561">
        <v>1400176386</v>
      </c>
      <c r="J2561">
        <v>1397584386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7"/>
        <v>111</v>
      </c>
      <c r="Q2561">
        <f t="shared" si="158"/>
        <v>35.6</v>
      </c>
      <c r="R2561" s="12">
        <f t="shared" si="160"/>
        <v>40829.873657407406</v>
      </c>
      <c r="S2561">
        <f t="shared" si="159"/>
        <v>2011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8225</v>
      </c>
      <c r="H2562" t="s">
        <v>8247</v>
      </c>
      <c r="I2562">
        <v>1430488740</v>
      </c>
      <c r="J2562">
        <v>1427747906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ref="P2562:P2625" si="161">ROUND(E2562/D2562*100,0)</f>
        <v>100</v>
      </c>
      <c r="Q2562">
        <f t="shared" ref="Q2562:Q2625" si="162">IFERROR(ROUND(E2562/L2562,2),0)</f>
        <v>143</v>
      </c>
      <c r="R2562" s="12">
        <f t="shared" si="160"/>
        <v>42039.951087962967</v>
      </c>
      <c r="S2562">
        <f t="shared" si="159"/>
        <v>2015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8223</v>
      </c>
      <c r="H2563" t="s">
        <v>8245</v>
      </c>
      <c r="I2563">
        <v>1321385820</v>
      </c>
      <c r="J2563">
        <v>1318539484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si="161"/>
        <v>0</v>
      </c>
      <c r="Q2563">
        <f t="shared" si="162"/>
        <v>0</v>
      </c>
      <c r="R2563" s="12">
        <f t="shared" si="160"/>
        <v>42260.528807870374</v>
      </c>
      <c r="S2563">
        <f t="shared" ref="S2563:S2626" si="163">YEAR(R2563)</f>
        <v>2015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8224</v>
      </c>
      <c r="H2564" t="s">
        <v>8246</v>
      </c>
      <c r="I2564">
        <v>1425682174</v>
      </c>
      <c r="J2564">
        <v>1423090174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1"/>
        <v>1</v>
      </c>
      <c r="Q2564">
        <f t="shared" si="162"/>
        <v>25</v>
      </c>
      <c r="R2564" s="12">
        <f t="shared" si="160"/>
        <v>42594.524756944447</v>
      </c>
      <c r="S2564">
        <f t="shared" si="163"/>
        <v>2016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8228</v>
      </c>
      <c r="H2565" t="s">
        <v>8250</v>
      </c>
      <c r="I2565">
        <v>1444740089</v>
      </c>
      <c r="J2565">
        <v>1442148089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1"/>
        <v>0</v>
      </c>
      <c r="Q2565">
        <f t="shared" si="162"/>
        <v>0</v>
      </c>
      <c r="R2565" s="12">
        <f t="shared" si="160"/>
        <v>42155.139479166668</v>
      </c>
      <c r="S2565">
        <f t="shared" si="163"/>
        <v>2015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8235</v>
      </c>
      <c r="H2566" t="s">
        <v>8248</v>
      </c>
      <c r="I2566">
        <v>1476189339</v>
      </c>
      <c r="J2566">
        <v>1471005339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1"/>
        <v>0</v>
      </c>
      <c r="Q2566">
        <f t="shared" si="162"/>
        <v>0</v>
      </c>
      <c r="R2566" s="12">
        <f t="shared" ref="R2566:R2629" si="164">((J2568/60)/60)/24+DATE(1970,1,1)</f>
        <v>41822.040497685186</v>
      </c>
      <c r="S2566">
        <f t="shared" si="163"/>
        <v>2014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1438226451</v>
      </c>
      <c r="J2567">
        <v>1433042451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1"/>
        <v>1</v>
      </c>
      <c r="Q2567">
        <f t="shared" si="162"/>
        <v>100</v>
      </c>
      <c r="R2567" s="12">
        <f t="shared" si="164"/>
        <v>42440.650335648148</v>
      </c>
      <c r="S2567">
        <f t="shared" si="163"/>
        <v>2016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8228</v>
      </c>
      <c r="H2568" t="s">
        <v>8250</v>
      </c>
      <c r="I2568">
        <v>1406854699</v>
      </c>
      <c r="J2568">
        <v>1404262699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1"/>
        <v>0</v>
      </c>
      <c r="Q2568">
        <f t="shared" si="162"/>
        <v>0</v>
      </c>
      <c r="R2568" s="12">
        <f t="shared" si="164"/>
        <v>41842.980879629627</v>
      </c>
      <c r="S2568">
        <f t="shared" si="163"/>
        <v>2014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1462827000</v>
      </c>
      <c r="J2569">
        <v>1457710589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1"/>
        <v>0</v>
      </c>
      <c r="Q2569">
        <f t="shared" si="162"/>
        <v>60</v>
      </c>
      <c r="R2569" s="12">
        <f t="shared" si="164"/>
        <v>42087.878912037035</v>
      </c>
      <c r="S2569">
        <f t="shared" si="163"/>
        <v>2015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8223</v>
      </c>
      <c r="H2570" t="s">
        <v>8245</v>
      </c>
      <c r="I2570">
        <v>1408663948</v>
      </c>
      <c r="J2570">
        <v>1406071948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1"/>
        <v>1</v>
      </c>
      <c r="Q2570">
        <f t="shared" si="162"/>
        <v>50</v>
      </c>
      <c r="R2570" s="12">
        <f t="shared" si="164"/>
        <v>42584.666597222225</v>
      </c>
      <c r="S2570">
        <f t="shared" si="163"/>
        <v>2016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1429823138</v>
      </c>
      <c r="J2571">
        <v>1427231138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1"/>
        <v>2</v>
      </c>
      <c r="Q2571">
        <f t="shared" si="162"/>
        <v>72.5</v>
      </c>
      <c r="R2571" s="12">
        <f t="shared" si="164"/>
        <v>42234.105462962965</v>
      </c>
      <c r="S2571">
        <f t="shared" si="163"/>
        <v>2015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8224</v>
      </c>
      <c r="H2572" t="s">
        <v>8246</v>
      </c>
      <c r="I2572">
        <v>1472745594</v>
      </c>
      <c r="J2572">
        <v>1470153594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1"/>
        <v>1</v>
      </c>
      <c r="Q2572">
        <f t="shared" si="162"/>
        <v>29.5</v>
      </c>
      <c r="R2572" s="12">
        <f t="shared" si="164"/>
        <v>42744.903182870374</v>
      </c>
      <c r="S2572">
        <f t="shared" si="163"/>
        <v>2017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8223</v>
      </c>
      <c r="H2573" t="s">
        <v>8245</v>
      </c>
      <c r="I2573">
        <v>1442457112</v>
      </c>
      <c r="J2573">
        <v>1439865112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1"/>
        <v>0</v>
      </c>
      <c r="Q2573">
        <f t="shared" si="162"/>
        <v>62.5</v>
      </c>
      <c r="R2573" s="12">
        <f t="shared" si="164"/>
        <v>42449.341678240744</v>
      </c>
      <c r="S2573">
        <f t="shared" si="163"/>
        <v>2016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1486590035</v>
      </c>
      <c r="J2574">
        <v>1483998035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1"/>
        <v>0</v>
      </c>
      <c r="Q2574">
        <f t="shared" si="162"/>
        <v>0</v>
      </c>
      <c r="R2574" s="12">
        <f t="shared" si="164"/>
        <v>42077.119409722218</v>
      </c>
      <c r="S2574">
        <f t="shared" si="163"/>
        <v>2015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8225</v>
      </c>
      <c r="H2575" t="s">
        <v>8247</v>
      </c>
      <c r="I2575">
        <v>1463645521</v>
      </c>
      <c r="J2575">
        <v>1458461521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1"/>
        <v>0</v>
      </c>
      <c r="Q2575">
        <f t="shared" si="162"/>
        <v>0</v>
      </c>
      <c r="R2575" s="12">
        <f t="shared" si="164"/>
        <v>41829.592002314814</v>
      </c>
      <c r="S2575">
        <f t="shared" si="163"/>
        <v>2014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1428893517</v>
      </c>
      <c r="J2576">
        <v>1426301517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1"/>
        <v>0</v>
      </c>
      <c r="Q2576">
        <f t="shared" si="162"/>
        <v>0</v>
      </c>
      <c r="R2576" s="12">
        <f t="shared" si="164"/>
        <v>42487.825752314813</v>
      </c>
      <c r="S2576">
        <f t="shared" si="163"/>
        <v>2016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1408803149</v>
      </c>
      <c r="J2577">
        <v>1404915149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1"/>
        <v>0</v>
      </c>
      <c r="Q2577">
        <f t="shared" si="162"/>
        <v>0</v>
      </c>
      <c r="R2577" s="12">
        <f t="shared" si="164"/>
        <v>41986.108726851846</v>
      </c>
      <c r="S2577">
        <f t="shared" si="163"/>
        <v>2014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1463600945</v>
      </c>
      <c r="J2578">
        <v>1461786545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1"/>
        <v>0</v>
      </c>
      <c r="Q2578">
        <f t="shared" si="162"/>
        <v>0</v>
      </c>
      <c r="R2578" s="12">
        <f t="shared" si="164"/>
        <v>42060.00980324074</v>
      </c>
      <c r="S2578">
        <f t="shared" si="163"/>
        <v>2015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1421030194</v>
      </c>
      <c r="J2579">
        <v>1418438194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1"/>
        <v>0</v>
      </c>
      <c r="Q2579">
        <f t="shared" si="162"/>
        <v>0</v>
      </c>
      <c r="R2579" s="12">
        <f t="shared" si="164"/>
        <v>41830.820567129631</v>
      </c>
      <c r="S2579">
        <f t="shared" si="163"/>
        <v>2014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1428707647</v>
      </c>
      <c r="J2580">
        <v>1424823247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1"/>
        <v>0</v>
      </c>
      <c r="Q2580">
        <f t="shared" si="162"/>
        <v>0</v>
      </c>
      <c r="R2580" s="12">
        <f t="shared" si="164"/>
        <v>42238.022905092599</v>
      </c>
      <c r="S2580">
        <f t="shared" si="163"/>
        <v>2015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1407181297</v>
      </c>
      <c r="J2581">
        <v>1405021297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1"/>
        <v>0</v>
      </c>
      <c r="Q2581">
        <f t="shared" si="162"/>
        <v>23.08</v>
      </c>
      <c r="R2581" s="12">
        <f t="shared" si="164"/>
        <v>41837.829895833333</v>
      </c>
      <c r="S2581">
        <f t="shared" si="163"/>
        <v>2014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1444410000</v>
      </c>
      <c r="J2582">
        <v>1440203579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1"/>
        <v>1</v>
      </c>
      <c r="Q2582">
        <f t="shared" si="162"/>
        <v>25.5</v>
      </c>
      <c r="R2582" s="12">
        <f t="shared" si="164"/>
        <v>42110.326423611114</v>
      </c>
      <c r="S2582">
        <f t="shared" si="163"/>
        <v>2015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1410810903</v>
      </c>
      <c r="J2583">
        <v>1405626903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1"/>
        <v>11</v>
      </c>
      <c r="Q2583">
        <f t="shared" si="162"/>
        <v>48.18</v>
      </c>
      <c r="R2583" s="12">
        <f t="shared" si="164"/>
        <v>42294.628449074073</v>
      </c>
      <c r="S2583">
        <f t="shared" si="163"/>
        <v>2015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1431745200</v>
      </c>
      <c r="J2584">
        <v>1429170603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1"/>
        <v>0</v>
      </c>
      <c r="Q2584">
        <f t="shared" si="162"/>
        <v>1</v>
      </c>
      <c r="R2584" s="12">
        <f t="shared" si="164"/>
        <v>42642.988819444443</v>
      </c>
      <c r="S2584">
        <f t="shared" si="163"/>
        <v>2016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1447689898</v>
      </c>
      <c r="J2585">
        <v>1445094298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1"/>
        <v>1</v>
      </c>
      <c r="Q2585">
        <f t="shared" si="162"/>
        <v>1</v>
      </c>
      <c r="R2585" s="12">
        <f t="shared" si="164"/>
        <v>42019.76944444445</v>
      </c>
      <c r="S2585">
        <f t="shared" si="163"/>
        <v>2015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1477784634</v>
      </c>
      <c r="J2586">
        <v>1475192634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1"/>
        <v>0</v>
      </c>
      <c r="Q2586">
        <f t="shared" si="162"/>
        <v>0</v>
      </c>
      <c r="R2586" s="12">
        <f t="shared" si="164"/>
        <v>42140.173252314817</v>
      </c>
      <c r="S2586">
        <f t="shared" si="163"/>
        <v>2015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1426526880</v>
      </c>
      <c r="J2587">
        <v>1421346480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1"/>
        <v>0</v>
      </c>
      <c r="Q2587">
        <f t="shared" si="162"/>
        <v>50</v>
      </c>
      <c r="R2587" s="12">
        <f t="shared" si="164"/>
        <v>41795.963333333333</v>
      </c>
      <c r="S2587">
        <f t="shared" si="163"/>
        <v>2014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8223</v>
      </c>
      <c r="H2588" t="s">
        <v>8245</v>
      </c>
      <c r="I2588">
        <v>1434341369</v>
      </c>
      <c r="J2588">
        <v>1431749369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1"/>
        <v>0</v>
      </c>
      <c r="Q2588">
        <f t="shared" si="162"/>
        <v>5</v>
      </c>
      <c r="R2588" s="12">
        <f t="shared" si="164"/>
        <v>42333.330277777779</v>
      </c>
      <c r="S2588">
        <f t="shared" si="163"/>
        <v>2015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1404601632</v>
      </c>
      <c r="J2589">
        <v>1402009632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1"/>
        <v>2</v>
      </c>
      <c r="Q2589">
        <f t="shared" si="162"/>
        <v>202.83</v>
      </c>
      <c r="R2589" s="12">
        <f t="shared" si="164"/>
        <v>42338.675381944442</v>
      </c>
      <c r="S2589">
        <f t="shared" si="163"/>
        <v>2015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8224</v>
      </c>
      <c r="H2590" t="s">
        <v>8246</v>
      </c>
      <c r="I2590">
        <v>1451030136</v>
      </c>
      <c r="J2590">
        <v>1448438136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1"/>
        <v>4</v>
      </c>
      <c r="Q2590">
        <f t="shared" si="162"/>
        <v>29.13</v>
      </c>
      <c r="R2590" s="12">
        <f t="shared" si="164"/>
        <v>42042.676226851851</v>
      </c>
      <c r="S2590">
        <f t="shared" si="163"/>
        <v>2015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8223</v>
      </c>
      <c r="H2591" t="s">
        <v>8245</v>
      </c>
      <c r="I2591">
        <v>1451491953</v>
      </c>
      <c r="J2591">
        <v>1448899953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1"/>
        <v>0</v>
      </c>
      <c r="Q2591">
        <f t="shared" si="162"/>
        <v>5</v>
      </c>
      <c r="R2591" s="12">
        <f t="shared" si="164"/>
        <v>42422.536192129628</v>
      </c>
      <c r="S2591">
        <f t="shared" si="163"/>
        <v>2016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8223</v>
      </c>
      <c r="H2592" t="s">
        <v>8245</v>
      </c>
      <c r="I2592">
        <v>1427807640</v>
      </c>
      <c r="J2592">
        <v>1423325626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1"/>
        <v>0</v>
      </c>
      <c r="Q2592">
        <f t="shared" si="162"/>
        <v>0</v>
      </c>
      <c r="R2592" s="12">
        <f t="shared" si="164"/>
        <v>42388.589085648149</v>
      </c>
      <c r="S2592">
        <f t="shared" si="163"/>
        <v>2016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8231</v>
      </c>
      <c r="H2593" t="s">
        <v>8252</v>
      </c>
      <c r="I2593">
        <v>1458733927</v>
      </c>
      <c r="J2593">
        <v>1456145527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1"/>
        <v>2</v>
      </c>
      <c r="Q2593">
        <f t="shared" si="162"/>
        <v>13</v>
      </c>
      <c r="R2593" s="12">
        <f t="shared" si="164"/>
        <v>42382.906527777777</v>
      </c>
      <c r="S2593">
        <f t="shared" si="163"/>
        <v>2016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8225</v>
      </c>
      <c r="H2594" t="s">
        <v>8247</v>
      </c>
      <c r="I2594">
        <v>1453817297</v>
      </c>
      <c r="J2594">
        <v>1453212497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1"/>
        <v>0</v>
      </c>
      <c r="Q2594">
        <f t="shared" si="162"/>
        <v>50</v>
      </c>
      <c r="R2594" s="12">
        <f t="shared" si="164"/>
        <v>41887.801168981481</v>
      </c>
      <c r="S2594">
        <f t="shared" si="163"/>
        <v>2014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1457901924</v>
      </c>
      <c r="J2595">
        <v>1452721524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1"/>
        <v>0</v>
      </c>
      <c r="Q2595">
        <f t="shared" si="162"/>
        <v>0</v>
      </c>
      <c r="R2595" s="12">
        <f t="shared" si="164"/>
        <v>42089.84520833334</v>
      </c>
      <c r="S2595">
        <f t="shared" si="163"/>
        <v>2015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1412536421</v>
      </c>
      <c r="J2596">
        <v>1409944421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1"/>
        <v>0</v>
      </c>
      <c r="Q2596">
        <f t="shared" si="162"/>
        <v>1</v>
      </c>
      <c r="R2596" s="12">
        <f t="shared" si="164"/>
        <v>41828.967916666668</v>
      </c>
      <c r="S2596">
        <f t="shared" si="163"/>
        <v>2014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1429993026</v>
      </c>
      <c r="J2597">
        <v>1427401026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1"/>
        <v>12</v>
      </c>
      <c r="Q2597">
        <f t="shared" si="162"/>
        <v>96.05</v>
      </c>
      <c r="R2597" s="12">
        <f t="shared" si="164"/>
        <v>42760.244212962964</v>
      </c>
      <c r="S2597">
        <f t="shared" si="163"/>
        <v>2017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8223</v>
      </c>
      <c r="H2598" t="s">
        <v>8245</v>
      </c>
      <c r="I2598">
        <v>1407453228</v>
      </c>
      <c r="J2598">
        <v>1404861228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1"/>
        <v>24</v>
      </c>
      <c r="Q2598">
        <f t="shared" si="162"/>
        <v>305.77999999999997</v>
      </c>
      <c r="R2598" s="12">
        <f t="shared" si="164"/>
        <v>41828.664456018516</v>
      </c>
      <c r="S2598">
        <f t="shared" si="163"/>
        <v>2014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8223</v>
      </c>
      <c r="H2599" t="s">
        <v>8245</v>
      </c>
      <c r="I2599">
        <v>1487915500</v>
      </c>
      <c r="J2599">
        <v>1485323500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1"/>
        <v>6</v>
      </c>
      <c r="Q2599">
        <f t="shared" si="162"/>
        <v>12.14</v>
      </c>
      <c r="R2599" s="12">
        <f t="shared" si="164"/>
        <v>42510.341631944444</v>
      </c>
      <c r="S2599">
        <f t="shared" si="163"/>
        <v>2016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8228</v>
      </c>
      <c r="H2600" t="s">
        <v>8250</v>
      </c>
      <c r="I2600">
        <v>1407427009</v>
      </c>
      <c r="J2600">
        <v>1404835009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1"/>
        <v>39</v>
      </c>
      <c r="Q2600">
        <f t="shared" si="162"/>
        <v>83.57</v>
      </c>
      <c r="R2600" s="12">
        <f t="shared" si="164"/>
        <v>42240.840289351851</v>
      </c>
      <c r="S2600">
        <f t="shared" si="163"/>
        <v>2015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8224</v>
      </c>
      <c r="H2601" t="s">
        <v>8246</v>
      </c>
      <c r="I2601">
        <v>1466323917</v>
      </c>
      <c r="J2601">
        <v>1463731917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1"/>
        <v>1</v>
      </c>
      <c r="Q2601">
        <f t="shared" si="162"/>
        <v>18</v>
      </c>
      <c r="R2601" s="12">
        <f t="shared" si="164"/>
        <v>41809.754016203704</v>
      </c>
      <c r="S2601">
        <f t="shared" si="163"/>
        <v>2014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1443039001</v>
      </c>
      <c r="J2602">
        <v>1440447001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1"/>
        <v>7</v>
      </c>
      <c r="Q2602">
        <f t="shared" si="162"/>
        <v>115.53</v>
      </c>
      <c r="R2602" s="12">
        <f t="shared" si="164"/>
        <v>42394.900462962964</v>
      </c>
      <c r="S2602">
        <f t="shared" si="163"/>
        <v>2016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1407089147</v>
      </c>
      <c r="J2603">
        <v>1403201147</v>
      </c>
      <c r="K2603" t="b">
        <v>0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1"/>
        <v>661</v>
      </c>
      <c r="Q2603">
        <f t="shared" si="162"/>
        <v>21.9</v>
      </c>
      <c r="R2603" s="12">
        <f t="shared" si="164"/>
        <v>41150.902187499996</v>
      </c>
      <c r="S2603">
        <f t="shared" si="163"/>
        <v>2012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1458938200</v>
      </c>
      <c r="J2604">
        <v>1453757800</v>
      </c>
      <c r="K2604" t="b">
        <v>0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1"/>
        <v>326</v>
      </c>
      <c r="Q2604">
        <f t="shared" si="162"/>
        <v>80.02</v>
      </c>
      <c r="R2604" s="12">
        <f t="shared" si="164"/>
        <v>41915.747314814813</v>
      </c>
      <c r="S2604">
        <f t="shared" si="163"/>
        <v>2014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1347508740</v>
      </c>
      <c r="J2605">
        <v>1346276349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1"/>
        <v>101</v>
      </c>
      <c r="Q2605">
        <f t="shared" si="162"/>
        <v>35.520000000000003</v>
      </c>
      <c r="R2605" s="12">
        <f t="shared" si="164"/>
        <v>41617.912662037037</v>
      </c>
      <c r="S2605">
        <f t="shared" si="163"/>
        <v>2013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1415827200</v>
      </c>
      <c r="J2606">
        <v>1412358968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1"/>
        <v>104</v>
      </c>
      <c r="Q2606">
        <f t="shared" si="162"/>
        <v>64.930000000000007</v>
      </c>
      <c r="R2606" s="12">
        <f t="shared" si="164"/>
        <v>40998.051192129627</v>
      </c>
      <c r="S2606">
        <f t="shared" si="163"/>
        <v>2012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1387835654</v>
      </c>
      <c r="J2607">
        <v>1386626054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1"/>
        <v>107</v>
      </c>
      <c r="Q2607">
        <f t="shared" si="162"/>
        <v>60.97</v>
      </c>
      <c r="R2607" s="12">
        <f t="shared" si="164"/>
        <v>42508.541550925926</v>
      </c>
      <c r="S2607">
        <f t="shared" si="163"/>
        <v>2016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1335662023</v>
      </c>
      <c r="J2608">
        <v>1333070023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1"/>
        <v>110</v>
      </c>
      <c r="Q2608">
        <f t="shared" si="162"/>
        <v>31.44</v>
      </c>
      <c r="R2608" s="12">
        <f t="shared" si="164"/>
        <v>41726.712754629632</v>
      </c>
      <c r="S2608">
        <f t="shared" si="163"/>
        <v>2014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1466168390</v>
      </c>
      <c r="J2609">
        <v>1463576390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1"/>
        <v>408</v>
      </c>
      <c r="Q2609">
        <f t="shared" si="162"/>
        <v>81.95</v>
      </c>
      <c r="R2609" s="12">
        <f t="shared" si="164"/>
        <v>42184.874675925923</v>
      </c>
      <c r="S2609">
        <f t="shared" si="163"/>
        <v>2015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1398791182</v>
      </c>
      <c r="J2610">
        <v>1396026382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1"/>
        <v>224</v>
      </c>
      <c r="Q2610">
        <f t="shared" si="162"/>
        <v>58.93</v>
      </c>
      <c r="R2610" s="12">
        <f t="shared" si="164"/>
        <v>42767.801712962959</v>
      </c>
      <c r="S2610">
        <f t="shared" si="163"/>
        <v>2017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1439344800</v>
      </c>
      <c r="J2611">
        <v>1435611572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1"/>
        <v>304</v>
      </c>
      <c r="Q2611">
        <f t="shared" si="162"/>
        <v>157.29</v>
      </c>
      <c r="R2611" s="12">
        <f t="shared" si="164"/>
        <v>41075.237858796296</v>
      </c>
      <c r="S2611">
        <f t="shared" si="163"/>
        <v>2012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1489536000</v>
      </c>
      <c r="J2612">
        <v>1485976468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1"/>
        <v>141</v>
      </c>
      <c r="Q2612">
        <f t="shared" si="162"/>
        <v>55.76</v>
      </c>
      <c r="R2612" s="12">
        <f t="shared" si="164"/>
        <v>42564.881076388891</v>
      </c>
      <c r="S2612">
        <f t="shared" si="163"/>
        <v>2016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8223</v>
      </c>
      <c r="H2613" t="s">
        <v>8245</v>
      </c>
      <c r="I2613">
        <v>1342330951</v>
      </c>
      <c r="J2613">
        <v>1339738951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1"/>
        <v>2791</v>
      </c>
      <c r="Q2613">
        <f t="shared" si="162"/>
        <v>83.8</v>
      </c>
      <c r="R2613" s="12">
        <f t="shared" si="164"/>
        <v>42704.335810185185</v>
      </c>
      <c r="S2613">
        <f t="shared" si="163"/>
        <v>2016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1471849140</v>
      </c>
      <c r="J2614">
        <v>1468444125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1"/>
        <v>172</v>
      </c>
      <c r="Q2614">
        <f t="shared" si="162"/>
        <v>58.42</v>
      </c>
      <c r="R2614" s="12">
        <f t="shared" si="164"/>
        <v>41982.143171296295</v>
      </c>
      <c r="S2614">
        <f t="shared" si="163"/>
        <v>2014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8235</v>
      </c>
      <c r="H2615" t="s">
        <v>8248</v>
      </c>
      <c r="I2615">
        <v>1483397940</v>
      </c>
      <c r="J2615">
        <v>1480493014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1"/>
        <v>101</v>
      </c>
      <c r="Q2615">
        <f t="shared" si="162"/>
        <v>270.57</v>
      </c>
      <c r="R2615" s="12">
        <f t="shared" si="164"/>
        <v>41143.81821759259</v>
      </c>
      <c r="S2615">
        <f t="shared" si="163"/>
        <v>2012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1420773970</v>
      </c>
      <c r="J2616">
        <v>1418095570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1"/>
        <v>102</v>
      </c>
      <c r="Q2616">
        <f t="shared" si="162"/>
        <v>107.1</v>
      </c>
      <c r="R2616" s="12">
        <f t="shared" si="164"/>
        <v>41730.708472222221</v>
      </c>
      <c r="S2616">
        <f t="shared" si="163"/>
        <v>2014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8223</v>
      </c>
      <c r="H2617" t="s">
        <v>8245</v>
      </c>
      <c r="I2617">
        <v>1348256294</v>
      </c>
      <c r="J2617">
        <v>1345664294</v>
      </c>
      <c r="K2617" t="b">
        <v>1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1"/>
        <v>170</v>
      </c>
      <c r="Q2617">
        <f t="shared" si="162"/>
        <v>47.18</v>
      </c>
      <c r="R2617" s="12">
        <f t="shared" si="164"/>
        <v>42453.49726851852</v>
      </c>
      <c r="S2617">
        <f t="shared" si="163"/>
        <v>2016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1398834000</v>
      </c>
      <c r="J2618">
        <v>1396371612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1"/>
        <v>115</v>
      </c>
      <c r="Q2618">
        <f t="shared" si="162"/>
        <v>120.31</v>
      </c>
      <c r="R2618" s="12">
        <f t="shared" si="164"/>
        <v>42211.99454861111</v>
      </c>
      <c r="S2618">
        <f t="shared" si="163"/>
        <v>2015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8224</v>
      </c>
      <c r="H2619" t="s">
        <v>8246</v>
      </c>
      <c r="I2619">
        <v>1462017600</v>
      </c>
      <c r="J2619">
        <v>1458820564</v>
      </c>
      <c r="K2619" t="b">
        <v>0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1"/>
        <v>878</v>
      </c>
      <c r="Q2619">
        <f t="shared" si="162"/>
        <v>27.6</v>
      </c>
      <c r="R2619" s="12">
        <f t="shared" si="164"/>
        <v>41902.874432870369</v>
      </c>
      <c r="S2619">
        <f t="shared" si="163"/>
        <v>2014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1440546729</v>
      </c>
      <c r="J2620">
        <v>1437954729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1"/>
        <v>105</v>
      </c>
      <c r="Q2620">
        <f t="shared" si="162"/>
        <v>205.3</v>
      </c>
      <c r="R2620" s="12">
        <f t="shared" si="164"/>
        <v>42279.792372685188</v>
      </c>
      <c r="S2620">
        <f t="shared" si="163"/>
        <v>2015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1413838751</v>
      </c>
      <c r="J2621">
        <v>1411246751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1"/>
        <v>188</v>
      </c>
      <c r="Q2621">
        <f t="shared" si="162"/>
        <v>35.549999999999997</v>
      </c>
      <c r="R2621" s="12">
        <f t="shared" si="164"/>
        <v>42273.884305555555</v>
      </c>
      <c r="S2621">
        <f t="shared" si="163"/>
        <v>2015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8223</v>
      </c>
      <c r="H2622" t="s">
        <v>8245</v>
      </c>
      <c r="I2622">
        <v>1449000061</v>
      </c>
      <c r="J2622">
        <v>1443812461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1"/>
        <v>144</v>
      </c>
      <c r="Q2622">
        <f t="shared" si="162"/>
        <v>74.64</v>
      </c>
      <c r="R2622" s="12">
        <f t="shared" si="164"/>
        <v>42251.16715277778</v>
      </c>
      <c r="S2622">
        <f t="shared" si="163"/>
        <v>2015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1445598000</v>
      </c>
      <c r="J2623">
        <v>1443302004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1"/>
        <v>146</v>
      </c>
      <c r="Q2623">
        <f t="shared" si="162"/>
        <v>47.06</v>
      </c>
      <c r="R2623" s="12">
        <f t="shared" si="164"/>
        <v>42115.74754629629</v>
      </c>
      <c r="S2623">
        <f t="shared" si="163"/>
        <v>2015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8225</v>
      </c>
      <c r="H2624" t="s">
        <v>8247</v>
      </c>
      <c r="I2624">
        <v>1444525200</v>
      </c>
      <c r="J2624">
        <v>1441339242</v>
      </c>
      <c r="K2624" t="b">
        <v>1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1"/>
        <v>131</v>
      </c>
      <c r="Q2624">
        <f t="shared" si="162"/>
        <v>26.59</v>
      </c>
      <c r="R2624" s="12">
        <f t="shared" si="164"/>
        <v>42689.74324074074</v>
      </c>
      <c r="S2624">
        <f t="shared" si="163"/>
        <v>2016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1432230988</v>
      </c>
      <c r="J2625">
        <v>1429638988</v>
      </c>
      <c r="K2625" t="b">
        <v>1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1"/>
        <v>114</v>
      </c>
      <c r="Q2625">
        <f t="shared" si="162"/>
        <v>36.770000000000003</v>
      </c>
      <c r="R2625" s="12">
        <f t="shared" si="164"/>
        <v>42692.256550925929</v>
      </c>
      <c r="S2625">
        <f t="shared" si="163"/>
        <v>2016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8236</v>
      </c>
      <c r="H2626" t="s">
        <v>8248</v>
      </c>
      <c r="I2626">
        <v>1483120216</v>
      </c>
      <c r="J2626">
        <v>1479232216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ref="P2626:P2689" si="165">ROUND(E2626/D2626*100,0)</f>
        <v>1379</v>
      </c>
      <c r="Q2626">
        <f t="shared" ref="Q2626:Q2689" si="166">IFERROR(ROUND(E2626/L2626,2),0)</f>
        <v>31.82</v>
      </c>
      <c r="R2626" s="12">
        <f t="shared" si="164"/>
        <v>41144.42155092593</v>
      </c>
      <c r="S2626">
        <f t="shared" si="163"/>
        <v>2012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8223</v>
      </c>
      <c r="H2627" t="s">
        <v>8245</v>
      </c>
      <c r="I2627">
        <v>1480658966</v>
      </c>
      <c r="J2627">
        <v>1479449366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si="165"/>
        <v>956</v>
      </c>
      <c r="Q2627">
        <f t="shared" si="166"/>
        <v>27.58</v>
      </c>
      <c r="R2627" s="12">
        <f t="shared" si="164"/>
        <v>42658.810277777782</v>
      </c>
      <c r="S2627">
        <f t="shared" ref="S2627:S2690" si="167">YEAR(R2627)</f>
        <v>2016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1347530822</v>
      </c>
      <c r="J2628">
        <v>1345716422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5"/>
        <v>112</v>
      </c>
      <c r="Q2628">
        <f t="shared" si="166"/>
        <v>56</v>
      </c>
      <c r="R2628" s="12">
        <f t="shared" si="164"/>
        <v>42128.628113425926</v>
      </c>
      <c r="S2628">
        <f t="shared" si="167"/>
        <v>2015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8235</v>
      </c>
      <c r="H2629" t="s">
        <v>8248</v>
      </c>
      <c r="I2629">
        <v>1478723208</v>
      </c>
      <c r="J2629">
        <v>1476559608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5"/>
        <v>647</v>
      </c>
      <c r="Q2629">
        <f t="shared" si="166"/>
        <v>21.56</v>
      </c>
      <c r="R2629" s="12">
        <f t="shared" si="164"/>
        <v>42304.829409722224</v>
      </c>
      <c r="S2629">
        <f t="shared" si="167"/>
        <v>2015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1433343869</v>
      </c>
      <c r="J2630">
        <v>1430751869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5"/>
        <v>110</v>
      </c>
      <c r="Q2630">
        <f t="shared" si="166"/>
        <v>44.1</v>
      </c>
      <c r="R2630" s="12">
        <f t="shared" ref="R2630:R2693" si="168">((J2632/60)/60)/24+DATE(1970,1,1)</f>
        <v>41953.966053240743</v>
      </c>
      <c r="S2630">
        <f t="shared" si="167"/>
        <v>2014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8223</v>
      </c>
      <c r="H2631" t="s">
        <v>8245</v>
      </c>
      <c r="I2631">
        <v>1448571261</v>
      </c>
      <c r="J2631">
        <v>1445975661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5"/>
        <v>128</v>
      </c>
      <c r="Q2631">
        <f t="shared" si="166"/>
        <v>63.87</v>
      </c>
      <c r="R2631" s="12">
        <f t="shared" si="168"/>
        <v>42108.538449074069</v>
      </c>
      <c r="S2631">
        <f t="shared" si="167"/>
        <v>2015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8223</v>
      </c>
      <c r="H2632" t="s">
        <v>8245</v>
      </c>
      <c r="I2632">
        <v>1417389067</v>
      </c>
      <c r="J2632">
        <v>1415661067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5"/>
        <v>158</v>
      </c>
      <c r="Q2632">
        <f t="shared" si="166"/>
        <v>38.99</v>
      </c>
      <c r="R2632" s="12">
        <f t="shared" si="168"/>
        <v>42524.105462962965</v>
      </c>
      <c r="S2632">
        <f t="shared" si="167"/>
        <v>2016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8224</v>
      </c>
      <c r="H2633" t="s">
        <v>8246</v>
      </c>
      <c r="I2633">
        <v>1431608122</v>
      </c>
      <c r="J2633">
        <v>1429016122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5"/>
        <v>115</v>
      </c>
      <c r="Q2633">
        <f t="shared" si="166"/>
        <v>80.19</v>
      </c>
      <c r="R2633" s="12">
        <f t="shared" si="168"/>
        <v>42218.169293981482</v>
      </c>
      <c r="S2633">
        <f t="shared" si="167"/>
        <v>2015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8225</v>
      </c>
      <c r="H2634" t="s">
        <v>8247</v>
      </c>
      <c r="I2634">
        <v>1467280800</v>
      </c>
      <c r="J2634">
        <v>1464921112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5"/>
        <v>137</v>
      </c>
      <c r="Q2634">
        <f t="shared" si="166"/>
        <v>34.9</v>
      </c>
      <c r="R2634" s="12">
        <f t="shared" si="168"/>
        <v>42494.061793981484</v>
      </c>
      <c r="S2634">
        <f t="shared" si="167"/>
        <v>2016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1440907427</v>
      </c>
      <c r="J2635">
        <v>1438488227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5"/>
        <v>355</v>
      </c>
      <c r="Q2635">
        <f t="shared" si="166"/>
        <v>89.1</v>
      </c>
      <c r="R2635" s="12">
        <f t="shared" si="168"/>
        <v>41667.823287037041</v>
      </c>
      <c r="S2635">
        <f t="shared" si="167"/>
        <v>2014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1464485339</v>
      </c>
      <c r="J2636">
        <v>1462325339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5"/>
        <v>106</v>
      </c>
      <c r="Q2636">
        <f t="shared" si="166"/>
        <v>39.44</v>
      </c>
      <c r="R2636" s="12">
        <f t="shared" si="168"/>
        <v>42612.656493055561</v>
      </c>
      <c r="S2636">
        <f t="shared" si="167"/>
        <v>2016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8223</v>
      </c>
      <c r="H2637" t="s">
        <v>8245</v>
      </c>
      <c r="I2637">
        <v>1393542000</v>
      </c>
      <c r="J2637">
        <v>1390938332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5"/>
        <v>100</v>
      </c>
      <c r="Q2637">
        <f t="shared" si="166"/>
        <v>136.9</v>
      </c>
      <c r="R2637" s="12">
        <f t="shared" si="168"/>
        <v>42037.950937500005</v>
      </c>
      <c r="S2637">
        <f t="shared" si="167"/>
        <v>2015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1475163921</v>
      </c>
      <c r="J2638">
        <v>1472571921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5"/>
        <v>187</v>
      </c>
      <c r="Q2638">
        <f t="shared" si="166"/>
        <v>37.46</v>
      </c>
      <c r="R2638" s="12">
        <f t="shared" si="168"/>
        <v>42636.614745370374</v>
      </c>
      <c r="S2638">
        <f t="shared" si="167"/>
        <v>2016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8228</v>
      </c>
      <c r="H2639" t="s">
        <v>8250</v>
      </c>
      <c r="I2639">
        <v>1425937761</v>
      </c>
      <c r="J2639">
        <v>1422917361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5"/>
        <v>166</v>
      </c>
      <c r="Q2639">
        <f t="shared" si="166"/>
        <v>31.96</v>
      </c>
      <c r="R2639" s="12">
        <f t="shared" si="168"/>
        <v>42639.549479166672</v>
      </c>
      <c r="S2639">
        <f t="shared" si="167"/>
        <v>2016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1476579600</v>
      </c>
      <c r="J2640">
        <v>1474641914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5"/>
        <v>102</v>
      </c>
      <c r="Q2640">
        <f t="shared" si="166"/>
        <v>25.21</v>
      </c>
      <c r="R2640" s="12">
        <f t="shared" si="168"/>
        <v>41989.913136574076</v>
      </c>
      <c r="S2640">
        <f t="shared" si="167"/>
        <v>2014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8223</v>
      </c>
      <c r="H2641" t="s">
        <v>8245</v>
      </c>
      <c r="I2641">
        <v>1476277875</v>
      </c>
      <c r="J2641">
        <v>1474895475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5"/>
        <v>164</v>
      </c>
      <c r="Q2641">
        <f t="shared" si="166"/>
        <v>10.039999999999999</v>
      </c>
      <c r="R2641" s="12">
        <f t="shared" si="168"/>
        <v>42024.86513888889</v>
      </c>
      <c r="S2641">
        <f t="shared" si="167"/>
        <v>2015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1421358895</v>
      </c>
      <c r="J2642">
        <v>1418766895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5"/>
        <v>106</v>
      </c>
      <c r="Q2642">
        <f t="shared" si="166"/>
        <v>45.94</v>
      </c>
      <c r="R2642" s="12">
        <f t="shared" si="168"/>
        <v>42103.160578703704</v>
      </c>
      <c r="S2642">
        <f t="shared" si="167"/>
        <v>2015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8224</v>
      </c>
      <c r="H2643" t="s">
        <v>8246</v>
      </c>
      <c r="I2643">
        <v>1424378748</v>
      </c>
      <c r="J2643">
        <v>1421786748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5"/>
        <v>1</v>
      </c>
      <c r="Q2643">
        <f t="shared" si="166"/>
        <v>15</v>
      </c>
      <c r="R2643" s="12">
        <f t="shared" si="168"/>
        <v>41880.827118055553</v>
      </c>
      <c r="S2643">
        <f t="shared" si="167"/>
        <v>2014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8223</v>
      </c>
      <c r="H2644" t="s">
        <v>8245</v>
      </c>
      <c r="I2644">
        <v>1433735474</v>
      </c>
      <c r="J2644">
        <v>1428551474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5"/>
        <v>0</v>
      </c>
      <c r="Q2644">
        <f t="shared" si="166"/>
        <v>0</v>
      </c>
      <c r="R2644" s="12">
        <f t="shared" si="168"/>
        <v>42536.246620370366</v>
      </c>
      <c r="S2644">
        <f t="shared" si="167"/>
        <v>2016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1410811740</v>
      </c>
      <c r="J2645">
        <v>1409341863</v>
      </c>
      <c r="K2645" t="b">
        <v>0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5"/>
        <v>34</v>
      </c>
      <c r="Q2645">
        <f t="shared" si="166"/>
        <v>223.58</v>
      </c>
      <c r="R2645" s="12">
        <f t="shared" si="168"/>
        <v>42689.582349537035</v>
      </c>
      <c r="S2645">
        <f t="shared" si="167"/>
        <v>2016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8235</v>
      </c>
      <c r="H2646" t="s">
        <v>8248</v>
      </c>
      <c r="I2646">
        <v>1468565820</v>
      </c>
      <c r="J2646">
        <v>1465970108</v>
      </c>
      <c r="K2646" t="b">
        <v>0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5"/>
        <v>2</v>
      </c>
      <c r="Q2646">
        <f t="shared" si="166"/>
        <v>39.479999999999997</v>
      </c>
      <c r="R2646" s="12">
        <f t="shared" si="168"/>
        <v>42774.792071759264</v>
      </c>
      <c r="S2646">
        <f t="shared" si="167"/>
        <v>2017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8223</v>
      </c>
      <c r="H2647" t="s">
        <v>8245</v>
      </c>
      <c r="I2647">
        <v>1482307140</v>
      </c>
      <c r="J2647">
        <v>1479218315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5"/>
        <v>11</v>
      </c>
      <c r="Q2647">
        <f t="shared" si="166"/>
        <v>91.3</v>
      </c>
      <c r="R2647" s="12">
        <f t="shared" si="168"/>
        <v>41921.842627314814</v>
      </c>
      <c r="S2647">
        <f t="shared" si="167"/>
        <v>2014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1489172435</v>
      </c>
      <c r="J2648">
        <v>1486580435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5"/>
        <v>8</v>
      </c>
      <c r="Q2648">
        <f t="shared" si="166"/>
        <v>78.67</v>
      </c>
      <c r="R2648" s="12">
        <f t="shared" si="168"/>
        <v>42226.313298611116</v>
      </c>
      <c r="S2648">
        <f t="shared" si="167"/>
        <v>2015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8225</v>
      </c>
      <c r="H2649" t="s">
        <v>8247</v>
      </c>
      <c r="I2649">
        <v>1415481203</v>
      </c>
      <c r="J2649">
        <v>1412885603</v>
      </c>
      <c r="K2649" t="b">
        <v>1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5"/>
        <v>1</v>
      </c>
      <c r="Q2649">
        <f t="shared" si="166"/>
        <v>12</v>
      </c>
      <c r="R2649" s="12">
        <f t="shared" si="168"/>
        <v>42200.261793981481</v>
      </c>
      <c r="S2649">
        <f t="shared" si="167"/>
        <v>2015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1441783869</v>
      </c>
      <c r="J2650">
        <v>1439191869</v>
      </c>
      <c r="K2650" t="b">
        <v>1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5"/>
        <v>1</v>
      </c>
      <c r="Q2650">
        <f t="shared" si="166"/>
        <v>17.670000000000002</v>
      </c>
      <c r="R2650" s="12">
        <f t="shared" si="168"/>
        <v>42408.714814814812</v>
      </c>
      <c r="S2650">
        <f t="shared" si="167"/>
        <v>2016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8228</v>
      </c>
      <c r="H2651" t="s">
        <v>8250</v>
      </c>
      <c r="I2651">
        <v>1439533019</v>
      </c>
      <c r="J2651">
        <v>1436941019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5"/>
        <v>0</v>
      </c>
      <c r="Q2651">
        <f t="shared" si="166"/>
        <v>41.33</v>
      </c>
      <c r="R2651" s="12">
        <f t="shared" si="168"/>
        <v>42341.99700231482</v>
      </c>
      <c r="S2651">
        <f t="shared" si="167"/>
        <v>2015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1457543360</v>
      </c>
      <c r="J2652">
        <v>1454951360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5"/>
        <v>1</v>
      </c>
      <c r="Q2652">
        <f t="shared" si="166"/>
        <v>71.599999999999994</v>
      </c>
      <c r="R2652" s="12">
        <f t="shared" si="168"/>
        <v>42695.624340277776</v>
      </c>
      <c r="S2652">
        <f t="shared" si="167"/>
        <v>2016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1454370941</v>
      </c>
      <c r="J2653">
        <v>1449186941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5"/>
        <v>2</v>
      </c>
      <c r="Q2653">
        <f t="shared" si="166"/>
        <v>307.82</v>
      </c>
      <c r="R2653" s="12">
        <f t="shared" si="168"/>
        <v>42327.805659722217</v>
      </c>
      <c r="S2653">
        <f t="shared" si="167"/>
        <v>2015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8223</v>
      </c>
      <c r="H2654" t="s">
        <v>8245</v>
      </c>
      <c r="I2654">
        <v>1482332343</v>
      </c>
      <c r="J2654">
        <v>1479740343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5"/>
        <v>1</v>
      </c>
      <c r="Q2654">
        <f t="shared" si="166"/>
        <v>80.45</v>
      </c>
      <c r="R2654" s="12">
        <f t="shared" si="168"/>
        <v>41953.158854166672</v>
      </c>
      <c r="S2654">
        <f t="shared" si="167"/>
        <v>2014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1450380009</v>
      </c>
      <c r="J2655">
        <v>1447960809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5"/>
        <v>12</v>
      </c>
      <c r="Q2655">
        <f t="shared" si="166"/>
        <v>83.94</v>
      </c>
      <c r="R2655" s="12">
        <f t="shared" si="168"/>
        <v>41771.651932870373</v>
      </c>
      <c r="S2655">
        <f t="shared" si="167"/>
        <v>2014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8225</v>
      </c>
      <c r="H2656" t="s">
        <v>8247</v>
      </c>
      <c r="I2656">
        <v>1418183325</v>
      </c>
      <c r="J2656">
        <v>1415591325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5"/>
        <v>0</v>
      </c>
      <c r="Q2656">
        <f t="shared" si="166"/>
        <v>8.5</v>
      </c>
      <c r="R2656" s="12">
        <f t="shared" si="168"/>
        <v>42055.600995370376</v>
      </c>
      <c r="S2656">
        <f t="shared" si="167"/>
        <v>2015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1402632000</v>
      </c>
      <c r="J2657">
        <v>1399909127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5"/>
        <v>21</v>
      </c>
      <c r="Q2657">
        <f t="shared" si="166"/>
        <v>73.37</v>
      </c>
      <c r="R2657" s="12">
        <f t="shared" si="168"/>
        <v>42381.866284722222</v>
      </c>
      <c r="S2657">
        <f t="shared" si="167"/>
        <v>2016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1429622726</v>
      </c>
      <c r="J2658">
        <v>1424442326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5"/>
        <v>11</v>
      </c>
      <c r="Q2658">
        <f t="shared" si="166"/>
        <v>112.86</v>
      </c>
      <c r="R2658" s="12">
        <f t="shared" si="168"/>
        <v>42767.688518518517</v>
      </c>
      <c r="S2658">
        <f t="shared" si="167"/>
        <v>2017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1455048000</v>
      </c>
      <c r="J2659">
        <v>1452631647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5"/>
        <v>19</v>
      </c>
      <c r="Q2659">
        <f t="shared" si="166"/>
        <v>95.28</v>
      </c>
      <c r="R2659" s="12">
        <f t="shared" si="168"/>
        <v>42551.928854166668</v>
      </c>
      <c r="S2659">
        <f t="shared" si="167"/>
        <v>2016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1489345200</v>
      </c>
      <c r="J2660">
        <v>1485966688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5"/>
        <v>0</v>
      </c>
      <c r="Q2660">
        <f t="shared" si="166"/>
        <v>22.75</v>
      </c>
      <c r="R2660" s="12">
        <f t="shared" si="168"/>
        <v>42551.884189814817</v>
      </c>
      <c r="S2660">
        <f t="shared" si="167"/>
        <v>2016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1470187800</v>
      </c>
      <c r="J2661">
        <v>1467325053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5"/>
        <v>3</v>
      </c>
      <c r="Q2661">
        <f t="shared" si="166"/>
        <v>133.30000000000001</v>
      </c>
      <c r="R2661" s="12">
        <f t="shared" si="168"/>
        <v>42082.069560185191</v>
      </c>
      <c r="S2661">
        <f t="shared" si="167"/>
        <v>2015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1469913194</v>
      </c>
      <c r="J2662">
        <v>1467321194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5"/>
        <v>0</v>
      </c>
      <c r="Q2662">
        <f t="shared" si="166"/>
        <v>3.8</v>
      </c>
      <c r="R2662" s="12">
        <f t="shared" si="168"/>
        <v>42272.713171296295</v>
      </c>
      <c r="S2662">
        <f t="shared" si="167"/>
        <v>2015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1429321210</v>
      </c>
      <c r="J2663">
        <v>1426729210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5"/>
        <v>103</v>
      </c>
      <c r="Q2663">
        <f t="shared" si="166"/>
        <v>85.75</v>
      </c>
      <c r="R2663" s="12">
        <f t="shared" si="168"/>
        <v>41542.958449074074</v>
      </c>
      <c r="S2663">
        <f t="shared" si="167"/>
        <v>2013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1448388418</v>
      </c>
      <c r="J2664">
        <v>1443200818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5"/>
        <v>107</v>
      </c>
      <c r="Q2664">
        <f t="shared" si="166"/>
        <v>267</v>
      </c>
      <c r="R2664" s="12">
        <f t="shared" si="168"/>
        <v>42207.746678240743</v>
      </c>
      <c r="S2664">
        <f t="shared" si="167"/>
        <v>2015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8223</v>
      </c>
      <c r="H2665" t="s">
        <v>8245</v>
      </c>
      <c r="I2665">
        <v>1382742010</v>
      </c>
      <c r="J2665">
        <v>1380150010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5"/>
        <v>105</v>
      </c>
      <c r="Q2665">
        <f t="shared" si="166"/>
        <v>373.56</v>
      </c>
      <c r="R2665" s="12">
        <f t="shared" si="168"/>
        <v>42222.622766203705</v>
      </c>
      <c r="S2665">
        <f t="shared" si="167"/>
        <v>2015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1440179713</v>
      </c>
      <c r="J2666">
        <v>1437587713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5"/>
        <v>103</v>
      </c>
      <c r="Q2666">
        <f t="shared" si="166"/>
        <v>174.04</v>
      </c>
      <c r="R2666" s="12">
        <f t="shared" si="168"/>
        <v>42313.02542824074</v>
      </c>
      <c r="S2666">
        <f t="shared" si="167"/>
        <v>2015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8228</v>
      </c>
      <c r="H2667" t="s">
        <v>8250</v>
      </c>
      <c r="I2667">
        <v>1441378800</v>
      </c>
      <c r="J2667">
        <v>1438873007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5"/>
        <v>123</v>
      </c>
      <c r="Q2667">
        <f t="shared" si="166"/>
        <v>93.7</v>
      </c>
      <c r="R2667" s="12">
        <f t="shared" si="168"/>
        <v>42083.895532407405</v>
      </c>
      <c r="S2667">
        <f t="shared" si="167"/>
        <v>2015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1449644340</v>
      </c>
      <c r="J2668">
        <v>1446683797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5"/>
        <v>159</v>
      </c>
      <c r="Q2668">
        <f t="shared" si="166"/>
        <v>77.33</v>
      </c>
      <c r="R2668" s="12">
        <f t="shared" si="168"/>
        <v>42235.764340277776</v>
      </c>
      <c r="S2668">
        <f t="shared" si="167"/>
        <v>2015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1430774974</v>
      </c>
      <c r="J2669">
        <v>1426886974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5"/>
        <v>111</v>
      </c>
      <c r="Q2669">
        <f t="shared" si="166"/>
        <v>92.22</v>
      </c>
      <c r="R2669" s="12">
        <f t="shared" si="168"/>
        <v>42380.926111111112</v>
      </c>
      <c r="S2669">
        <f t="shared" si="167"/>
        <v>2016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8223</v>
      </c>
      <c r="H2670" t="s">
        <v>8245</v>
      </c>
      <c r="I2670">
        <v>1443214800</v>
      </c>
      <c r="J2670">
        <v>1440008439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5"/>
        <v>171</v>
      </c>
      <c r="Q2670">
        <f t="shared" si="166"/>
        <v>60.96</v>
      </c>
      <c r="R2670" s="12">
        <f t="shared" si="168"/>
        <v>42275.588715277772</v>
      </c>
      <c r="S2670">
        <f t="shared" si="167"/>
        <v>2015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1455142416</v>
      </c>
      <c r="J2671">
        <v>1452550416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5"/>
        <v>125</v>
      </c>
      <c r="Q2671">
        <f t="shared" si="166"/>
        <v>91</v>
      </c>
      <c r="R2671" s="12">
        <f t="shared" si="168"/>
        <v>42319.035833333335</v>
      </c>
      <c r="S2671">
        <f t="shared" si="167"/>
        <v>2015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8228</v>
      </c>
      <c r="H2672" t="s">
        <v>8250</v>
      </c>
      <c r="I2672">
        <v>1447079520</v>
      </c>
      <c r="J2672">
        <v>1443449265</v>
      </c>
      <c r="K2672" t="b">
        <v>0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5"/>
        <v>6</v>
      </c>
      <c r="Q2672">
        <f t="shared" si="166"/>
        <v>41.58</v>
      </c>
      <c r="R2672" s="12">
        <f t="shared" si="168"/>
        <v>41821.020601851851</v>
      </c>
      <c r="S2672">
        <f t="shared" si="167"/>
        <v>2014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1452387096</v>
      </c>
      <c r="J2673">
        <v>1447203096</v>
      </c>
      <c r="K2673" t="b">
        <v>0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5"/>
        <v>11</v>
      </c>
      <c r="Q2673">
        <f t="shared" si="166"/>
        <v>33.76</v>
      </c>
      <c r="R2673" s="12">
        <f t="shared" si="168"/>
        <v>41962.749027777783</v>
      </c>
      <c r="S2673">
        <f t="shared" si="167"/>
        <v>2014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8225</v>
      </c>
      <c r="H2674" t="s">
        <v>8247</v>
      </c>
      <c r="I2674">
        <v>1406593780</v>
      </c>
      <c r="J2674">
        <v>1404174580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5"/>
        <v>33</v>
      </c>
      <c r="Q2674">
        <f t="shared" si="166"/>
        <v>70.62</v>
      </c>
      <c r="R2674" s="12">
        <f t="shared" si="168"/>
        <v>42344.884143518517</v>
      </c>
      <c r="S2674">
        <f t="shared" si="167"/>
        <v>2015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1419017880</v>
      </c>
      <c r="J2675">
        <v>1416419916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5"/>
        <v>28</v>
      </c>
      <c r="Q2675">
        <f t="shared" si="166"/>
        <v>167.15</v>
      </c>
      <c r="R2675" s="12">
        <f t="shared" si="168"/>
        <v>41912.541655092595</v>
      </c>
      <c r="S2675">
        <f t="shared" si="167"/>
        <v>2014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1451282400</v>
      </c>
      <c r="J2676">
        <v>1449436390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5"/>
        <v>63</v>
      </c>
      <c r="Q2676">
        <f t="shared" si="166"/>
        <v>128.62</v>
      </c>
      <c r="R2676" s="12">
        <f t="shared" si="168"/>
        <v>42529.632754629631</v>
      </c>
      <c r="S2676">
        <f t="shared" si="167"/>
        <v>2016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1414622700</v>
      </c>
      <c r="J2677">
        <v>1412081999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5"/>
        <v>8</v>
      </c>
      <c r="Q2677">
        <f t="shared" si="166"/>
        <v>65.41</v>
      </c>
      <c r="R2677" s="12">
        <f t="shared" si="168"/>
        <v>41923.857511574075</v>
      </c>
      <c r="S2677">
        <f t="shared" si="167"/>
        <v>2014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8223</v>
      </c>
      <c r="H2678" t="s">
        <v>8245</v>
      </c>
      <c r="I2678">
        <v>1467694740</v>
      </c>
      <c r="J2678">
        <v>1465398670</v>
      </c>
      <c r="K2678" t="b">
        <v>1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5"/>
        <v>50</v>
      </c>
      <c r="Q2678">
        <f t="shared" si="166"/>
        <v>117.56</v>
      </c>
      <c r="R2678" s="12">
        <f t="shared" si="168"/>
        <v>42482.624699074076</v>
      </c>
      <c r="S2678">
        <f t="shared" si="167"/>
        <v>2016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1415655289</v>
      </c>
      <c r="J2679">
        <v>1413059689</v>
      </c>
      <c r="K2679" t="b">
        <v>1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5"/>
        <v>18</v>
      </c>
      <c r="Q2679">
        <f t="shared" si="166"/>
        <v>126.48</v>
      </c>
      <c r="R2679" s="12">
        <f t="shared" si="168"/>
        <v>41793.029432870368</v>
      </c>
      <c r="S2679">
        <f t="shared" si="167"/>
        <v>2014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8228</v>
      </c>
      <c r="H2680" t="s">
        <v>8250</v>
      </c>
      <c r="I2680">
        <v>1463929174</v>
      </c>
      <c r="J2680">
        <v>1461337174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5"/>
        <v>0</v>
      </c>
      <c r="Q2680">
        <f t="shared" si="166"/>
        <v>550</v>
      </c>
      <c r="R2680" s="12">
        <f t="shared" si="168"/>
        <v>42241.798206018517</v>
      </c>
      <c r="S2680">
        <f t="shared" si="167"/>
        <v>2015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1404348143</v>
      </c>
      <c r="J2681">
        <v>1401756143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5"/>
        <v>0</v>
      </c>
      <c r="Q2681">
        <f t="shared" si="166"/>
        <v>44</v>
      </c>
      <c r="R2681" s="12">
        <f t="shared" si="168"/>
        <v>42033.001087962963</v>
      </c>
      <c r="S2681">
        <f t="shared" si="167"/>
        <v>2015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1443121765</v>
      </c>
      <c r="J2682">
        <v>1440529765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5"/>
        <v>1</v>
      </c>
      <c r="Q2682">
        <f t="shared" si="166"/>
        <v>69</v>
      </c>
      <c r="R2682" s="12">
        <f t="shared" si="168"/>
        <v>42436.211701388893</v>
      </c>
      <c r="S2682">
        <f t="shared" si="167"/>
        <v>2016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1425081694</v>
      </c>
      <c r="J2683">
        <v>1422489694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5"/>
        <v>1</v>
      </c>
      <c r="Q2683">
        <f t="shared" si="166"/>
        <v>27.5</v>
      </c>
      <c r="R2683" s="12">
        <f t="shared" si="168"/>
        <v>41805.895254629628</v>
      </c>
      <c r="S2683">
        <f t="shared" si="167"/>
        <v>2014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8226</v>
      </c>
      <c r="H2684" t="s">
        <v>8248</v>
      </c>
      <c r="I2684">
        <v>1459915491</v>
      </c>
      <c r="J2684">
        <v>1457327091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5"/>
        <v>28</v>
      </c>
      <c r="Q2684">
        <f t="shared" si="166"/>
        <v>84.9</v>
      </c>
      <c r="R2684" s="12">
        <f t="shared" si="168"/>
        <v>41932.871990740743</v>
      </c>
      <c r="S2684">
        <f t="shared" si="167"/>
        <v>2014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1405027750</v>
      </c>
      <c r="J2685">
        <v>1402867750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5"/>
        <v>0</v>
      </c>
      <c r="Q2685">
        <f t="shared" si="166"/>
        <v>12</v>
      </c>
      <c r="R2685" s="12">
        <f t="shared" si="168"/>
        <v>42034.75509259259</v>
      </c>
      <c r="S2685">
        <f t="shared" si="167"/>
        <v>2015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1416635940</v>
      </c>
      <c r="J2686">
        <v>1413838540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5"/>
        <v>1</v>
      </c>
      <c r="Q2686">
        <f t="shared" si="166"/>
        <v>200</v>
      </c>
      <c r="R2686" s="12">
        <f t="shared" si="168"/>
        <v>41820.914641203701</v>
      </c>
      <c r="S2686">
        <f t="shared" si="167"/>
        <v>2014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1425233240</v>
      </c>
      <c r="J2687">
        <v>1422641240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5"/>
        <v>0</v>
      </c>
      <c r="Q2687">
        <f t="shared" si="166"/>
        <v>10</v>
      </c>
      <c r="R2687" s="12">
        <f t="shared" si="168"/>
        <v>42061.69594907407</v>
      </c>
      <c r="S2687">
        <f t="shared" si="167"/>
        <v>2015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1407621425</v>
      </c>
      <c r="J2688">
        <v>1404165425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5"/>
        <v>0</v>
      </c>
      <c r="Q2688">
        <f t="shared" si="166"/>
        <v>0</v>
      </c>
      <c r="R2688" s="12">
        <f t="shared" si="168"/>
        <v>41892.974803240737</v>
      </c>
      <c r="S2688">
        <f t="shared" si="167"/>
        <v>2014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1430149330</v>
      </c>
      <c r="J2689">
        <v>1424968930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5"/>
        <v>0</v>
      </c>
      <c r="Q2689">
        <f t="shared" si="166"/>
        <v>0</v>
      </c>
      <c r="R2689" s="12">
        <f t="shared" si="168"/>
        <v>42154.64025462963</v>
      </c>
      <c r="S2689">
        <f t="shared" si="167"/>
        <v>2015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1412119423</v>
      </c>
      <c r="J2690">
        <v>1410391423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ref="P2690:P2753" si="169">ROUND(E2690/D2690*100,0)</f>
        <v>0</v>
      </c>
      <c r="Q2690">
        <f t="shared" ref="Q2690:Q2753" si="170">IFERROR(ROUND(E2690/L2690,2),0)</f>
        <v>5.29</v>
      </c>
      <c r="R2690" s="12">
        <f t="shared" si="168"/>
        <v>42028.118865740747</v>
      </c>
      <c r="S2690">
        <f t="shared" si="167"/>
        <v>2015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1435591318</v>
      </c>
      <c r="J2691">
        <v>1432999318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si="169"/>
        <v>0</v>
      </c>
      <c r="Q2691">
        <f t="shared" si="170"/>
        <v>1</v>
      </c>
      <c r="R2691" s="12">
        <f t="shared" si="168"/>
        <v>42551.961689814809</v>
      </c>
      <c r="S2691">
        <f t="shared" ref="S2691:S2754" si="171">YEAR(R2691)</f>
        <v>2016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1424746800</v>
      </c>
      <c r="J2692">
        <v>1422067870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69"/>
        <v>11</v>
      </c>
      <c r="Q2692">
        <f t="shared" si="170"/>
        <v>72.760000000000005</v>
      </c>
      <c r="R2692" s="12">
        <f t="shared" si="168"/>
        <v>42113.105046296296</v>
      </c>
      <c r="S2692">
        <f t="shared" si="171"/>
        <v>2015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8223</v>
      </c>
      <c r="H2693" t="s">
        <v>8245</v>
      </c>
      <c r="I2693">
        <v>1469919890</v>
      </c>
      <c r="J2693">
        <v>1467327890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69"/>
        <v>0</v>
      </c>
      <c r="Q2693">
        <f t="shared" si="170"/>
        <v>17.5</v>
      </c>
      <c r="R2693" s="12">
        <f t="shared" si="168"/>
        <v>42089.724039351851</v>
      </c>
      <c r="S2693">
        <f t="shared" si="171"/>
        <v>2015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1433298676</v>
      </c>
      <c r="J2694">
        <v>1429410676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69"/>
        <v>1</v>
      </c>
      <c r="Q2694">
        <f t="shared" si="170"/>
        <v>25</v>
      </c>
      <c r="R2694" s="12">
        <f t="shared" ref="R2694:R2757" si="172">((J2696/60)/60)/24+DATE(1970,1,1)</f>
        <v>42058.334027777775</v>
      </c>
      <c r="S2694">
        <f t="shared" si="171"/>
        <v>2015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8228</v>
      </c>
      <c r="H2695" t="s">
        <v>8250</v>
      </c>
      <c r="I2695">
        <v>1431278557</v>
      </c>
      <c r="J2695">
        <v>1427390557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69"/>
        <v>1</v>
      </c>
      <c r="Q2695">
        <f t="shared" si="170"/>
        <v>13.33</v>
      </c>
      <c r="R2695" s="12">
        <f t="shared" si="172"/>
        <v>41834.138495370367</v>
      </c>
      <c r="S2695">
        <f t="shared" si="171"/>
        <v>2014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1427266860</v>
      </c>
      <c r="J2696">
        <v>1424678460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69"/>
        <v>0</v>
      </c>
      <c r="Q2696">
        <f t="shared" si="170"/>
        <v>1</v>
      </c>
      <c r="R2696" s="12">
        <f t="shared" si="172"/>
        <v>41878.140497685185</v>
      </c>
      <c r="S2696">
        <f t="shared" si="171"/>
        <v>2014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1407899966</v>
      </c>
      <c r="J2697">
        <v>1405307966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69"/>
        <v>0</v>
      </c>
      <c r="Q2697">
        <f t="shared" si="170"/>
        <v>23.67</v>
      </c>
      <c r="R2697" s="12">
        <f t="shared" si="172"/>
        <v>42048.181921296295</v>
      </c>
      <c r="S2697">
        <f t="shared" si="171"/>
        <v>2015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1411701739</v>
      </c>
      <c r="J2698">
        <v>1409109739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69"/>
        <v>6</v>
      </c>
      <c r="Q2698">
        <f t="shared" si="170"/>
        <v>89.21</v>
      </c>
      <c r="R2698" s="12">
        <f t="shared" si="172"/>
        <v>41964.844444444447</v>
      </c>
      <c r="S2698">
        <f t="shared" si="171"/>
        <v>2014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1428981718</v>
      </c>
      <c r="J2699">
        <v>1423801318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69"/>
        <v>26</v>
      </c>
      <c r="Q2699">
        <f t="shared" si="170"/>
        <v>116.56</v>
      </c>
      <c r="R2699" s="12">
        <f t="shared" si="172"/>
        <v>42187.940081018518</v>
      </c>
      <c r="S2699">
        <f t="shared" si="171"/>
        <v>2015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1419538560</v>
      </c>
      <c r="J2700">
        <v>1416600960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69"/>
        <v>0</v>
      </c>
      <c r="Q2700">
        <f t="shared" si="170"/>
        <v>13.01</v>
      </c>
      <c r="R2700" s="12">
        <f t="shared" si="172"/>
        <v>41787.898240740738</v>
      </c>
      <c r="S2700">
        <f t="shared" si="171"/>
        <v>2014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8223</v>
      </c>
      <c r="H2701" t="s">
        <v>8245</v>
      </c>
      <c r="I2701">
        <v>1438552800</v>
      </c>
      <c r="J2701">
        <v>1435876423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69"/>
        <v>0</v>
      </c>
      <c r="Q2701">
        <f t="shared" si="170"/>
        <v>0</v>
      </c>
      <c r="R2701" s="12">
        <f t="shared" si="172"/>
        <v>41829.896562499998</v>
      </c>
      <c r="S2701">
        <f t="shared" si="171"/>
        <v>2014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1403904808</v>
      </c>
      <c r="J2702">
        <v>1401312808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69"/>
        <v>1</v>
      </c>
      <c r="Q2702">
        <f t="shared" si="170"/>
        <v>17.5</v>
      </c>
      <c r="R2702" s="12">
        <f t="shared" si="172"/>
        <v>41870.87467592593</v>
      </c>
      <c r="S2702">
        <f t="shared" si="171"/>
        <v>2014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8228</v>
      </c>
      <c r="H2703" t="s">
        <v>8250</v>
      </c>
      <c r="I2703">
        <v>1407533463</v>
      </c>
      <c r="J2703">
        <v>1404941463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69"/>
        <v>46</v>
      </c>
      <c r="Q2703">
        <f t="shared" si="170"/>
        <v>34.130000000000003</v>
      </c>
      <c r="R2703" s="12">
        <f t="shared" si="172"/>
        <v>42801.774699074071</v>
      </c>
      <c r="S2703">
        <f t="shared" si="171"/>
        <v>2017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1411073972</v>
      </c>
      <c r="J2704">
        <v>1408481972</v>
      </c>
      <c r="K2704" t="b">
        <v>0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69"/>
        <v>34</v>
      </c>
      <c r="Q2704">
        <f t="shared" si="170"/>
        <v>132.35</v>
      </c>
      <c r="R2704" s="12">
        <f t="shared" si="172"/>
        <v>42800.801817129628</v>
      </c>
      <c r="S2704">
        <f t="shared" si="171"/>
        <v>2017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8240</v>
      </c>
      <c r="H2705" t="s">
        <v>8248</v>
      </c>
      <c r="I2705">
        <v>1491586534</v>
      </c>
      <c r="J2705">
        <v>1488911734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69"/>
        <v>104</v>
      </c>
      <c r="Q2705">
        <f t="shared" si="170"/>
        <v>922.22</v>
      </c>
      <c r="R2705" s="12">
        <f t="shared" si="172"/>
        <v>42756.690162037034</v>
      </c>
      <c r="S2705">
        <f t="shared" si="171"/>
        <v>2017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1491416077</v>
      </c>
      <c r="J2706">
        <v>1488827677</v>
      </c>
      <c r="K2706" t="b">
        <v>1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69"/>
        <v>6</v>
      </c>
      <c r="Q2706">
        <f t="shared" si="170"/>
        <v>163.57</v>
      </c>
      <c r="R2706" s="12">
        <f t="shared" si="172"/>
        <v>42787.862430555557</v>
      </c>
      <c r="S2706">
        <f t="shared" si="171"/>
        <v>2017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8237</v>
      </c>
      <c r="H2707" t="s">
        <v>8255</v>
      </c>
      <c r="I2707">
        <v>1490196830</v>
      </c>
      <c r="J2707">
        <v>1485016430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69"/>
        <v>11</v>
      </c>
      <c r="Q2707">
        <f t="shared" si="170"/>
        <v>217.38</v>
      </c>
      <c r="R2707" s="12">
        <f t="shared" si="172"/>
        <v>42773.916180555556</v>
      </c>
      <c r="S2707">
        <f t="shared" si="171"/>
        <v>2017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1491421314</v>
      </c>
      <c r="J2708">
        <v>1487709714</v>
      </c>
      <c r="K2708" t="b">
        <v>0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69"/>
        <v>112</v>
      </c>
      <c r="Q2708">
        <f t="shared" si="170"/>
        <v>149.44</v>
      </c>
      <c r="R2708" s="12">
        <f t="shared" si="172"/>
        <v>41899.294942129629</v>
      </c>
      <c r="S2708">
        <f t="shared" si="171"/>
        <v>2014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1490389158</v>
      </c>
      <c r="J2709">
        <v>1486504758</v>
      </c>
      <c r="K2709" t="b">
        <v>0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69"/>
        <v>351</v>
      </c>
      <c r="Q2709">
        <f t="shared" si="170"/>
        <v>71.239999999999995</v>
      </c>
      <c r="R2709" s="12">
        <f t="shared" si="172"/>
        <v>41391.782905092594</v>
      </c>
      <c r="S2709">
        <f t="shared" si="171"/>
        <v>2013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8223</v>
      </c>
      <c r="H2710" t="s">
        <v>8245</v>
      </c>
      <c r="I2710">
        <v>1413442740</v>
      </c>
      <c r="J2710">
        <v>1410937483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69"/>
        <v>233</v>
      </c>
      <c r="Q2710">
        <f t="shared" si="170"/>
        <v>44.46</v>
      </c>
      <c r="R2710" s="12">
        <f t="shared" si="172"/>
        <v>42512.698217592595</v>
      </c>
      <c r="S2710">
        <f t="shared" si="171"/>
        <v>2016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1369637940</v>
      </c>
      <c r="J2711">
        <v>1367088443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69"/>
        <v>102</v>
      </c>
      <c r="Q2711">
        <f t="shared" si="170"/>
        <v>164.94</v>
      </c>
      <c r="R2711" s="12">
        <f t="shared" si="172"/>
        <v>42612.149780092594</v>
      </c>
      <c r="S2711">
        <f t="shared" si="171"/>
        <v>2016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8224</v>
      </c>
      <c r="H2712" t="s">
        <v>8246</v>
      </c>
      <c r="I2712">
        <v>1469119526</v>
      </c>
      <c r="J2712">
        <v>1463935526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69"/>
        <v>154</v>
      </c>
      <c r="Q2712">
        <f t="shared" si="170"/>
        <v>84.87</v>
      </c>
      <c r="R2712" s="12">
        <f t="shared" si="172"/>
        <v>41828.229490740741</v>
      </c>
      <c r="S2712">
        <f t="shared" si="171"/>
        <v>2014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8223</v>
      </c>
      <c r="H2713" t="s">
        <v>8245</v>
      </c>
      <c r="I2713">
        <v>1475553540</v>
      </c>
      <c r="J2713">
        <v>1472528141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69"/>
        <v>101</v>
      </c>
      <c r="Q2713">
        <f t="shared" si="170"/>
        <v>53.95</v>
      </c>
      <c r="R2713" s="12">
        <f t="shared" si="172"/>
        <v>41780.745254629634</v>
      </c>
      <c r="S2713">
        <f t="shared" si="171"/>
        <v>2014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1407549600</v>
      </c>
      <c r="J2714">
        <v>1404797428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69"/>
        <v>131</v>
      </c>
      <c r="Q2714">
        <f t="shared" si="170"/>
        <v>50.53</v>
      </c>
      <c r="R2714" s="12">
        <f t="shared" si="172"/>
        <v>41432.062037037038</v>
      </c>
      <c r="S2714">
        <f t="shared" si="171"/>
        <v>2013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8224</v>
      </c>
      <c r="H2715" t="s">
        <v>8246</v>
      </c>
      <c r="I2715">
        <v>1403301660</v>
      </c>
      <c r="J2715">
        <v>1400694790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69"/>
        <v>102</v>
      </c>
      <c r="Q2715">
        <f t="shared" si="170"/>
        <v>108</v>
      </c>
      <c r="R2715" s="12">
        <f t="shared" si="172"/>
        <v>42322.653749999998</v>
      </c>
      <c r="S2715">
        <f t="shared" si="171"/>
        <v>2015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1373738400</v>
      </c>
      <c r="J2716">
        <v>1370568560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69"/>
        <v>116</v>
      </c>
      <c r="Q2716">
        <f t="shared" si="170"/>
        <v>95.37</v>
      </c>
      <c r="R2716" s="12">
        <f t="shared" si="172"/>
        <v>42629.655046296291</v>
      </c>
      <c r="S2716">
        <f t="shared" si="171"/>
        <v>2016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1450971684</v>
      </c>
      <c r="J2717">
        <v>1447515684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69"/>
        <v>265</v>
      </c>
      <c r="Q2717">
        <f t="shared" si="170"/>
        <v>57.63</v>
      </c>
      <c r="R2717" s="12">
        <f t="shared" si="172"/>
        <v>42387.398472222223</v>
      </c>
      <c r="S2717">
        <f t="shared" si="171"/>
        <v>2016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8223</v>
      </c>
      <c r="H2718" t="s">
        <v>8245</v>
      </c>
      <c r="I2718">
        <v>1476486000</v>
      </c>
      <c r="J2718">
        <v>1474040596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69"/>
        <v>120</v>
      </c>
      <c r="Q2718">
        <f t="shared" si="170"/>
        <v>64.16</v>
      </c>
      <c r="R2718" s="12">
        <f t="shared" si="172"/>
        <v>42255.333252314813</v>
      </c>
      <c r="S2718">
        <f t="shared" si="171"/>
        <v>2015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1456047228</v>
      </c>
      <c r="J2719">
        <v>1453109628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69"/>
        <v>120</v>
      </c>
      <c r="Q2719">
        <f t="shared" si="170"/>
        <v>92.39</v>
      </c>
      <c r="R2719" s="12">
        <f t="shared" si="172"/>
        <v>41934.914918981485</v>
      </c>
      <c r="S2719">
        <f t="shared" si="171"/>
        <v>2014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8235</v>
      </c>
      <c r="H2720" t="s">
        <v>8248</v>
      </c>
      <c r="I2720">
        <v>1444291193</v>
      </c>
      <c r="J2720">
        <v>1441699193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69"/>
        <v>104</v>
      </c>
      <c r="Q2720">
        <f t="shared" si="170"/>
        <v>125.98</v>
      </c>
      <c r="R2720" s="12">
        <f t="shared" si="172"/>
        <v>42465.596585648149</v>
      </c>
      <c r="S2720">
        <f t="shared" si="171"/>
        <v>2016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1417906649</v>
      </c>
      <c r="J2721">
        <v>1414015049</v>
      </c>
      <c r="K2721" t="b">
        <v>1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69"/>
        <v>109</v>
      </c>
      <c r="Q2721">
        <f t="shared" si="170"/>
        <v>94.64</v>
      </c>
      <c r="R2721" s="12">
        <f t="shared" si="172"/>
        <v>42418.031180555554</v>
      </c>
      <c r="S2721">
        <f t="shared" si="171"/>
        <v>2016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1462316400</v>
      </c>
      <c r="J2722">
        <v>1459865945</v>
      </c>
      <c r="K2722" t="b">
        <v>1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69"/>
        <v>118</v>
      </c>
      <c r="Q2722">
        <f t="shared" si="170"/>
        <v>170.7</v>
      </c>
      <c r="R2722" s="12">
        <f t="shared" si="172"/>
        <v>42655.465891203698</v>
      </c>
      <c r="S2722">
        <f t="shared" si="171"/>
        <v>2016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8223</v>
      </c>
      <c r="H2723" t="s">
        <v>8245</v>
      </c>
      <c r="I2723">
        <v>1460936694</v>
      </c>
      <c r="J2723">
        <v>1455756294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69"/>
        <v>1462</v>
      </c>
      <c r="Q2723">
        <f t="shared" si="170"/>
        <v>40.76</v>
      </c>
      <c r="R2723" s="12">
        <f t="shared" si="172"/>
        <v>41493.543958333335</v>
      </c>
      <c r="S2723">
        <f t="shared" si="171"/>
        <v>2013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1478866253</v>
      </c>
      <c r="J2724">
        <v>1476270653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69"/>
        <v>253</v>
      </c>
      <c r="Q2724">
        <f t="shared" si="170"/>
        <v>68.25</v>
      </c>
      <c r="R2724" s="12">
        <f t="shared" si="172"/>
        <v>42704.857094907406</v>
      </c>
      <c r="S2724">
        <f t="shared" si="171"/>
        <v>2016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8224</v>
      </c>
      <c r="H2725" t="s">
        <v>8246</v>
      </c>
      <c r="I2725">
        <v>1378494000</v>
      </c>
      <c r="J2725">
        <v>1375880598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69"/>
        <v>140</v>
      </c>
      <c r="Q2725">
        <f t="shared" si="170"/>
        <v>95.49</v>
      </c>
      <c r="R2725" s="12">
        <f t="shared" si="172"/>
        <v>41944.83898148148</v>
      </c>
      <c r="S2725">
        <f t="shared" si="171"/>
        <v>2014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8223</v>
      </c>
      <c r="H2726" t="s">
        <v>8245</v>
      </c>
      <c r="I2726">
        <v>1485722053</v>
      </c>
      <c r="J2726">
        <v>1480538053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69"/>
        <v>297</v>
      </c>
      <c r="Q2726">
        <f t="shared" si="170"/>
        <v>7.19</v>
      </c>
      <c r="R2726" s="12">
        <f t="shared" si="172"/>
        <v>42199.32707175926</v>
      </c>
      <c r="S2726">
        <f t="shared" si="171"/>
        <v>2015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8223</v>
      </c>
      <c r="H2727" t="s">
        <v>8245</v>
      </c>
      <c r="I2727">
        <v>1420060088</v>
      </c>
      <c r="J2727">
        <v>1414872488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69"/>
        <v>145</v>
      </c>
      <c r="Q2727">
        <f t="shared" si="170"/>
        <v>511.65</v>
      </c>
      <c r="R2727" s="12">
        <f t="shared" si="172"/>
        <v>42745.744618055556</v>
      </c>
      <c r="S2727">
        <f t="shared" si="171"/>
        <v>2017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8224</v>
      </c>
      <c r="H2728" t="s">
        <v>8246</v>
      </c>
      <c r="I2728">
        <v>1439625059</v>
      </c>
      <c r="J2728">
        <v>1436860259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69"/>
        <v>106</v>
      </c>
      <c r="Q2728">
        <f t="shared" si="170"/>
        <v>261.75</v>
      </c>
      <c r="R2728" s="12">
        <f t="shared" si="172"/>
        <v>42452.579988425925</v>
      </c>
      <c r="S2728">
        <f t="shared" si="171"/>
        <v>2016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8228</v>
      </c>
      <c r="H2729" t="s">
        <v>8250</v>
      </c>
      <c r="I2729">
        <v>1488390735</v>
      </c>
      <c r="J2729">
        <v>1484070735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69"/>
        <v>493</v>
      </c>
      <c r="Q2729">
        <f t="shared" si="170"/>
        <v>69.760000000000005</v>
      </c>
      <c r="R2729" s="12">
        <f t="shared" si="172"/>
        <v>42198.676655092597</v>
      </c>
      <c r="S2729">
        <f t="shared" si="171"/>
        <v>2015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1461333311</v>
      </c>
      <c r="J2730">
        <v>1458741311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69"/>
        <v>202</v>
      </c>
      <c r="Q2730">
        <f t="shared" si="170"/>
        <v>77.23</v>
      </c>
      <c r="R2730" s="12">
        <f t="shared" si="172"/>
        <v>42333.59993055556</v>
      </c>
      <c r="S2730">
        <f t="shared" si="171"/>
        <v>2015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1438964063</v>
      </c>
      <c r="J2731">
        <v>1436804063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69"/>
        <v>104</v>
      </c>
      <c r="Q2731">
        <f t="shared" si="170"/>
        <v>340.57</v>
      </c>
      <c r="R2731" s="12">
        <f t="shared" si="172"/>
        <v>42095.240706018521</v>
      </c>
      <c r="S2731">
        <f t="shared" si="171"/>
        <v>2015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1451485434</v>
      </c>
      <c r="J2732">
        <v>1448461434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69"/>
        <v>170</v>
      </c>
      <c r="Q2732">
        <f t="shared" si="170"/>
        <v>67.42</v>
      </c>
      <c r="R2732" s="12">
        <f t="shared" si="172"/>
        <v>41351.541377314818</v>
      </c>
      <c r="S2732">
        <f t="shared" si="171"/>
        <v>2013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1430459197</v>
      </c>
      <c r="J2733">
        <v>1427867197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69"/>
        <v>104</v>
      </c>
      <c r="Q2733">
        <f t="shared" si="170"/>
        <v>845.7</v>
      </c>
      <c r="R2733" s="12">
        <f t="shared" si="172"/>
        <v>41872.525717592594</v>
      </c>
      <c r="S2733">
        <f t="shared" si="171"/>
        <v>2014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1366635575</v>
      </c>
      <c r="J2734">
        <v>1363611575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69"/>
        <v>118</v>
      </c>
      <c r="Q2734">
        <f t="shared" si="170"/>
        <v>97.19</v>
      </c>
      <c r="R2734" s="12">
        <f t="shared" si="172"/>
        <v>41389.808194444442</v>
      </c>
      <c r="S2734">
        <f t="shared" si="171"/>
        <v>2013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1413604800</v>
      </c>
      <c r="J2735">
        <v>1408624622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69"/>
        <v>108</v>
      </c>
      <c r="Q2735">
        <f t="shared" si="170"/>
        <v>451.84</v>
      </c>
      <c r="R2735" s="12">
        <f t="shared" si="172"/>
        <v>42044.272847222222</v>
      </c>
      <c r="S2735">
        <f t="shared" si="171"/>
        <v>2015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1369699200</v>
      </c>
      <c r="J2736">
        <v>1366917828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69"/>
        <v>2260300</v>
      </c>
      <c r="Q2736">
        <f t="shared" si="170"/>
        <v>138.66999999999999</v>
      </c>
      <c r="R2736" s="12">
        <f t="shared" si="172"/>
        <v>42626.668888888889</v>
      </c>
      <c r="S2736">
        <f t="shared" si="171"/>
        <v>2016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8223</v>
      </c>
      <c r="H2737" t="s">
        <v>8245</v>
      </c>
      <c r="I2737">
        <v>1428643974</v>
      </c>
      <c r="J2737">
        <v>1423463574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69"/>
        <v>978</v>
      </c>
      <c r="Q2737">
        <f t="shared" si="170"/>
        <v>21.64</v>
      </c>
      <c r="R2737" s="12">
        <f t="shared" si="172"/>
        <v>41316.120949074073</v>
      </c>
      <c r="S2737">
        <f t="shared" si="171"/>
        <v>2013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8223</v>
      </c>
      <c r="H2738" t="s">
        <v>8245</v>
      </c>
      <c r="I2738">
        <v>1476395940</v>
      </c>
      <c r="J2738">
        <v>1473782592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69"/>
        <v>123</v>
      </c>
      <c r="Q2738">
        <f t="shared" si="170"/>
        <v>169.52</v>
      </c>
      <c r="R2738" s="12">
        <f t="shared" si="172"/>
        <v>41722.666354166664</v>
      </c>
      <c r="S2738">
        <f t="shared" si="171"/>
        <v>2014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8224</v>
      </c>
      <c r="H2739" t="s">
        <v>8246</v>
      </c>
      <c r="I2739">
        <v>1363204800</v>
      </c>
      <c r="J2739">
        <v>1360551250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69"/>
        <v>246</v>
      </c>
      <c r="Q2739">
        <f t="shared" si="170"/>
        <v>161.88</v>
      </c>
      <c r="R2739" s="12">
        <f t="shared" si="172"/>
        <v>41611.917673611111</v>
      </c>
      <c r="S2739">
        <f t="shared" si="171"/>
        <v>2013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8228</v>
      </c>
      <c r="H2740" t="s">
        <v>8250</v>
      </c>
      <c r="I2740">
        <v>1398268773</v>
      </c>
      <c r="J2740">
        <v>1395676773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69"/>
        <v>148</v>
      </c>
      <c r="Q2740">
        <f t="shared" si="170"/>
        <v>493.13</v>
      </c>
      <c r="R2740" s="12">
        <f t="shared" si="172"/>
        <v>42620.143564814818</v>
      </c>
      <c r="S2740">
        <f t="shared" si="171"/>
        <v>2016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8223</v>
      </c>
      <c r="H2741" t="s">
        <v>8245</v>
      </c>
      <c r="I2741">
        <v>1389812400</v>
      </c>
      <c r="J2741">
        <v>1386108087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69"/>
        <v>384</v>
      </c>
      <c r="Q2741">
        <f t="shared" si="170"/>
        <v>22.12</v>
      </c>
      <c r="R2741" s="12">
        <f t="shared" si="172"/>
        <v>41719.887928240743</v>
      </c>
      <c r="S2741">
        <f t="shared" si="171"/>
        <v>2014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1478402804</v>
      </c>
      <c r="J2742">
        <v>1473218804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69"/>
        <v>103</v>
      </c>
      <c r="Q2742">
        <f t="shared" si="170"/>
        <v>18.239999999999998</v>
      </c>
      <c r="R2742" s="12">
        <f t="shared" si="172"/>
        <v>42045.031851851847</v>
      </c>
      <c r="S2742">
        <f t="shared" si="171"/>
        <v>2015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8224</v>
      </c>
      <c r="H2743" t="s">
        <v>8246</v>
      </c>
      <c r="I2743">
        <v>1399324717</v>
      </c>
      <c r="J2743">
        <v>1395436717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69"/>
        <v>0</v>
      </c>
      <c r="Q2743">
        <f t="shared" si="170"/>
        <v>8.75</v>
      </c>
      <c r="R2743" s="12">
        <f t="shared" si="172"/>
        <v>41911.657430555555</v>
      </c>
      <c r="S2743">
        <f t="shared" si="171"/>
        <v>2014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1426117552</v>
      </c>
      <c r="J2744">
        <v>1423529152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69"/>
        <v>29</v>
      </c>
      <c r="Q2744">
        <f t="shared" si="170"/>
        <v>40.61</v>
      </c>
      <c r="R2744" s="12">
        <f t="shared" si="172"/>
        <v>41030.719756944447</v>
      </c>
      <c r="S2744">
        <f t="shared" si="171"/>
        <v>2012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1413770820</v>
      </c>
      <c r="J2745">
        <v>1412005602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69"/>
        <v>0</v>
      </c>
      <c r="Q2745">
        <f t="shared" si="170"/>
        <v>0</v>
      </c>
      <c r="R2745" s="12">
        <f t="shared" si="172"/>
        <v>42632.328784722224</v>
      </c>
      <c r="S2745">
        <f t="shared" si="171"/>
        <v>2016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1337102187</v>
      </c>
      <c r="J2746">
        <v>1335892587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69"/>
        <v>5</v>
      </c>
      <c r="Q2746">
        <f t="shared" si="170"/>
        <v>37.950000000000003</v>
      </c>
      <c r="R2746" s="12">
        <f t="shared" si="172"/>
        <v>40938.062476851854</v>
      </c>
      <c r="S2746">
        <f t="shared" si="171"/>
        <v>2012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1476863607</v>
      </c>
      <c r="J2747">
        <v>1474271607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69"/>
        <v>22</v>
      </c>
      <c r="Q2747">
        <f t="shared" si="170"/>
        <v>35.729999999999997</v>
      </c>
      <c r="R2747" s="12">
        <f t="shared" si="172"/>
        <v>41044.988055555557</v>
      </c>
      <c r="S2747">
        <f t="shared" si="171"/>
        <v>2012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1330478998</v>
      </c>
      <c r="J2748">
        <v>1327886998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69"/>
        <v>27</v>
      </c>
      <c r="Q2748">
        <f t="shared" si="170"/>
        <v>42.16</v>
      </c>
      <c r="R2748" s="12">
        <f t="shared" si="172"/>
        <v>41850.781377314815</v>
      </c>
      <c r="S2748">
        <f t="shared" si="171"/>
        <v>2014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1342309368</v>
      </c>
      <c r="J2749">
        <v>1337125368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69"/>
        <v>28</v>
      </c>
      <c r="Q2749">
        <f t="shared" si="170"/>
        <v>35</v>
      </c>
      <c r="R2749" s="12">
        <f t="shared" si="172"/>
        <v>41044.64811342593</v>
      </c>
      <c r="S2749">
        <f t="shared" si="171"/>
        <v>2012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1409337911</v>
      </c>
      <c r="J2750">
        <v>1406745911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69"/>
        <v>1</v>
      </c>
      <c r="Q2750">
        <f t="shared" si="170"/>
        <v>13.25</v>
      </c>
      <c r="R2750" s="12">
        <f t="shared" si="172"/>
        <v>42585.7106712963</v>
      </c>
      <c r="S2750">
        <f t="shared" si="171"/>
        <v>2016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1339816200</v>
      </c>
      <c r="J2751">
        <v>1337095997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69"/>
        <v>1</v>
      </c>
      <c r="Q2751">
        <f t="shared" si="170"/>
        <v>55</v>
      </c>
      <c r="R2751" s="12">
        <f t="shared" si="172"/>
        <v>42068.799039351856</v>
      </c>
      <c r="S2751">
        <f t="shared" si="171"/>
        <v>2015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1472835802</v>
      </c>
      <c r="J2752">
        <v>1470243802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69"/>
        <v>0</v>
      </c>
      <c r="Q2752">
        <f t="shared" si="170"/>
        <v>0</v>
      </c>
      <c r="R2752" s="12">
        <f t="shared" si="172"/>
        <v>41078.899826388886</v>
      </c>
      <c r="S2752">
        <f t="shared" si="171"/>
        <v>2012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1428171037</v>
      </c>
      <c r="J2753">
        <v>1425582637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69"/>
        <v>0</v>
      </c>
      <c r="Q2753">
        <f t="shared" si="170"/>
        <v>0</v>
      </c>
      <c r="R2753" s="12">
        <f t="shared" si="172"/>
        <v>41747.887060185189</v>
      </c>
      <c r="S2753">
        <f t="shared" si="171"/>
        <v>2014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1341086400</v>
      </c>
      <c r="J2754">
        <v>1340055345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ref="P2754:P2817" si="173">ROUND(E2754/D2754*100,0)</f>
        <v>11</v>
      </c>
      <c r="Q2754">
        <f t="shared" ref="Q2754:Q2817" si="174">IFERROR(ROUND(E2754/L2754,2),0)</f>
        <v>39.29</v>
      </c>
      <c r="R2754" s="12">
        <f t="shared" si="172"/>
        <v>40855.765092592592</v>
      </c>
      <c r="S2754">
        <f t="shared" si="171"/>
        <v>2011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1403039842</v>
      </c>
      <c r="J2755">
        <v>1397855842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si="173"/>
        <v>19</v>
      </c>
      <c r="Q2755">
        <f t="shared" si="174"/>
        <v>47.5</v>
      </c>
      <c r="R2755" s="12">
        <f t="shared" si="172"/>
        <v>41117.900729166664</v>
      </c>
      <c r="S2755">
        <f t="shared" ref="S2755:S2818" si="175">YEAR(R2755)</f>
        <v>2012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1324232504</v>
      </c>
      <c r="J2756">
        <v>1320776504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3"/>
        <v>0</v>
      </c>
      <c r="Q2756">
        <f t="shared" si="174"/>
        <v>0</v>
      </c>
      <c r="R2756" s="12">
        <f t="shared" si="172"/>
        <v>41863.636006944449</v>
      </c>
      <c r="S2756">
        <f t="shared" si="175"/>
        <v>2014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8223</v>
      </c>
      <c r="H2757" t="s">
        <v>8245</v>
      </c>
      <c r="I2757">
        <v>1346017023</v>
      </c>
      <c r="J2757">
        <v>1343425023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3"/>
        <v>52</v>
      </c>
      <c r="Q2757">
        <f t="shared" si="174"/>
        <v>17.329999999999998</v>
      </c>
      <c r="R2757" s="12">
        <f t="shared" si="172"/>
        <v>42072.790821759263</v>
      </c>
      <c r="S2757">
        <f t="shared" si="175"/>
        <v>2015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1410448551</v>
      </c>
      <c r="J2758">
        <v>1407856551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3"/>
        <v>10</v>
      </c>
      <c r="Q2758">
        <f t="shared" si="174"/>
        <v>31.76</v>
      </c>
      <c r="R2758" s="12">
        <f t="shared" ref="R2758:R2821" si="176">((J2760/60)/60)/24+DATE(1970,1,1)</f>
        <v>41620.90047453704</v>
      </c>
      <c r="S2758">
        <f t="shared" si="175"/>
        <v>2013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8240</v>
      </c>
      <c r="H2759" t="s">
        <v>8248</v>
      </c>
      <c r="I2759">
        <v>1428519527</v>
      </c>
      <c r="J2759">
        <v>1425927527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3"/>
        <v>1</v>
      </c>
      <c r="Q2759">
        <f t="shared" si="174"/>
        <v>5</v>
      </c>
      <c r="R2759" s="12">
        <f t="shared" si="176"/>
        <v>42573.65662037037</v>
      </c>
      <c r="S2759">
        <f t="shared" si="175"/>
        <v>2016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8223</v>
      </c>
      <c r="H2760" t="s">
        <v>8245</v>
      </c>
      <c r="I2760">
        <v>1389476201</v>
      </c>
      <c r="J2760">
        <v>1386884201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3"/>
        <v>12</v>
      </c>
      <c r="Q2760">
        <f t="shared" si="174"/>
        <v>39</v>
      </c>
      <c r="R2760" s="12">
        <f t="shared" si="176"/>
        <v>42639.441932870366</v>
      </c>
      <c r="S2760">
        <f t="shared" si="175"/>
        <v>2016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8223</v>
      </c>
      <c r="H2761" t="s">
        <v>8245</v>
      </c>
      <c r="I2761">
        <v>1470498332</v>
      </c>
      <c r="J2761">
        <v>1469202332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3"/>
        <v>11</v>
      </c>
      <c r="Q2761">
        <f t="shared" si="174"/>
        <v>52.5</v>
      </c>
      <c r="R2761" s="12">
        <f t="shared" si="176"/>
        <v>42524.36650462963</v>
      </c>
      <c r="S2761">
        <f t="shared" si="175"/>
        <v>2016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8225</v>
      </c>
      <c r="H2762" t="s">
        <v>8247</v>
      </c>
      <c r="I2762">
        <v>1476095783</v>
      </c>
      <c r="J2762">
        <v>1474886183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3"/>
        <v>0</v>
      </c>
      <c r="Q2762">
        <f t="shared" si="174"/>
        <v>0</v>
      </c>
      <c r="R2762" s="12">
        <f t="shared" si="176"/>
        <v>41415.461319444446</v>
      </c>
      <c r="S2762">
        <f t="shared" si="175"/>
        <v>2013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8225</v>
      </c>
      <c r="H2763" t="s">
        <v>8247</v>
      </c>
      <c r="I2763">
        <v>1468658866</v>
      </c>
      <c r="J2763">
        <v>1464943666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3"/>
        <v>1</v>
      </c>
      <c r="Q2763">
        <f t="shared" si="174"/>
        <v>9</v>
      </c>
      <c r="R2763" s="12">
        <f t="shared" si="176"/>
        <v>41247.063576388886</v>
      </c>
      <c r="S2763">
        <f t="shared" si="175"/>
        <v>2012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8224</v>
      </c>
      <c r="H2764" t="s">
        <v>8246</v>
      </c>
      <c r="I2764">
        <v>1371726258</v>
      </c>
      <c r="J2764">
        <v>1369134258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3"/>
        <v>1</v>
      </c>
      <c r="Q2764">
        <f t="shared" si="174"/>
        <v>25</v>
      </c>
      <c r="R2764" s="12">
        <f t="shared" si="176"/>
        <v>40927.036979166667</v>
      </c>
      <c r="S2764">
        <f t="shared" si="175"/>
        <v>2012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1357176693</v>
      </c>
      <c r="J2765">
        <v>1354584693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3"/>
        <v>0</v>
      </c>
      <c r="Q2765">
        <f t="shared" si="174"/>
        <v>30</v>
      </c>
      <c r="R2765" s="12">
        <f t="shared" si="176"/>
        <v>41373.579675925925</v>
      </c>
      <c r="S2765">
        <f t="shared" si="175"/>
        <v>2013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1332114795</v>
      </c>
      <c r="J2766">
        <v>1326934395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3"/>
        <v>1</v>
      </c>
      <c r="Q2766">
        <f t="shared" si="174"/>
        <v>11.25</v>
      </c>
      <c r="R2766" s="12">
        <f t="shared" si="176"/>
        <v>41030.292025462964</v>
      </c>
      <c r="S2766">
        <f t="shared" si="175"/>
        <v>2012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1369403684</v>
      </c>
      <c r="J2767">
        <v>1365515684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3"/>
        <v>0</v>
      </c>
      <c r="Q2767">
        <f t="shared" si="174"/>
        <v>0</v>
      </c>
      <c r="R2767" s="12">
        <f t="shared" si="176"/>
        <v>41194.579027777778</v>
      </c>
      <c r="S2767">
        <f t="shared" si="175"/>
        <v>2012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1338404400</v>
      </c>
      <c r="J2768">
        <v>1335855631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3"/>
        <v>2</v>
      </c>
      <c r="Q2768">
        <f t="shared" si="174"/>
        <v>25</v>
      </c>
      <c r="R2768" s="12">
        <f t="shared" si="176"/>
        <v>40736.668032407404</v>
      </c>
      <c r="S2768">
        <f t="shared" si="175"/>
        <v>2011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8223</v>
      </c>
      <c r="H2769" t="s">
        <v>8245</v>
      </c>
      <c r="I2769">
        <v>1351432428</v>
      </c>
      <c r="J2769">
        <v>1350050028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3"/>
        <v>1</v>
      </c>
      <c r="Q2769">
        <f t="shared" si="174"/>
        <v>11.33</v>
      </c>
      <c r="R2769" s="12">
        <f t="shared" si="176"/>
        <v>42172.958912037036</v>
      </c>
      <c r="S2769">
        <f t="shared" si="175"/>
        <v>2015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1313078518</v>
      </c>
      <c r="J2770">
        <v>1310486518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3"/>
        <v>14</v>
      </c>
      <c r="Q2770">
        <f t="shared" si="174"/>
        <v>29.47</v>
      </c>
      <c r="R2770" s="12">
        <f t="shared" si="176"/>
        <v>40967.614849537036</v>
      </c>
      <c r="S2770">
        <f t="shared" si="175"/>
        <v>2012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8228</v>
      </c>
      <c r="H2771" t="s">
        <v>8250</v>
      </c>
      <c r="I2771">
        <v>1439766050</v>
      </c>
      <c r="J2771">
        <v>1434582050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3"/>
        <v>0</v>
      </c>
      <c r="Q2771">
        <f t="shared" si="174"/>
        <v>1</v>
      </c>
      <c r="R2771" s="12">
        <f t="shared" si="176"/>
        <v>41745.826273148145</v>
      </c>
      <c r="S2771">
        <f t="shared" si="175"/>
        <v>2014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1333028723</v>
      </c>
      <c r="J2772">
        <v>1330440323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3"/>
        <v>10</v>
      </c>
      <c r="Q2772">
        <f t="shared" si="174"/>
        <v>63.1</v>
      </c>
      <c r="R2772" s="12">
        <f t="shared" si="176"/>
        <v>41686.705208333333</v>
      </c>
      <c r="S2772">
        <f t="shared" si="175"/>
        <v>2014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8224</v>
      </c>
      <c r="H2773" t="s">
        <v>8246</v>
      </c>
      <c r="I2773">
        <v>1401997790</v>
      </c>
      <c r="J2773">
        <v>1397677790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3"/>
        <v>0</v>
      </c>
      <c r="Q2773">
        <f t="shared" si="174"/>
        <v>0</v>
      </c>
      <c r="R2773" s="12">
        <f t="shared" si="176"/>
        <v>41257.531712962962</v>
      </c>
      <c r="S2773">
        <f t="shared" si="175"/>
        <v>2012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1395158130</v>
      </c>
      <c r="J2774">
        <v>1392569730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3"/>
        <v>0</v>
      </c>
      <c r="Q2774">
        <f t="shared" si="174"/>
        <v>0</v>
      </c>
      <c r="R2774" s="12">
        <f t="shared" si="176"/>
        <v>41537.869143518517</v>
      </c>
      <c r="S2774">
        <f t="shared" si="175"/>
        <v>2013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8223</v>
      </c>
      <c r="H2775" t="s">
        <v>8245</v>
      </c>
      <c r="I2775">
        <v>1359738000</v>
      </c>
      <c r="J2775">
        <v>1355489140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3"/>
        <v>0</v>
      </c>
      <c r="Q2775">
        <f t="shared" si="174"/>
        <v>1</v>
      </c>
      <c r="R2775" s="12">
        <f t="shared" si="176"/>
        <v>42474.86482638889</v>
      </c>
      <c r="S2775">
        <f t="shared" si="175"/>
        <v>2016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1381006294</v>
      </c>
      <c r="J2776">
        <v>1379710294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3"/>
        <v>14</v>
      </c>
      <c r="Q2776">
        <f t="shared" si="174"/>
        <v>43.85</v>
      </c>
      <c r="R2776" s="12">
        <f t="shared" si="176"/>
        <v>41311.126481481479</v>
      </c>
      <c r="S2776">
        <f t="shared" si="175"/>
        <v>2013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8228</v>
      </c>
      <c r="H2777" t="s">
        <v>8250</v>
      </c>
      <c r="I2777">
        <v>1461530721</v>
      </c>
      <c r="J2777">
        <v>1460666721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3"/>
        <v>3</v>
      </c>
      <c r="Q2777">
        <f t="shared" si="174"/>
        <v>75</v>
      </c>
      <c r="R2777" s="12">
        <f t="shared" si="176"/>
        <v>40863.013356481482</v>
      </c>
      <c r="S2777">
        <f t="shared" si="175"/>
        <v>2011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1362711728</v>
      </c>
      <c r="J2778">
        <v>1360119728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3"/>
        <v>8</v>
      </c>
      <c r="Q2778">
        <f t="shared" si="174"/>
        <v>45.97</v>
      </c>
      <c r="R2778" s="12">
        <f t="shared" si="176"/>
        <v>42136.297175925924</v>
      </c>
      <c r="S2778">
        <f t="shared" si="175"/>
        <v>2015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1323994754</v>
      </c>
      <c r="J2779">
        <v>1321402754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3"/>
        <v>0</v>
      </c>
      <c r="Q2779">
        <f t="shared" si="174"/>
        <v>10</v>
      </c>
      <c r="R2779" s="12">
        <f t="shared" si="176"/>
        <v>42172.669027777782</v>
      </c>
      <c r="S2779">
        <f t="shared" si="175"/>
        <v>2015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1434092876</v>
      </c>
      <c r="J2780">
        <v>1431414476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3"/>
        <v>26</v>
      </c>
      <c r="Q2780">
        <f t="shared" si="174"/>
        <v>93.67</v>
      </c>
      <c r="R2780" s="12">
        <f t="shared" si="176"/>
        <v>41846.978078703702</v>
      </c>
      <c r="S2780">
        <f t="shared" si="175"/>
        <v>2014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1437149004</v>
      </c>
      <c r="J2781">
        <v>1434557004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3"/>
        <v>2</v>
      </c>
      <c r="Q2781">
        <f t="shared" si="174"/>
        <v>53</v>
      </c>
      <c r="R2781" s="12">
        <f t="shared" si="176"/>
        <v>42300.585891203707</v>
      </c>
      <c r="S2781">
        <f t="shared" si="175"/>
        <v>2015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8223</v>
      </c>
      <c r="H2782" t="s">
        <v>8245</v>
      </c>
      <c r="I2782">
        <v>1409009306</v>
      </c>
      <c r="J2782">
        <v>1406417306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3"/>
        <v>0</v>
      </c>
      <c r="Q2782">
        <f t="shared" si="174"/>
        <v>0</v>
      </c>
      <c r="R2782" s="12">
        <f t="shared" si="176"/>
        <v>42774.447777777779</v>
      </c>
      <c r="S2782">
        <f t="shared" si="175"/>
        <v>2017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1448204621</v>
      </c>
      <c r="J2783">
        <v>1445609021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3"/>
        <v>105</v>
      </c>
      <c r="Q2783">
        <f t="shared" si="174"/>
        <v>47</v>
      </c>
      <c r="R2783" s="12">
        <f t="shared" si="176"/>
        <v>42018.94159722222</v>
      </c>
      <c r="S2783">
        <f t="shared" si="175"/>
        <v>2015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8236</v>
      </c>
      <c r="H2784" t="s">
        <v>8248</v>
      </c>
      <c r="I2784">
        <v>1489142688</v>
      </c>
      <c r="J2784">
        <v>1486550688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3"/>
        <v>120</v>
      </c>
      <c r="Q2784">
        <f t="shared" si="174"/>
        <v>66.67</v>
      </c>
      <c r="R2784" s="12">
        <f t="shared" si="176"/>
        <v>42026.924976851849</v>
      </c>
      <c r="S2784">
        <f t="shared" si="175"/>
        <v>2015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8223</v>
      </c>
      <c r="H2785" t="s">
        <v>8245</v>
      </c>
      <c r="I2785">
        <v>1423724400</v>
      </c>
      <c r="J2785">
        <v>1421274954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3"/>
        <v>115</v>
      </c>
      <c r="Q2785">
        <f t="shared" si="174"/>
        <v>18.77</v>
      </c>
      <c r="R2785" s="12">
        <f t="shared" si="176"/>
        <v>42103.535254629634</v>
      </c>
      <c r="S2785">
        <f t="shared" si="175"/>
        <v>2015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1424149140</v>
      </c>
      <c r="J2786">
        <v>1421964718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3"/>
        <v>119</v>
      </c>
      <c r="Q2786">
        <f t="shared" si="174"/>
        <v>66.11</v>
      </c>
      <c r="R2786" s="12">
        <f t="shared" si="176"/>
        <v>41920.787534722222</v>
      </c>
      <c r="S2786">
        <f t="shared" si="175"/>
        <v>2014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8224</v>
      </c>
      <c r="H2787" t="s">
        <v>8246</v>
      </c>
      <c r="I2787">
        <v>1429793446</v>
      </c>
      <c r="J2787">
        <v>1428583846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3"/>
        <v>105</v>
      </c>
      <c r="Q2787">
        <f t="shared" si="174"/>
        <v>36.86</v>
      </c>
      <c r="R2787" s="12">
        <f t="shared" si="176"/>
        <v>42558.189432870371</v>
      </c>
      <c r="S2787">
        <f t="shared" si="175"/>
        <v>2016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8223</v>
      </c>
      <c r="H2788" t="s">
        <v>8245</v>
      </c>
      <c r="I2788">
        <v>1414608843</v>
      </c>
      <c r="J2788">
        <v>1412794443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3"/>
        <v>118</v>
      </c>
      <c r="Q2788">
        <f t="shared" si="174"/>
        <v>39.81</v>
      </c>
      <c r="R2788" s="12">
        <f t="shared" si="176"/>
        <v>41815.569212962961</v>
      </c>
      <c r="S2788">
        <f t="shared" si="175"/>
        <v>2014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1470430800</v>
      </c>
      <c r="J2789">
        <v>1467865967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3"/>
        <v>120</v>
      </c>
      <c r="Q2789">
        <f t="shared" si="174"/>
        <v>31.5</v>
      </c>
      <c r="R2789" s="12">
        <f t="shared" si="176"/>
        <v>41808.198518518519</v>
      </c>
      <c r="S2789">
        <f t="shared" si="175"/>
        <v>2014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8224</v>
      </c>
      <c r="H2790" t="s">
        <v>8246</v>
      </c>
      <c r="I2790">
        <v>1404913180</v>
      </c>
      <c r="J2790">
        <v>1403703580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3"/>
        <v>103</v>
      </c>
      <c r="Q2790">
        <f t="shared" si="174"/>
        <v>102.5</v>
      </c>
      <c r="R2790" s="12">
        <f t="shared" si="176"/>
        <v>42550.701886574068</v>
      </c>
      <c r="S2790">
        <f t="shared" si="175"/>
        <v>2016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1405658752</v>
      </c>
      <c r="J2791">
        <v>1403066752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3"/>
        <v>101</v>
      </c>
      <c r="Q2791">
        <f t="shared" si="174"/>
        <v>126.46</v>
      </c>
      <c r="R2791" s="12">
        <f t="shared" si="176"/>
        <v>42056.013124999998</v>
      </c>
      <c r="S2791">
        <f t="shared" si="175"/>
        <v>2015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1469811043</v>
      </c>
      <c r="J2792">
        <v>1467219043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3"/>
        <v>105</v>
      </c>
      <c r="Q2792">
        <f t="shared" si="174"/>
        <v>47.88</v>
      </c>
      <c r="R2792" s="12">
        <f t="shared" si="176"/>
        <v>42016.938692129625</v>
      </c>
      <c r="S2792">
        <f t="shared" si="175"/>
        <v>2015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1426132800</v>
      </c>
      <c r="J2793">
        <v>1424477934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3"/>
        <v>103</v>
      </c>
      <c r="Q2793">
        <f t="shared" si="174"/>
        <v>73.209999999999994</v>
      </c>
      <c r="R2793" s="12">
        <f t="shared" si="176"/>
        <v>42591.899988425925</v>
      </c>
      <c r="S2793">
        <f t="shared" si="175"/>
        <v>2016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1423693903</v>
      </c>
      <c r="J2794">
        <v>1421101903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3"/>
        <v>108</v>
      </c>
      <c r="Q2794">
        <f t="shared" si="174"/>
        <v>89.67</v>
      </c>
      <c r="R2794" s="12">
        <f t="shared" si="176"/>
        <v>42183.231006944443</v>
      </c>
      <c r="S2794">
        <f t="shared" si="175"/>
        <v>2015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8223</v>
      </c>
      <c r="H2795" t="s">
        <v>8245</v>
      </c>
      <c r="I2795">
        <v>1473393600</v>
      </c>
      <c r="J2795">
        <v>1470778559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3"/>
        <v>111</v>
      </c>
      <c r="Q2795">
        <f t="shared" si="174"/>
        <v>151.46</v>
      </c>
      <c r="R2795" s="12">
        <f t="shared" si="176"/>
        <v>42176.419039351851</v>
      </c>
      <c r="S2795">
        <f t="shared" si="175"/>
        <v>2015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8223</v>
      </c>
      <c r="H2796" t="s">
        <v>8245</v>
      </c>
      <c r="I2796">
        <v>1439357559</v>
      </c>
      <c r="J2796">
        <v>1435469559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3"/>
        <v>150</v>
      </c>
      <c r="Q2796">
        <f t="shared" si="174"/>
        <v>25</v>
      </c>
      <c r="R2796" s="12">
        <f t="shared" si="176"/>
        <v>42416.691655092596</v>
      </c>
      <c r="S2796">
        <f t="shared" si="175"/>
        <v>2016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8225</v>
      </c>
      <c r="H2797" t="s">
        <v>8247</v>
      </c>
      <c r="I2797">
        <v>1437473005</v>
      </c>
      <c r="J2797">
        <v>1434881005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3"/>
        <v>104</v>
      </c>
      <c r="Q2797">
        <f t="shared" si="174"/>
        <v>36.5</v>
      </c>
      <c r="R2797" s="12">
        <f t="shared" si="176"/>
        <v>41780.525937500002</v>
      </c>
      <c r="S2797">
        <f t="shared" si="175"/>
        <v>2014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1457031600</v>
      </c>
      <c r="J2798">
        <v>1455640559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3"/>
        <v>116</v>
      </c>
      <c r="Q2798">
        <f t="shared" si="174"/>
        <v>44</v>
      </c>
      <c r="R2798" s="12">
        <f t="shared" si="176"/>
        <v>41795.528101851851</v>
      </c>
      <c r="S2798">
        <f t="shared" si="175"/>
        <v>2014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8223</v>
      </c>
      <c r="H2799" t="s">
        <v>8245</v>
      </c>
      <c r="I2799">
        <v>1402095600</v>
      </c>
      <c r="J2799">
        <v>1400675841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3"/>
        <v>103</v>
      </c>
      <c r="Q2799">
        <f t="shared" si="174"/>
        <v>87.36</v>
      </c>
      <c r="R2799" s="12">
        <f t="shared" si="176"/>
        <v>41798.94027777778</v>
      </c>
      <c r="S2799">
        <f t="shared" si="175"/>
        <v>2014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1404564028</v>
      </c>
      <c r="J2800">
        <v>1401972028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3"/>
        <v>101</v>
      </c>
      <c r="Q2800">
        <f t="shared" si="174"/>
        <v>36.47</v>
      </c>
      <c r="R2800" s="12">
        <f t="shared" si="176"/>
        <v>42201.675011574072</v>
      </c>
      <c r="S2800">
        <f t="shared" si="175"/>
        <v>2015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1404858840</v>
      </c>
      <c r="J2801">
        <v>1402266840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3"/>
        <v>117</v>
      </c>
      <c r="Q2801">
        <f t="shared" si="174"/>
        <v>44.86</v>
      </c>
      <c r="R2801" s="12">
        <f t="shared" si="176"/>
        <v>42507.264699074076</v>
      </c>
      <c r="S2801">
        <f t="shared" si="175"/>
        <v>2016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1438358400</v>
      </c>
      <c r="J2802">
        <v>1437063121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3"/>
        <v>133</v>
      </c>
      <c r="Q2802">
        <f t="shared" si="174"/>
        <v>42.9</v>
      </c>
      <c r="R2802" s="12">
        <f t="shared" si="176"/>
        <v>41948.552847222221</v>
      </c>
      <c r="S2802">
        <f t="shared" si="175"/>
        <v>2014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8224</v>
      </c>
      <c r="H2803" t="s">
        <v>8246</v>
      </c>
      <c r="I2803">
        <v>1466179200</v>
      </c>
      <c r="J2803">
        <v>1463466070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3"/>
        <v>133</v>
      </c>
      <c r="Q2803">
        <f t="shared" si="174"/>
        <v>51.23</v>
      </c>
      <c r="R2803" s="12">
        <f t="shared" si="176"/>
        <v>41900.243159722224</v>
      </c>
      <c r="S2803">
        <f t="shared" si="175"/>
        <v>2014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1420377366</v>
      </c>
      <c r="J2804">
        <v>1415193366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3"/>
        <v>102</v>
      </c>
      <c r="Q2804">
        <f t="shared" si="174"/>
        <v>33.94</v>
      </c>
      <c r="R2804" s="12">
        <f t="shared" si="176"/>
        <v>42192.64707175926</v>
      </c>
      <c r="S2804">
        <f t="shared" si="175"/>
        <v>2015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8225</v>
      </c>
      <c r="H2805" t="s">
        <v>8247</v>
      </c>
      <c r="I2805">
        <v>1412938800</v>
      </c>
      <c r="J2805">
        <v>1411019409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3"/>
        <v>128</v>
      </c>
      <c r="Q2805">
        <f t="shared" si="174"/>
        <v>90.74</v>
      </c>
      <c r="R2805" s="12">
        <f t="shared" si="176"/>
        <v>42158.065694444449</v>
      </c>
      <c r="S2805">
        <f t="shared" si="175"/>
        <v>2015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1438875107</v>
      </c>
      <c r="J2806">
        <v>1436283107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3"/>
        <v>115</v>
      </c>
      <c r="Q2806">
        <f t="shared" si="174"/>
        <v>50</v>
      </c>
      <c r="R2806" s="12">
        <f t="shared" si="176"/>
        <v>41881.453587962962</v>
      </c>
      <c r="S2806">
        <f t="shared" si="175"/>
        <v>2014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8223</v>
      </c>
      <c r="H2807" t="s">
        <v>8245</v>
      </c>
      <c r="I2807">
        <v>1437004800</v>
      </c>
      <c r="J2807">
        <v>1433295276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3"/>
        <v>110</v>
      </c>
      <c r="Q2807">
        <f t="shared" si="174"/>
        <v>24.44</v>
      </c>
      <c r="R2807" s="12">
        <f t="shared" si="176"/>
        <v>42213.505474537036</v>
      </c>
      <c r="S2807">
        <f t="shared" si="175"/>
        <v>2015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1411987990</v>
      </c>
      <c r="J2808">
        <v>1409395990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3"/>
        <v>112</v>
      </c>
      <c r="Q2808">
        <f t="shared" si="174"/>
        <v>44.25</v>
      </c>
      <c r="R2808" s="12">
        <f t="shared" si="176"/>
        <v>42185.267245370371</v>
      </c>
      <c r="S2808">
        <f t="shared" si="175"/>
        <v>2015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8224</v>
      </c>
      <c r="H2809" t="s">
        <v>8246</v>
      </c>
      <c r="I2809">
        <v>1440245273</v>
      </c>
      <c r="J2809">
        <v>1438085273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3"/>
        <v>126</v>
      </c>
      <c r="Q2809">
        <f t="shared" si="174"/>
        <v>67.739999999999995</v>
      </c>
      <c r="R2809" s="12">
        <f t="shared" si="176"/>
        <v>42154.873124999998</v>
      </c>
      <c r="S2809">
        <f t="shared" si="175"/>
        <v>2015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8224</v>
      </c>
      <c r="H2810" t="s">
        <v>8246</v>
      </c>
      <c r="I2810">
        <v>1438772400</v>
      </c>
      <c r="J2810">
        <v>1435645490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3"/>
        <v>100</v>
      </c>
      <c r="Q2810">
        <f t="shared" si="174"/>
        <v>65.38</v>
      </c>
      <c r="R2810" s="12">
        <f t="shared" si="176"/>
        <v>42208.84646990741</v>
      </c>
      <c r="S2810">
        <f t="shared" si="175"/>
        <v>2015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1435611438</v>
      </c>
      <c r="J2811">
        <v>1433019438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3"/>
        <v>102</v>
      </c>
      <c r="Q2811">
        <f t="shared" si="174"/>
        <v>121.9</v>
      </c>
      <c r="R2811" s="12">
        <f t="shared" si="176"/>
        <v>42451.496817129635</v>
      </c>
      <c r="S2811">
        <f t="shared" si="175"/>
        <v>2016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1440274735</v>
      </c>
      <c r="J2812">
        <v>1437682735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3"/>
        <v>108</v>
      </c>
      <c r="Q2812">
        <f t="shared" si="174"/>
        <v>47.46</v>
      </c>
      <c r="R2812" s="12">
        <f t="shared" si="176"/>
        <v>41759.13962962963</v>
      </c>
      <c r="S2812">
        <f t="shared" si="175"/>
        <v>2014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8223</v>
      </c>
      <c r="H2813" t="s">
        <v>8245</v>
      </c>
      <c r="I2813">
        <v>1459348740</v>
      </c>
      <c r="J2813">
        <v>1458647725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3"/>
        <v>100</v>
      </c>
      <c r="Q2813">
        <f t="shared" si="174"/>
        <v>92.84</v>
      </c>
      <c r="R2813" s="12">
        <f t="shared" si="176"/>
        <v>42028.496562500004</v>
      </c>
      <c r="S2813">
        <f t="shared" si="175"/>
        <v>2015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8223</v>
      </c>
      <c r="H2814" t="s">
        <v>8245</v>
      </c>
      <c r="I2814">
        <v>1401595140</v>
      </c>
      <c r="J2814">
        <v>1398828064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3"/>
        <v>113</v>
      </c>
      <c r="Q2814">
        <f t="shared" si="174"/>
        <v>68.25</v>
      </c>
      <c r="R2814" s="12">
        <f t="shared" si="176"/>
        <v>42054.74418981481</v>
      </c>
      <c r="S2814">
        <f t="shared" si="175"/>
        <v>2015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8224</v>
      </c>
      <c r="H2815" t="s">
        <v>8246</v>
      </c>
      <c r="I2815">
        <v>1424692503</v>
      </c>
      <c r="J2815">
        <v>1422100503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3"/>
        <v>128</v>
      </c>
      <c r="Q2815">
        <f t="shared" si="174"/>
        <v>37.21</v>
      </c>
      <c r="R2815" s="12">
        <f t="shared" si="176"/>
        <v>42693.742604166662</v>
      </c>
      <c r="S2815">
        <f t="shared" si="175"/>
        <v>2016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8228</v>
      </c>
      <c r="H2816" t="s">
        <v>8250</v>
      </c>
      <c r="I2816">
        <v>1428292800</v>
      </c>
      <c r="J2816">
        <v>1424368298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3"/>
        <v>108</v>
      </c>
      <c r="Q2816">
        <f t="shared" si="174"/>
        <v>25.25</v>
      </c>
      <c r="R2816" s="12">
        <f t="shared" si="176"/>
        <v>42103.399479166663</v>
      </c>
      <c r="S2816">
        <f t="shared" si="175"/>
        <v>2015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8223</v>
      </c>
      <c r="H2817" t="s">
        <v>8245</v>
      </c>
      <c r="I2817">
        <v>1481737761</v>
      </c>
      <c r="J2817">
        <v>1479577761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3"/>
        <v>242</v>
      </c>
      <c r="Q2817">
        <f t="shared" si="174"/>
        <v>43.21</v>
      </c>
      <c r="R2817" s="12">
        <f t="shared" si="176"/>
        <v>42559.776724537034</v>
      </c>
      <c r="S2817">
        <f t="shared" si="175"/>
        <v>2016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1431164115</v>
      </c>
      <c r="J2818">
        <v>1428572115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ref="P2818:P2881" si="177">ROUND(E2818/D2818*100,0)</f>
        <v>142</v>
      </c>
      <c r="Q2818">
        <f t="shared" ref="Q2818:Q2881" si="178">IFERROR(ROUND(E2818/L2818,2),0)</f>
        <v>25.13</v>
      </c>
      <c r="R2818" s="12">
        <f t="shared" si="176"/>
        <v>42188.467499999999</v>
      </c>
      <c r="S2818">
        <f t="shared" si="175"/>
        <v>2015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8228</v>
      </c>
      <c r="H2819" t="s">
        <v>8250</v>
      </c>
      <c r="I2819">
        <v>1470595109</v>
      </c>
      <c r="J2819">
        <v>1468003109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si="177"/>
        <v>130</v>
      </c>
      <c r="Q2819">
        <f t="shared" si="178"/>
        <v>23.64</v>
      </c>
      <c r="R2819" s="12">
        <f t="shared" si="176"/>
        <v>42023.634976851856</v>
      </c>
      <c r="S2819">
        <f t="shared" ref="S2819:S2882" si="179">YEAR(R2819)</f>
        <v>2015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8224</v>
      </c>
      <c r="H2820" t="s">
        <v>8246</v>
      </c>
      <c r="I2820">
        <v>1438531200</v>
      </c>
      <c r="J2820">
        <v>1435921992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77"/>
        <v>106</v>
      </c>
      <c r="Q2820">
        <f t="shared" si="178"/>
        <v>103.95</v>
      </c>
      <c r="R2820" s="12">
        <f t="shared" si="176"/>
        <v>42250.598217592589</v>
      </c>
      <c r="S2820">
        <f t="shared" si="179"/>
        <v>2015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1425136462</v>
      </c>
      <c r="J2821">
        <v>1421680462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77"/>
        <v>105</v>
      </c>
      <c r="Q2821">
        <f t="shared" si="178"/>
        <v>50.38</v>
      </c>
      <c r="R2821" s="12">
        <f t="shared" si="176"/>
        <v>42139.525567129633</v>
      </c>
      <c r="S2821">
        <f t="shared" si="179"/>
        <v>2015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8223</v>
      </c>
      <c r="H2822" t="s">
        <v>8245</v>
      </c>
      <c r="I2822">
        <v>1443018086</v>
      </c>
      <c r="J2822">
        <v>1441290086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77"/>
        <v>136</v>
      </c>
      <c r="Q2822">
        <f t="shared" si="178"/>
        <v>13.6</v>
      </c>
      <c r="R2822" s="12">
        <f t="shared" ref="R2822:R2885" si="180">((J2824/60)/60)/24+DATE(1970,1,1)</f>
        <v>42401.610983796301</v>
      </c>
      <c r="S2822">
        <f t="shared" si="179"/>
        <v>2016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1434285409</v>
      </c>
      <c r="J2823">
        <v>1431693409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77"/>
        <v>100</v>
      </c>
      <c r="Q2823">
        <f t="shared" si="178"/>
        <v>28.57</v>
      </c>
      <c r="R2823" s="12">
        <f t="shared" si="180"/>
        <v>41875.922858796301</v>
      </c>
      <c r="S2823">
        <f t="shared" si="179"/>
        <v>2014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8224</v>
      </c>
      <c r="H2824" t="s">
        <v>8246</v>
      </c>
      <c r="I2824">
        <v>1456444800</v>
      </c>
      <c r="J2824">
        <v>1454337589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77"/>
        <v>100</v>
      </c>
      <c r="Q2824">
        <f t="shared" si="178"/>
        <v>63.83</v>
      </c>
      <c r="R2824" s="12">
        <f t="shared" si="180"/>
        <v>42060.683935185181</v>
      </c>
      <c r="S2824">
        <f t="shared" si="179"/>
        <v>2015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1411510135</v>
      </c>
      <c r="J2825">
        <v>1408918135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77"/>
        <v>124</v>
      </c>
      <c r="Q2825">
        <f t="shared" si="178"/>
        <v>8.86</v>
      </c>
      <c r="R2825" s="12">
        <f t="shared" si="180"/>
        <v>42067.011643518519</v>
      </c>
      <c r="S2825">
        <f t="shared" si="179"/>
        <v>2015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1427469892</v>
      </c>
      <c r="J2826">
        <v>1424881492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77"/>
        <v>117</v>
      </c>
      <c r="Q2826">
        <f t="shared" si="178"/>
        <v>50.67</v>
      </c>
      <c r="R2826" s="12">
        <f t="shared" si="180"/>
        <v>42136.270787037036</v>
      </c>
      <c r="S2826">
        <f t="shared" si="179"/>
        <v>2015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1427842740</v>
      </c>
      <c r="J2827">
        <v>1425428206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77"/>
        <v>103</v>
      </c>
      <c r="Q2827">
        <f t="shared" si="178"/>
        <v>60.78</v>
      </c>
      <c r="R2827" s="12">
        <f t="shared" si="180"/>
        <v>42312.792662037042</v>
      </c>
      <c r="S2827">
        <f t="shared" si="179"/>
        <v>2015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1434159780</v>
      </c>
      <c r="J2828">
        <v>1431412196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77"/>
        <v>108</v>
      </c>
      <c r="Q2828">
        <f t="shared" si="178"/>
        <v>113.42</v>
      </c>
      <c r="R2828" s="12">
        <f t="shared" si="180"/>
        <v>42171.034861111111</v>
      </c>
      <c r="S2828">
        <f t="shared" si="179"/>
        <v>2015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8224</v>
      </c>
      <c r="H2829" t="s">
        <v>8246</v>
      </c>
      <c r="I2829">
        <v>1449255686</v>
      </c>
      <c r="J2829">
        <v>1446663686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77"/>
        <v>120</v>
      </c>
      <c r="Q2829">
        <f t="shared" si="178"/>
        <v>104.57</v>
      </c>
      <c r="R2829" s="12">
        <f t="shared" si="180"/>
        <v>42494.683634259258</v>
      </c>
      <c r="S2829">
        <f t="shared" si="179"/>
        <v>2016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77"/>
        <v>100</v>
      </c>
      <c r="Q2830">
        <f t="shared" si="178"/>
        <v>98.31</v>
      </c>
      <c r="R2830" s="12">
        <f t="shared" si="180"/>
        <v>42254.264687499999</v>
      </c>
      <c r="S2830">
        <f t="shared" si="179"/>
        <v>2015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8223</v>
      </c>
      <c r="H2831" t="s">
        <v>8245</v>
      </c>
      <c r="I2831">
        <v>1464971400</v>
      </c>
      <c r="J2831">
        <v>1462379066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77"/>
        <v>107</v>
      </c>
      <c r="Q2831">
        <f t="shared" si="178"/>
        <v>35.04</v>
      </c>
      <c r="R2831" s="12">
        <f t="shared" si="180"/>
        <v>42495.434236111112</v>
      </c>
      <c r="S2831">
        <f t="shared" si="179"/>
        <v>2016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8224</v>
      </c>
      <c r="H2832" t="s">
        <v>8246</v>
      </c>
      <c r="I2832">
        <v>1443826800</v>
      </c>
      <c r="J2832">
        <v>1441606869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77"/>
        <v>100</v>
      </c>
      <c r="Q2832">
        <f t="shared" si="178"/>
        <v>272.73</v>
      </c>
      <c r="R2832" s="12">
        <f t="shared" si="180"/>
        <v>41758.839675925927</v>
      </c>
      <c r="S2832">
        <f t="shared" si="179"/>
        <v>2014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8224</v>
      </c>
      <c r="H2833" t="s">
        <v>8246</v>
      </c>
      <c r="I2833">
        <v>1464863118</v>
      </c>
      <c r="J2833">
        <v>1462443918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77"/>
        <v>111</v>
      </c>
      <c r="Q2833">
        <f t="shared" si="178"/>
        <v>63.85</v>
      </c>
      <c r="R2833" s="12">
        <f t="shared" si="180"/>
        <v>42171.824884259258</v>
      </c>
      <c r="S2833">
        <f t="shared" si="179"/>
        <v>2015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8223</v>
      </c>
      <c r="H2834" t="s">
        <v>8245</v>
      </c>
      <c r="I2834">
        <v>1399867140</v>
      </c>
      <c r="J2834">
        <v>1398802148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77"/>
        <v>115</v>
      </c>
      <c r="Q2834">
        <f t="shared" si="178"/>
        <v>30.19</v>
      </c>
      <c r="R2834" s="12">
        <f t="shared" si="180"/>
        <v>41938.709421296298</v>
      </c>
      <c r="S2834">
        <f t="shared" si="179"/>
        <v>2014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1437076070</v>
      </c>
      <c r="J2835">
        <v>1434484070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77"/>
        <v>108</v>
      </c>
      <c r="Q2835">
        <f t="shared" si="178"/>
        <v>83.51</v>
      </c>
      <c r="R2835" s="12">
        <f t="shared" si="180"/>
        <v>42268.127696759257</v>
      </c>
      <c r="S2835">
        <f t="shared" si="179"/>
        <v>2015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1416780000</v>
      </c>
      <c r="J2836">
        <v>1414342894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77"/>
        <v>170</v>
      </c>
      <c r="Q2836">
        <f t="shared" si="178"/>
        <v>64.760000000000005</v>
      </c>
      <c r="R2836" s="12">
        <f t="shared" si="180"/>
        <v>42019.959837962961</v>
      </c>
      <c r="S2836">
        <f t="shared" si="179"/>
        <v>2015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8223</v>
      </c>
      <c r="H2837" t="s">
        <v>8245</v>
      </c>
      <c r="I2837">
        <v>1444528800</v>
      </c>
      <c r="J2837">
        <v>1442804633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77"/>
        <v>187</v>
      </c>
      <c r="Q2837">
        <f t="shared" si="178"/>
        <v>20.12</v>
      </c>
      <c r="R2837" s="12">
        <f t="shared" si="180"/>
        <v>42313.703900462962</v>
      </c>
      <c r="S2837">
        <f t="shared" si="179"/>
        <v>2015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8224</v>
      </c>
      <c r="H2838" t="s">
        <v>8246</v>
      </c>
      <c r="I2838">
        <v>1422658930</v>
      </c>
      <c r="J2838">
        <v>1421362930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77"/>
        <v>108</v>
      </c>
      <c r="Q2838">
        <f t="shared" si="178"/>
        <v>44.09</v>
      </c>
      <c r="R2838" s="12">
        <f t="shared" si="180"/>
        <v>42746.261782407411</v>
      </c>
      <c r="S2838">
        <f t="shared" si="179"/>
        <v>2017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8224</v>
      </c>
      <c r="H2839" t="s">
        <v>8246</v>
      </c>
      <c r="I2839">
        <v>1449273600</v>
      </c>
      <c r="J2839">
        <v>1446742417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77"/>
        <v>100</v>
      </c>
      <c r="Q2839">
        <f t="shared" si="178"/>
        <v>40.479999999999997</v>
      </c>
      <c r="R2839" s="12">
        <f t="shared" si="180"/>
        <v>42307.908379629633</v>
      </c>
      <c r="S2839">
        <f t="shared" si="179"/>
        <v>2015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1487393940</v>
      </c>
      <c r="J2840">
        <v>1484115418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77"/>
        <v>120</v>
      </c>
      <c r="Q2840">
        <f t="shared" si="178"/>
        <v>44.54</v>
      </c>
      <c r="R2840" s="12">
        <f t="shared" si="180"/>
        <v>41842.607592592591</v>
      </c>
      <c r="S2840">
        <f t="shared" si="179"/>
        <v>2014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8228</v>
      </c>
      <c r="H2841" t="s">
        <v>8250</v>
      </c>
      <c r="I2841">
        <v>1449701284</v>
      </c>
      <c r="J2841">
        <v>1446241684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77"/>
        <v>111</v>
      </c>
      <c r="Q2841">
        <f t="shared" si="178"/>
        <v>125.81</v>
      </c>
      <c r="R2841" s="12">
        <f t="shared" si="180"/>
        <v>41853.240208333329</v>
      </c>
      <c r="S2841">
        <f t="shared" si="179"/>
        <v>2014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8223</v>
      </c>
      <c r="H2842" t="s">
        <v>8245</v>
      </c>
      <c r="I2842">
        <v>1407967200</v>
      </c>
      <c r="J2842">
        <v>1406039696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77"/>
        <v>104</v>
      </c>
      <c r="Q2842">
        <f t="shared" si="178"/>
        <v>19.7</v>
      </c>
      <c r="R2842" s="12">
        <f t="shared" si="180"/>
        <v>42060.035636574074</v>
      </c>
      <c r="S2842">
        <f t="shared" si="179"/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8223</v>
      </c>
      <c r="H2843" t="s">
        <v>8245</v>
      </c>
      <c r="I2843">
        <v>1408942740</v>
      </c>
      <c r="J2843">
        <v>1406958354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77"/>
        <v>1</v>
      </c>
      <c r="Q2843">
        <f t="shared" si="178"/>
        <v>10</v>
      </c>
      <c r="R2843" s="12">
        <f t="shared" si="180"/>
        <v>42291.739548611105</v>
      </c>
      <c r="S2843">
        <f t="shared" si="179"/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1426698000</v>
      </c>
      <c r="J2844">
        <v>1424825479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77"/>
        <v>0</v>
      </c>
      <c r="Q2844">
        <f t="shared" si="178"/>
        <v>0</v>
      </c>
      <c r="R2844" s="12">
        <f t="shared" si="180"/>
        <v>41784.952488425923</v>
      </c>
      <c r="S2844">
        <f t="shared" si="179"/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8224</v>
      </c>
      <c r="H2845" t="s">
        <v>8246</v>
      </c>
      <c r="I2845">
        <v>1450032297</v>
      </c>
      <c r="J2845">
        <v>1444844697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77"/>
        <v>0</v>
      </c>
      <c r="Q2845">
        <f t="shared" si="178"/>
        <v>0</v>
      </c>
      <c r="R2845" s="12">
        <f t="shared" si="180"/>
        <v>42492.737847222219</v>
      </c>
      <c r="S2845">
        <f t="shared" si="179"/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8224</v>
      </c>
      <c r="H2846" t="s">
        <v>8246</v>
      </c>
      <c r="I2846">
        <v>1403348400</v>
      </c>
      <c r="J2846">
        <v>1401058295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77"/>
        <v>5</v>
      </c>
      <c r="Q2846">
        <f t="shared" si="178"/>
        <v>30</v>
      </c>
      <c r="R2846" s="12">
        <f t="shared" si="180"/>
        <v>42709.546064814815</v>
      </c>
      <c r="S2846">
        <f t="shared" si="179"/>
        <v>2016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1465790400</v>
      </c>
      <c r="J2847">
        <v>1462210950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77"/>
        <v>32</v>
      </c>
      <c r="Q2847">
        <f t="shared" si="178"/>
        <v>60.67</v>
      </c>
      <c r="R2847" s="12">
        <f t="shared" si="180"/>
        <v>42103.016585648147</v>
      </c>
      <c r="S2847">
        <f t="shared" si="179"/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8238</v>
      </c>
      <c r="H2848" t="s">
        <v>8248</v>
      </c>
      <c r="I2848">
        <v>1483535180</v>
      </c>
      <c r="J2848">
        <v>1480943180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77"/>
        <v>0</v>
      </c>
      <c r="Q2848">
        <f t="shared" si="178"/>
        <v>0</v>
      </c>
      <c r="R2848" s="12">
        <f t="shared" si="180"/>
        <v>42108.692060185189</v>
      </c>
      <c r="S2848">
        <f t="shared" si="179"/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1433723033</v>
      </c>
      <c r="J2849">
        <v>1428539033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77"/>
        <v>0</v>
      </c>
      <c r="Q2849">
        <f t="shared" si="178"/>
        <v>0</v>
      </c>
      <c r="R2849" s="12">
        <f t="shared" si="180"/>
        <v>42453.806307870371</v>
      </c>
      <c r="S2849">
        <f t="shared" si="179"/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1432917394</v>
      </c>
      <c r="J2850">
        <v>1429029394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77"/>
        <v>0</v>
      </c>
      <c r="Q2850">
        <f t="shared" si="178"/>
        <v>23.33</v>
      </c>
      <c r="R2850" s="12">
        <f t="shared" si="180"/>
        <v>42123.648831018523</v>
      </c>
      <c r="S2850">
        <f t="shared" si="179"/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8223</v>
      </c>
      <c r="H2851" t="s">
        <v>8245</v>
      </c>
      <c r="I2851">
        <v>1464031265</v>
      </c>
      <c r="J2851">
        <v>1458847265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77"/>
        <v>1</v>
      </c>
      <c r="Q2851">
        <f t="shared" si="178"/>
        <v>5</v>
      </c>
      <c r="R2851" s="12">
        <f t="shared" si="180"/>
        <v>42453.428240740745</v>
      </c>
      <c r="S2851">
        <f t="shared" si="179"/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1432913659</v>
      </c>
      <c r="J2852">
        <v>1430321659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77"/>
        <v>4</v>
      </c>
      <c r="Q2852">
        <f t="shared" si="178"/>
        <v>23.92</v>
      </c>
      <c r="R2852" s="12">
        <f t="shared" si="180"/>
        <v>41858.007071759261</v>
      </c>
      <c r="S2852">
        <f t="shared" si="179"/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8224</v>
      </c>
      <c r="H2853" t="s">
        <v>8246</v>
      </c>
      <c r="I2853">
        <v>1461406600</v>
      </c>
      <c r="J2853">
        <v>1458814600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77"/>
        <v>0</v>
      </c>
      <c r="Q2853">
        <f t="shared" si="178"/>
        <v>0</v>
      </c>
      <c r="R2853" s="12">
        <f t="shared" si="180"/>
        <v>42390.002650462964</v>
      </c>
      <c r="S2853">
        <f t="shared" si="179"/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1409962211</v>
      </c>
      <c r="J2854">
        <v>1407370211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77"/>
        <v>2</v>
      </c>
      <c r="Q2854">
        <f t="shared" si="178"/>
        <v>15.83</v>
      </c>
      <c r="R2854" s="12">
        <f t="shared" si="180"/>
        <v>41781.045173611114</v>
      </c>
      <c r="S2854">
        <f t="shared" si="179"/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8240</v>
      </c>
      <c r="H2855" t="s">
        <v>8248</v>
      </c>
      <c r="I2855">
        <v>1454109420</v>
      </c>
      <c r="J2855">
        <v>1453334629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77"/>
        <v>0</v>
      </c>
      <c r="Q2855">
        <f t="shared" si="178"/>
        <v>0</v>
      </c>
      <c r="R2855" s="12">
        <f t="shared" si="180"/>
        <v>41836.190937499996</v>
      </c>
      <c r="S2855">
        <f t="shared" si="179"/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8223</v>
      </c>
      <c r="H2856" t="s">
        <v>8245</v>
      </c>
      <c r="I2856">
        <v>1403312703</v>
      </c>
      <c r="J2856">
        <v>1400720703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77"/>
        <v>42</v>
      </c>
      <c r="Q2856">
        <f t="shared" si="178"/>
        <v>29.79</v>
      </c>
      <c r="R2856" s="12">
        <f t="shared" si="180"/>
        <v>42111.71665509259</v>
      </c>
      <c r="S2856">
        <f t="shared" si="179"/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8228</v>
      </c>
      <c r="H2857" t="s">
        <v>8250</v>
      </c>
      <c r="I2857">
        <v>1410669297</v>
      </c>
      <c r="J2857">
        <v>1405485297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77"/>
        <v>50</v>
      </c>
      <c r="Q2857">
        <f t="shared" si="178"/>
        <v>60</v>
      </c>
      <c r="R2857" s="12">
        <f t="shared" si="180"/>
        <v>42370.007766203707</v>
      </c>
      <c r="S2857">
        <f t="shared" si="179"/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8224</v>
      </c>
      <c r="H2858" t="s">
        <v>8246</v>
      </c>
      <c r="I2858">
        <v>1431018719</v>
      </c>
      <c r="J2858">
        <v>1429290719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77"/>
        <v>5</v>
      </c>
      <c r="Q2858">
        <f t="shared" si="178"/>
        <v>24.33</v>
      </c>
      <c r="R2858" s="12">
        <f t="shared" si="180"/>
        <v>42165.037581018521</v>
      </c>
      <c r="S2858">
        <f t="shared" si="179"/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8223</v>
      </c>
      <c r="H2859" t="s">
        <v>8245</v>
      </c>
      <c r="I2859">
        <v>1454110440</v>
      </c>
      <c r="J2859">
        <v>1451607071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77"/>
        <v>20</v>
      </c>
      <c r="Q2859">
        <f t="shared" si="178"/>
        <v>500</v>
      </c>
      <c r="R2859" s="12">
        <f t="shared" si="180"/>
        <v>42726.920081018514</v>
      </c>
      <c r="S2859">
        <f t="shared" si="179"/>
        <v>2016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8223</v>
      </c>
      <c r="H2860" t="s">
        <v>8245</v>
      </c>
      <c r="I2860">
        <v>1439069640</v>
      </c>
      <c r="J2860">
        <v>1433897647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77"/>
        <v>0</v>
      </c>
      <c r="Q2860">
        <f t="shared" si="178"/>
        <v>0</v>
      </c>
      <c r="R2860" s="12">
        <f t="shared" si="180"/>
        <v>41954.545081018514</v>
      </c>
      <c r="S2860">
        <f t="shared" si="179"/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8237</v>
      </c>
      <c r="H2861" t="s">
        <v>8255</v>
      </c>
      <c r="I2861">
        <v>1487613600</v>
      </c>
      <c r="J2861">
        <v>1482444295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77"/>
        <v>2</v>
      </c>
      <c r="Q2861">
        <f t="shared" si="178"/>
        <v>35</v>
      </c>
      <c r="R2861" s="12">
        <f t="shared" si="180"/>
        <v>42233.362314814818</v>
      </c>
      <c r="S2861">
        <f t="shared" si="179"/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8232</v>
      </c>
      <c r="H2862" t="s">
        <v>8248</v>
      </c>
      <c r="I2862">
        <v>1417778880</v>
      </c>
      <c r="J2862">
        <v>1415711095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77"/>
        <v>7</v>
      </c>
      <c r="Q2862">
        <f t="shared" si="178"/>
        <v>29.56</v>
      </c>
      <c r="R2862" s="12">
        <f t="shared" si="180"/>
        <v>42480.800648148142</v>
      </c>
      <c r="S2862">
        <f t="shared" si="179"/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1444984904</v>
      </c>
      <c r="J2863">
        <v>1439800904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77"/>
        <v>32</v>
      </c>
      <c r="Q2863">
        <f t="shared" si="178"/>
        <v>26.67</v>
      </c>
      <c r="R2863" s="12">
        <f t="shared" si="180"/>
        <v>42257.590833333335</v>
      </c>
      <c r="S2863">
        <f t="shared" si="179"/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1466363576</v>
      </c>
      <c r="J2864">
        <v>1461179576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77"/>
        <v>0</v>
      </c>
      <c r="Q2864">
        <f t="shared" si="178"/>
        <v>18.329999999999998</v>
      </c>
      <c r="R2864" s="12">
        <f t="shared" si="180"/>
        <v>41784.789687500001</v>
      </c>
      <c r="S2864">
        <f t="shared" si="179"/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8225</v>
      </c>
      <c r="H2865" t="s">
        <v>8247</v>
      </c>
      <c r="I2865">
        <v>1443103848</v>
      </c>
      <c r="J2865">
        <v>1441894248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77"/>
        <v>0</v>
      </c>
      <c r="Q2865">
        <f t="shared" si="178"/>
        <v>20</v>
      </c>
      <c r="R2865" s="12">
        <f t="shared" si="180"/>
        <v>41831.675034722226</v>
      </c>
      <c r="S2865">
        <f t="shared" si="179"/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8223</v>
      </c>
      <c r="H2866" t="s">
        <v>8245</v>
      </c>
      <c r="I2866">
        <v>1403636229</v>
      </c>
      <c r="J2866">
        <v>1401044229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77"/>
        <v>2</v>
      </c>
      <c r="Q2866">
        <f t="shared" si="178"/>
        <v>13.33</v>
      </c>
      <c r="R2866" s="12">
        <f t="shared" si="180"/>
        <v>42172.613506944443</v>
      </c>
      <c r="S2866">
        <f t="shared" si="179"/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1410279123</v>
      </c>
      <c r="J2867">
        <v>1405095123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77"/>
        <v>0</v>
      </c>
      <c r="Q2867">
        <f t="shared" si="178"/>
        <v>0</v>
      </c>
      <c r="R2867" s="12">
        <f t="shared" si="180"/>
        <v>41950.114108796297</v>
      </c>
      <c r="S2867">
        <f t="shared" si="179"/>
        <v>2014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8224</v>
      </c>
      <c r="H2868" t="s">
        <v>8246</v>
      </c>
      <c r="I2868">
        <v>1437139080</v>
      </c>
      <c r="J2868">
        <v>1434552207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77"/>
        <v>1</v>
      </c>
      <c r="Q2868">
        <f t="shared" si="178"/>
        <v>22.5</v>
      </c>
      <c r="R2868" s="12">
        <f t="shared" si="180"/>
        <v>42627.955104166671</v>
      </c>
      <c r="S2868">
        <f t="shared" si="179"/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1420512259</v>
      </c>
      <c r="J2869">
        <v>1415328259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77"/>
        <v>20</v>
      </c>
      <c r="Q2869">
        <f t="shared" si="178"/>
        <v>50.4</v>
      </c>
      <c r="R2869" s="12">
        <f t="shared" si="180"/>
        <v>42531.195277777777</v>
      </c>
      <c r="S2869">
        <f t="shared" si="179"/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1476482400</v>
      </c>
      <c r="J2870">
        <v>1473893721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77"/>
        <v>42</v>
      </c>
      <c r="Q2870">
        <f t="shared" si="178"/>
        <v>105.03</v>
      </c>
      <c r="R2870" s="12">
        <f t="shared" si="180"/>
        <v>42618.827013888891</v>
      </c>
      <c r="S2870">
        <f t="shared" si="179"/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1467604800</v>
      </c>
      <c r="J2871">
        <v>1465533672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77"/>
        <v>1</v>
      </c>
      <c r="Q2871">
        <f t="shared" si="178"/>
        <v>35.4</v>
      </c>
      <c r="R2871" s="12">
        <f t="shared" si="180"/>
        <v>42540.593530092592</v>
      </c>
      <c r="S2871">
        <f t="shared" si="179"/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1475697054</v>
      </c>
      <c r="J2872">
        <v>1473105054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77"/>
        <v>15</v>
      </c>
      <c r="Q2872">
        <f t="shared" si="178"/>
        <v>83.33</v>
      </c>
      <c r="R2872" s="12">
        <f t="shared" si="180"/>
        <v>41746.189409722225</v>
      </c>
      <c r="S2872">
        <f t="shared" si="179"/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1468937681</v>
      </c>
      <c r="J2873">
        <v>1466345681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77"/>
        <v>5</v>
      </c>
      <c r="Q2873">
        <f t="shared" si="178"/>
        <v>35.92</v>
      </c>
      <c r="R2873" s="12">
        <f t="shared" si="180"/>
        <v>41974.738576388889</v>
      </c>
      <c r="S2873">
        <f t="shared" si="179"/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1400301165</v>
      </c>
      <c r="J2874">
        <v>1397709165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77"/>
        <v>0</v>
      </c>
      <c r="Q2874">
        <f t="shared" si="178"/>
        <v>0</v>
      </c>
      <c r="R2874" s="12">
        <f t="shared" si="180"/>
        <v>42115.11618055556</v>
      </c>
      <c r="S2874">
        <f t="shared" si="179"/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1419183813</v>
      </c>
      <c r="J2875">
        <v>1417455813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77"/>
        <v>38</v>
      </c>
      <c r="Q2875">
        <f t="shared" si="178"/>
        <v>119.13</v>
      </c>
      <c r="R2875" s="12">
        <f t="shared" si="180"/>
        <v>42002.817488425921</v>
      </c>
      <c r="S2875">
        <f t="shared" si="179"/>
        <v>2014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1434768438</v>
      </c>
      <c r="J2876">
        <v>1429584438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77"/>
        <v>5</v>
      </c>
      <c r="Q2876">
        <f t="shared" si="178"/>
        <v>90.33</v>
      </c>
      <c r="R2876" s="12">
        <f t="shared" si="180"/>
        <v>42722.84474537037</v>
      </c>
      <c r="S2876">
        <f t="shared" si="179"/>
        <v>2016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77"/>
        <v>0</v>
      </c>
      <c r="Q2877">
        <f t="shared" si="178"/>
        <v>2.33</v>
      </c>
      <c r="R2877" s="12">
        <f t="shared" si="180"/>
        <v>42465.128391203703</v>
      </c>
      <c r="S2877">
        <f t="shared" si="179"/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1484684186</v>
      </c>
      <c r="J2878">
        <v>1482092186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77"/>
        <v>0</v>
      </c>
      <c r="Q2878">
        <f t="shared" si="178"/>
        <v>0</v>
      </c>
      <c r="R2878" s="12">
        <f t="shared" si="180"/>
        <v>42171.743969907402</v>
      </c>
      <c r="S2878">
        <f t="shared" si="179"/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1462417493</v>
      </c>
      <c r="J2879">
        <v>1459825493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77"/>
        <v>11</v>
      </c>
      <c r="Q2879">
        <f t="shared" si="178"/>
        <v>108.33</v>
      </c>
      <c r="R2879" s="12">
        <f t="shared" si="180"/>
        <v>42672.955138888887</v>
      </c>
      <c r="S2879">
        <f t="shared" si="179"/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8223</v>
      </c>
      <c r="H2880" t="s">
        <v>8245</v>
      </c>
      <c r="I2880">
        <v>1437069079</v>
      </c>
      <c r="J2880">
        <v>1434477079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77"/>
        <v>2</v>
      </c>
      <c r="Q2880">
        <f t="shared" si="178"/>
        <v>15.75</v>
      </c>
      <c r="R2880" s="12">
        <f t="shared" si="180"/>
        <v>42128.615682870368</v>
      </c>
      <c r="S2880">
        <f t="shared" si="179"/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1480525200</v>
      </c>
      <c r="J2881">
        <v>1477781724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77"/>
        <v>0</v>
      </c>
      <c r="Q2881">
        <f t="shared" si="178"/>
        <v>29</v>
      </c>
      <c r="R2881" s="12">
        <f t="shared" si="180"/>
        <v>42359.725243055553</v>
      </c>
      <c r="S2881">
        <f t="shared" si="179"/>
        <v>2015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8224</v>
      </c>
      <c r="H2882" t="s">
        <v>8246</v>
      </c>
      <c r="I2882">
        <v>1435934795</v>
      </c>
      <c r="J2882">
        <v>1430750795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ref="P2882:P2945" si="181">ROUND(E2882/D2882*100,0)</f>
        <v>23</v>
      </c>
      <c r="Q2882">
        <f t="shared" ref="Q2882:Q2945" si="182">IFERROR(ROUND(E2882/L2882,2),0)</f>
        <v>96.55</v>
      </c>
      <c r="R2882" s="12">
        <f t="shared" si="180"/>
        <v>42192.905694444446</v>
      </c>
      <c r="S2882">
        <f t="shared" si="179"/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1453310661</v>
      </c>
      <c r="J2883">
        <v>1450718661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si="181"/>
        <v>0</v>
      </c>
      <c r="Q2883">
        <f t="shared" si="182"/>
        <v>0</v>
      </c>
      <c r="R2883" s="12">
        <f t="shared" si="180"/>
        <v>41916.597638888888</v>
      </c>
      <c r="S2883">
        <f t="shared" ref="S2883:S2946" si="183">YEAR(R2883)</f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1440090300</v>
      </c>
      <c r="J2884">
        <v>1436305452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1"/>
        <v>34</v>
      </c>
      <c r="Q2884">
        <f t="shared" si="182"/>
        <v>63</v>
      </c>
      <c r="R2884" s="12">
        <f t="shared" si="180"/>
        <v>42461.596273148149</v>
      </c>
      <c r="S2884">
        <f t="shared" si="183"/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1417620036</v>
      </c>
      <c r="J2885">
        <v>1412432436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1"/>
        <v>19</v>
      </c>
      <c r="Q2885">
        <f t="shared" si="182"/>
        <v>381.6</v>
      </c>
      <c r="R2885" s="12">
        <f t="shared" si="180"/>
        <v>42370.90320601852</v>
      </c>
      <c r="S2885">
        <f t="shared" si="183"/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1462112318</v>
      </c>
      <c r="J2886">
        <v>1459520318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1"/>
        <v>0</v>
      </c>
      <c r="Q2886">
        <f t="shared" si="182"/>
        <v>46.25</v>
      </c>
      <c r="R2886" s="12">
        <f t="shared" ref="R2886:R2949" si="184">((J2888/60)/60)/24+DATE(1970,1,1)</f>
        <v>41948.727256944447</v>
      </c>
      <c r="S2886">
        <f t="shared" si="183"/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1454734740</v>
      </c>
      <c r="J2887">
        <v>1451684437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1"/>
        <v>33</v>
      </c>
      <c r="Q2887">
        <f t="shared" si="182"/>
        <v>26</v>
      </c>
      <c r="R2887" s="12">
        <f t="shared" si="184"/>
        <v>42047.07640046296</v>
      </c>
      <c r="S2887">
        <f t="shared" si="183"/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1417800435</v>
      </c>
      <c r="J2888">
        <v>1415208435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1"/>
        <v>5</v>
      </c>
      <c r="Q2888">
        <f t="shared" si="182"/>
        <v>10</v>
      </c>
      <c r="R2888" s="12">
        <f t="shared" si="184"/>
        <v>42261.632916666669</v>
      </c>
      <c r="S2888">
        <f t="shared" si="183"/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1426294201</v>
      </c>
      <c r="J2889">
        <v>1423705801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1"/>
        <v>0</v>
      </c>
      <c r="Q2889">
        <f t="shared" si="182"/>
        <v>5</v>
      </c>
      <c r="R2889" s="12">
        <f t="shared" si="184"/>
        <v>41985.427361111113</v>
      </c>
      <c r="S2889">
        <f t="shared" si="183"/>
        <v>2014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1442635140</v>
      </c>
      <c r="J2890">
        <v>1442243484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1"/>
        <v>0</v>
      </c>
      <c r="Q2890">
        <f t="shared" si="182"/>
        <v>0</v>
      </c>
      <c r="R2890" s="12">
        <f t="shared" si="184"/>
        <v>41922.535185185188</v>
      </c>
      <c r="S2890">
        <f t="shared" si="183"/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1420971324</v>
      </c>
      <c r="J2891">
        <v>1418379324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1"/>
        <v>38</v>
      </c>
      <c r="Q2891">
        <f t="shared" si="182"/>
        <v>81.569999999999993</v>
      </c>
      <c r="R2891" s="12">
        <f t="shared" si="184"/>
        <v>41850.863252314812</v>
      </c>
      <c r="S2891">
        <f t="shared" si="183"/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1413608340</v>
      </c>
      <c r="J2892">
        <v>1412945440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1"/>
        <v>1</v>
      </c>
      <c r="Q2892">
        <f t="shared" si="182"/>
        <v>7</v>
      </c>
      <c r="R2892" s="12">
        <f t="shared" si="184"/>
        <v>41831.742962962962</v>
      </c>
      <c r="S2892">
        <f t="shared" si="183"/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1409344985</v>
      </c>
      <c r="J2893">
        <v>1406752985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1"/>
        <v>3</v>
      </c>
      <c r="Q2893">
        <f t="shared" si="182"/>
        <v>27.3</v>
      </c>
      <c r="R2893" s="12">
        <f t="shared" si="184"/>
        <v>42415.883425925931</v>
      </c>
      <c r="S2893">
        <f t="shared" si="183"/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1407553200</v>
      </c>
      <c r="J2894">
        <v>1405100992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1"/>
        <v>9</v>
      </c>
      <c r="Q2894">
        <f t="shared" si="182"/>
        <v>29.41</v>
      </c>
      <c r="R2894" s="12">
        <f t="shared" si="184"/>
        <v>41869.714166666665</v>
      </c>
      <c r="S2894">
        <f t="shared" si="183"/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1460751128</v>
      </c>
      <c r="J2895">
        <v>1455570728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1"/>
        <v>1</v>
      </c>
      <c r="Q2895">
        <f t="shared" si="182"/>
        <v>12.5</v>
      </c>
      <c r="R2895" s="12">
        <f t="shared" si="184"/>
        <v>41953.773090277777</v>
      </c>
      <c r="S2895">
        <f t="shared" si="183"/>
        <v>2014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1409000400</v>
      </c>
      <c r="J2896">
        <v>1408381704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1"/>
        <v>0</v>
      </c>
      <c r="Q2896">
        <f t="shared" si="182"/>
        <v>0</v>
      </c>
      <c r="R2896" s="12">
        <f t="shared" si="184"/>
        <v>42037.986284722225</v>
      </c>
      <c r="S2896">
        <f t="shared" si="183"/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1420768800</v>
      </c>
      <c r="J2897">
        <v>1415644395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1"/>
        <v>5</v>
      </c>
      <c r="Q2897">
        <f t="shared" si="182"/>
        <v>5.75</v>
      </c>
      <c r="R2897" s="12">
        <f t="shared" si="184"/>
        <v>41811.555462962962</v>
      </c>
      <c r="S2897">
        <f t="shared" si="183"/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1428100815</v>
      </c>
      <c r="J2898">
        <v>1422920415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1"/>
        <v>21</v>
      </c>
      <c r="Q2898">
        <f t="shared" si="182"/>
        <v>52.08</v>
      </c>
      <c r="R2898" s="12">
        <f t="shared" si="184"/>
        <v>42701.908807870372</v>
      </c>
      <c r="S2898">
        <f t="shared" si="183"/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1403470800</v>
      </c>
      <c r="J2899">
        <v>1403356792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1"/>
        <v>5</v>
      </c>
      <c r="Q2899">
        <f t="shared" si="182"/>
        <v>183.33</v>
      </c>
      <c r="R2899" s="12">
        <f t="shared" si="184"/>
        <v>42258.646504629629</v>
      </c>
      <c r="S2899">
        <f t="shared" si="183"/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1481522400</v>
      </c>
      <c r="J2900">
        <v>1480283321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1"/>
        <v>4</v>
      </c>
      <c r="Q2900">
        <f t="shared" si="182"/>
        <v>26.33</v>
      </c>
      <c r="R2900" s="12">
        <f t="shared" si="184"/>
        <v>42278.664965277778</v>
      </c>
      <c r="S2900">
        <f t="shared" si="183"/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1"/>
        <v>0</v>
      </c>
      <c r="Q2901">
        <f t="shared" si="182"/>
        <v>0</v>
      </c>
      <c r="R2901" s="12">
        <f t="shared" si="184"/>
        <v>42515.078217592592</v>
      </c>
      <c r="S2901">
        <f t="shared" si="183"/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1446307053</v>
      </c>
      <c r="J2902">
        <v>1443715053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1"/>
        <v>62</v>
      </c>
      <c r="Q2902">
        <f t="shared" si="182"/>
        <v>486.43</v>
      </c>
      <c r="R2902" s="12">
        <f t="shared" si="184"/>
        <v>41830.234166666669</v>
      </c>
      <c r="S2902">
        <f t="shared" si="183"/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1469325158</v>
      </c>
      <c r="J2903">
        <v>1464141158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1"/>
        <v>1</v>
      </c>
      <c r="Q2903">
        <f t="shared" si="182"/>
        <v>3</v>
      </c>
      <c r="R2903" s="12">
        <f t="shared" si="184"/>
        <v>41982.904386574075</v>
      </c>
      <c r="S2903">
        <f t="shared" si="183"/>
        <v>2014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1407562632</v>
      </c>
      <c r="J2904">
        <v>1404970632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1"/>
        <v>0</v>
      </c>
      <c r="Q2904">
        <f t="shared" si="182"/>
        <v>25</v>
      </c>
      <c r="R2904" s="12">
        <f t="shared" si="184"/>
        <v>42210.439768518518</v>
      </c>
      <c r="S2904">
        <f t="shared" si="183"/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1423345339</v>
      </c>
      <c r="J2905">
        <v>1418161339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1"/>
        <v>1</v>
      </c>
      <c r="Q2905">
        <f t="shared" si="182"/>
        <v>9.75</v>
      </c>
      <c r="R2905" s="12">
        <f t="shared" si="184"/>
        <v>42196.166874999995</v>
      </c>
      <c r="S2905">
        <f t="shared" si="183"/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8223</v>
      </c>
      <c r="H2906" t="s">
        <v>8245</v>
      </c>
      <c r="I2906">
        <v>1440412396</v>
      </c>
      <c r="J2906">
        <v>1437820396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1"/>
        <v>5</v>
      </c>
      <c r="Q2906">
        <f t="shared" si="182"/>
        <v>18.75</v>
      </c>
      <c r="R2906" s="12">
        <f t="shared" si="184"/>
        <v>41940.967951388891</v>
      </c>
      <c r="S2906">
        <f t="shared" si="183"/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1441771218</v>
      </c>
      <c r="J2907">
        <v>1436587218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1"/>
        <v>18</v>
      </c>
      <c r="Q2907">
        <f t="shared" si="182"/>
        <v>36.590000000000003</v>
      </c>
      <c r="R2907" s="12">
        <f t="shared" si="184"/>
        <v>42606.056863425925</v>
      </c>
      <c r="S2907">
        <f t="shared" si="183"/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8224</v>
      </c>
      <c r="H2908" t="s">
        <v>8246</v>
      </c>
      <c r="I2908">
        <v>1415534400</v>
      </c>
      <c r="J2908">
        <v>1414538031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1"/>
        <v>9</v>
      </c>
      <c r="Q2908">
        <f t="shared" si="182"/>
        <v>80.709999999999994</v>
      </c>
      <c r="R2908" s="12">
        <f t="shared" si="184"/>
        <v>42199.648912037039</v>
      </c>
      <c r="S2908">
        <f t="shared" si="183"/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1473211313</v>
      </c>
      <c r="J2909">
        <v>1472001713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1"/>
        <v>0</v>
      </c>
      <c r="Q2909">
        <f t="shared" si="182"/>
        <v>1</v>
      </c>
      <c r="R2909" s="12">
        <f t="shared" si="184"/>
        <v>42444.877743055549</v>
      </c>
      <c r="S2909">
        <f t="shared" si="183"/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1438390800</v>
      </c>
      <c r="J2910">
        <v>1436888066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1"/>
        <v>3</v>
      </c>
      <c r="Q2910">
        <f t="shared" si="182"/>
        <v>52.8</v>
      </c>
      <c r="R2910" s="12">
        <f t="shared" si="184"/>
        <v>42499.731701388882</v>
      </c>
      <c r="S2910">
        <f t="shared" si="183"/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1463259837</v>
      </c>
      <c r="J2911">
        <v>1458075837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1"/>
        <v>0</v>
      </c>
      <c r="Q2911">
        <f t="shared" si="182"/>
        <v>20</v>
      </c>
      <c r="R2911" s="12">
        <f t="shared" si="184"/>
        <v>41929.266215277778</v>
      </c>
      <c r="S2911">
        <f t="shared" si="183"/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8223</v>
      </c>
      <c r="H2912" t="s">
        <v>8245</v>
      </c>
      <c r="I2912">
        <v>1465407219</v>
      </c>
      <c r="J2912">
        <v>1462815219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1"/>
        <v>0</v>
      </c>
      <c r="Q2912">
        <f t="shared" si="182"/>
        <v>1</v>
      </c>
      <c r="R2912" s="12">
        <f t="shared" si="184"/>
        <v>42107.841284722221</v>
      </c>
      <c r="S2912">
        <f t="shared" si="183"/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1416944760</v>
      </c>
      <c r="J2913">
        <v>1413527001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1"/>
        <v>37</v>
      </c>
      <c r="Q2913">
        <f t="shared" si="182"/>
        <v>46.93</v>
      </c>
      <c r="R2913" s="12">
        <f t="shared" si="184"/>
        <v>42142.768819444449</v>
      </c>
      <c r="S2913">
        <f t="shared" si="183"/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8224</v>
      </c>
      <c r="H2914" t="s">
        <v>8246</v>
      </c>
      <c r="I2914">
        <v>1434139887</v>
      </c>
      <c r="J2914">
        <v>1428955887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1"/>
        <v>14</v>
      </c>
      <c r="Q2914">
        <f t="shared" si="182"/>
        <v>78.08</v>
      </c>
      <c r="R2914" s="12">
        <f t="shared" si="184"/>
        <v>42354.131643518514</v>
      </c>
      <c r="S2914">
        <f t="shared" si="183"/>
        <v>2015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1435429626</v>
      </c>
      <c r="J2915">
        <v>1431973626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1"/>
        <v>0</v>
      </c>
      <c r="Q2915">
        <f t="shared" si="182"/>
        <v>1</v>
      </c>
      <c r="R2915" s="12">
        <f t="shared" si="184"/>
        <v>41828.922905092593</v>
      </c>
      <c r="S2915">
        <f t="shared" si="183"/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8223</v>
      </c>
      <c r="H2916" t="s">
        <v>8245</v>
      </c>
      <c r="I2916">
        <v>1452827374</v>
      </c>
      <c r="J2916">
        <v>1450235374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1"/>
        <v>0</v>
      </c>
      <c r="Q2916">
        <f t="shared" si="182"/>
        <v>1</v>
      </c>
      <c r="R2916" s="12">
        <f t="shared" si="184"/>
        <v>42017.907337962963</v>
      </c>
      <c r="S2916">
        <f t="shared" si="183"/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8223</v>
      </c>
      <c r="H2917" t="s">
        <v>8245</v>
      </c>
      <c r="I2917">
        <v>1410041339</v>
      </c>
      <c r="J2917">
        <v>1404857339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1"/>
        <v>61</v>
      </c>
      <c r="Q2917">
        <f t="shared" si="182"/>
        <v>203.67</v>
      </c>
      <c r="R2917" s="12">
        <f t="shared" si="184"/>
        <v>42415.398032407407</v>
      </c>
      <c r="S2917">
        <f t="shared" si="183"/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1426365994</v>
      </c>
      <c r="J2918">
        <v>1421185594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1"/>
        <v>8</v>
      </c>
      <c r="Q2918">
        <f t="shared" si="182"/>
        <v>20.71</v>
      </c>
      <c r="R2918" s="12">
        <f t="shared" si="184"/>
        <v>41755.476724537039</v>
      </c>
      <c r="S2918">
        <f t="shared" si="183"/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8224</v>
      </c>
      <c r="H2919" t="s">
        <v>8246</v>
      </c>
      <c r="I2919">
        <v>1458117190</v>
      </c>
      <c r="J2919">
        <v>1455528790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1"/>
        <v>22</v>
      </c>
      <c r="Q2919">
        <f t="shared" si="182"/>
        <v>48.56</v>
      </c>
      <c r="R2919" s="12">
        <f t="shared" si="184"/>
        <v>42245.234340277777</v>
      </c>
      <c r="S2919">
        <f t="shared" si="183"/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8224</v>
      </c>
      <c r="H2920" t="s">
        <v>8246</v>
      </c>
      <c r="I2920">
        <v>1400498789</v>
      </c>
      <c r="J2920">
        <v>1398511589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1"/>
        <v>27</v>
      </c>
      <c r="Q2920">
        <f t="shared" si="182"/>
        <v>68.099999999999994</v>
      </c>
      <c r="R2920" s="12">
        <f t="shared" si="184"/>
        <v>42278.629710648151</v>
      </c>
      <c r="S2920">
        <f t="shared" si="183"/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1442381847</v>
      </c>
      <c r="J2921">
        <v>1440826647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1"/>
        <v>9</v>
      </c>
      <c r="Q2921">
        <f t="shared" si="182"/>
        <v>8.5</v>
      </c>
      <c r="R2921" s="12">
        <f t="shared" si="184"/>
        <v>41826.61954861111</v>
      </c>
      <c r="S2921">
        <f t="shared" si="183"/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8223</v>
      </c>
      <c r="H2922" t="s">
        <v>8245</v>
      </c>
      <c r="I2922">
        <v>1446131207</v>
      </c>
      <c r="J2922">
        <v>1443712007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1"/>
        <v>27</v>
      </c>
      <c r="Q2922">
        <f t="shared" si="182"/>
        <v>51.62</v>
      </c>
      <c r="R2922" s="12">
        <f t="shared" si="184"/>
        <v>42058.792476851857</v>
      </c>
      <c r="S2922">
        <f t="shared" si="183"/>
        <v>2015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1407250329</v>
      </c>
      <c r="J2923">
        <v>1404658329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1"/>
        <v>129</v>
      </c>
      <c r="Q2923">
        <f t="shared" si="182"/>
        <v>43</v>
      </c>
      <c r="R2923" s="12">
        <f t="shared" si="184"/>
        <v>41877.886620370373</v>
      </c>
      <c r="S2923">
        <f t="shared" si="183"/>
        <v>2014</v>
      </c>
    </row>
    <row r="2924" spans="1:19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8228</v>
      </c>
      <c r="H2924" t="s">
        <v>8250</v>
      </c>
      <c r="I2924">
        <v>1427306470</v>
      </c>
      <c r="J2924">
        <v>1424718070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1"/>
        <v>100</v>
      </c>
      <c r="Q2924">
        <f t="shared" si="182"/>
        <v>83.33</v>
      </c>
      <c r="R2924" s="12">
        <f t="shared" si="184"/>
        <v>42097.874155092592</v>
      </c>
      <c r="S2924">
        <f t="shared" si="183"/>
        <v>2015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1411679804</v>
      </c>
      <c r="J2925">
        <v>1409087804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1"/>
        <v>100</v>
      </c>
      <c r="Q2925">
        <f t="shared" si="182"/>
        <v>30</v>
      </c>
      <c r="R2925" s="12">
        <f t="shared" si="184"/>
        <v>42013.15253472222</v>
      </c>
      <c r="S2925">
        <f t="shared" si="183"/>
        <v>2015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8224</v>
      </c>
      <c r="H2926" t="s">
        <v>8246</v>
      </c>
      <c r="I2926">
        <v>1431982727</v>
      </c>
      <c r="J2926">
        <v>1428094727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1"/>
        <v>103</v>
      </c>
      <c r="Q2926">
        <f t="shared" si="182"/>
        <v>175.51</v>
      </c>
      <c r="R2926" s="12">
        <f t="shared" si="184"/>
        <v>42103.556828703702</v>
      </c>
      <c r="S2926">
        <f t="shared" si="183"/>
        <v>2015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1422068400</v>
      </c>
      <c r="J2927">
        <v>1420774779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1"/>
        <v>102</v>
      </c>
      <c r="Q2927">
        <f t="shared" si="182"/>
        <v>231.66</v>
      </c>
      <c r="R2927" s="12">
        <f t="shared" si="184"/>
        <v>41863.584120370368</v>
      </c>
      <c r="S2927">
        <f t="shared" si="183"/>
        <v>2014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1431143940</v>
      </c>
      <c r="J2928">
        <v>1428585710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1"/>
        <v>125</v>
      </c>
      <c r="Q2928">
        <f t="shared" si="182"/>
        <v>75</v>
      </c>
      <c r="R2928" s="12">
        <f t="shared" si="184"/>
        <v>42044.765960648147</v>
      </c>
      <c r="S2928">
        <f t="shared" si="183"/>
        <v>2015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1410444068</v>
      </c>
      <c r="J2929">
        <v>1407852068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1"/>
        <v>131</v>
      </c>
      <c r="Q2929">
        <f t="shared" si="182"/>
        <v>112.14</v>
      </c>
      <c r="R2929" s="12">
        <f t="shared" si="184"/>
        <v>41806.669317129628</v>
      </c>
      <c r="S2929">
        <f t="shared" si="183"/>
        <v>2014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1424715779</v>
      </c>
      <c r="J2930">
        <v>1423506179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1"/>
        <v>100</v>
      </c>
      <c r="Q2930">
        <f t="shared" si="182"/>
        <v>41.67</v>
      </c>
      <c r="R2930" s="12">
        <f t="shared" si="184"/>
        <v>42403.998217592598</v>
      </c>
      <c r="S2930">
        <f t="shared" si="183"/>
        <v>2016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1405400400</v>
      </c>
      <c r="J2931">
        <v>1402934629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1"/>
        <v>102</v>
      </c>
      <c r="Q2931">
        <f t="shared" si="182"/>
        <v>255.17</v>
      </c>
      <c r="R2931" s="12">
        <f t="shared" si="184"/>
        <v>41754.564328703702</v>
      </c>
      <c r="S2931">
        <f t="shared" si="183"/>
        <v>2014</v>
      </c>
    </row>
    <row r="2932" spans="1:19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8223</v>
      </c>
      <c r="H2932" t="s">
        <v>8245</v>
      </c>
      <c r="I2932">
        <v>1457135846</v>
      </c>
      <c r="J2932">
        <v>1454543846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1"/>
        <v>101</v>
      </c>
      <c r="Q2932">
        <f t="shared" si="182"/>
        <v>162.77000000000001</v>
      </c>
      <c r="R2932" s="12">
        <f t="shared" si="184"/>
        <v>42101.584074074075</v>
      </c>
      <c r="S2932">
        <f t="shared" si="183"/>
        <v>2015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8223</v>
      </c>
      <c r="H2933" t="s">
        <v>8245</v>
      </c>
      <c r="I2933">
        <v>1401024758</v>
      </c>
      <c r="J2933">
        <v>1398432758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1"/>
        <v>106</v>
      </c>
      <c r="Q2933">
        <f t="shared" si="182"/>
        <v>88.33</v>
      </c>
      <c r="R2933" s="12">
        <f t="shared" si="184"/>
        <v>41872.291238425925</v>
      </c>
      <c r="S2933">
        <f t="shared" si="183"/>
        <v>2014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8224</v>
      </c>
      <c r="H2934" t="s">
        <v>8246</v>
      </c>
      <c r="I2934">
        <v>1431007264</v>
      </c>
      <c r="J2934">
        <v>1428415264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1"/>
        <v>105</v>
      </c>
      <c r="Q2934">
        <f t="shared" si="182"/>
        <v>85.74</v>
      </c>
      <c r="R2934" s="12">
        <f t="shared" si="184"/>
        <v>42025.164780092593</v>
      </c>
      <c r="S2934">
        <f t="shared" si="183"/>
        <v>2015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8228</v>
      </c>
      <c r="H2935" t="s">
        <v>8250</v>
      </c>
      <c r="I2935">
        <v>1410761280</v>
      </c>
      <c r="J2935">
        <v>1408604363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1"/>
        <v>103</v>
      </c>
      <c r="Q2935">
        <f t="shared" si="182"/>
        <v>47.57</v>
      </c>
      <c r="R2935" s="12">
        <f t="shared" si="184"/>
        <v>42495.956631944442</v>
      </c>
      <c r="S2935">
        <f t="shared" si="183"/>
        <v>2016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8225</v>
      </c>
      <c r="H2936" t="s">
        <v>8247</v>
      </c>
      <c r="I2936">
        <v>1424516400</v>
      </c>
      <c r="J2936">
        <v>1421812637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1"/>
        <v>108</v>
      </c>
      <c r="Q2936">
        <f t="shared" si="182"/>
        <v>72.97</v>
      </c>
      <c r="R2936" s="12">
        <f t="shared" si="184"/>
        <v>41775.636157407411</v>
      </c>
      <c r="S2936">
        <f t="shared" si="183"/>
        <v>2014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1465081053</v>
      </c>
      <c r="J2937">
        <v>1462489053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1"/>
        <v>101</v>
      </c>
      <c r="Q2937">
        <f t="shared" si="182"/>
        <v>90.54</v>
      </c>
      <c r="R2937" s="12">
        <f t="shared" si="184"/>
        <v>42553.583425925928</v>
      </c>
      <c r="S2937">
        <f t="shared" si="183"/>
        <v>2016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8228</v>
      </c>
      <c r="H2938" t="s">
        <v>8250</v>
      </c>
      <c r="I2938">
        <v>1402845364</v>
      </c>
      <c r="J2938">
        <v>1400253364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1"/>
        <v>128</v>
      </c>
      <c r="Q2938">
        <f t="shared" si="182"/>
        <v>37.65</v>
      </c>
      <c r="R2938" s="12">
        <f t="shared" si="184"/>
        <v>41912.650729166664</v>
      </c>
      <c r="S2938">
        <f t="shared" si="183"/>
        <v>2014</v>
      </c>
    </row>
    <row r="2939" spans="1:19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8223</v>
      </c>
      <c r="H2939" t="s">
        <v>8245</v>
      </c>
      <c r="I2939">
        <v>1472490000</v>
      </c>
      <c r="J2939">
        <v>1467468008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1"/>
        <v>133</v>
      </c>
      <c r="Q2939">
        <f t="shared" si="182"/>
        <v>36.36</v>
      </c>
      <c r="R2939" s="12">
        <f t="shared" si="184"/>
        <v>41803.457326388889</v>
      </c>
      <c r="S2939">
        <f t="shared" si="183"/>
        <v>2014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1413176340</v>
      </c>
      <c r="J2940">
        <v>1412091423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1"/>
        <v>101</v>
      </c>
      <c r="Q2940">
        <f t="shared" si="182"/>
        <v>126.72</v>
      </c>
      <c r="R2940" s="12">
        <f t="shared" si="184"/>
        <v>42004.703865740739</v>
      </c>
      <c r="S2940">
        <f t="shared" si="183"/>
        <v>2014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8224</v>
      </c>
      <c r="H2941" t="s">
        <v>8246</v>
      </c>
      <c r="I2941">
        <v>1405249113</v>
      </c>
      <c r="J2941">
        <v>1402657113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1"/>
        <v>103</v>
      </c>
      <c r="Q2941">
        <f t="shared" si="182"/>
        <v>329.2</v>
      </c>
      <c r="R2941" s="12">
        <f t="shared" si="184"/>
        <v>41845.809166666666</v>
      </c>
      <c r="S2941">
        <f t="shared" si="183"/>
        <v>2014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1422636814</v>
      </c>
      <c r="J2942">
        <v>1420044814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1"/>
        <v>107</v>
      </c>
      <c r="Q2942">
        <f t="shared" si="182"/>
        <v>81.239999999999995</v>
      </c>
      <c r="R2942" s="12">
        <f t="shared" si="184"/>
        <v>41982.773356481484</v>
      </c>
      <c r="S2942">
        <f t="shared" si="183"/>
        <v>2014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1409187600</v>
      </c>
      <c r="J2943">
        <v>1406316312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1"/>
        <v>0</v>
      </c>
      <c r="Q2943">
        <f t="shared" si="182"/>
        <v>1</v>
      </c>
      <c r="R2943" s="12">
        <f t="shared" si="184"/>
        <v>42034.960127314815</v>
      </c>
      <c r="S2943">
        <f t="shared" si="183"/>
        <v>2015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8223</v>
      </c>
      <c r="H2944" t="s">
        <v>8245</v>
      </c>
      <c r="I2944">
        <v>1421606018</v>
      </c>
      <c r="J2944">
        <v>1418150018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1"/>
        <v>20</v>
      </c>
      <c r="Q2944">
        <f t="shared" si="182"/>
        <v>202.23</v>
      </c>
      <c r="R2944" s="12">
        <f t="shared" si="184"/>
        <v>42334.803923611107</v>
      </c>
      <c r="S2944">
        <f t="shared" si="183"/>
        <v>2015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1425250955</v>
      </c>
      <c r="J2945">
        <v>1422658955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1"/>
        <v>0</v>
      </c>
      <c r="Q2945">
        <f t="shared" si="182"/>
        <v>0</v>
      </c>
      <c r="R2945" s="12">
        <f t="shared" si="184"/>
        <v>42077.129398148143</v>
      </c>
      <c r="S2945">
        <f t="shared" si="183"/>
        <v>2015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8228</v>
      </c>
      <c r="H2946" t="s">
        <v>8250</v>
      </c>
      <c r="I2946">
        <v>1450297080</v>
      </c>
      <c r="J2946">
        <v>1448565459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ref="P2946:P3009" si="185">ROUND(E2946/D2946*100,0)</f>
        <v>1</v>
      </c>
      <c r="Q2946">
        <f t="shared" ref="Q2946:Q3009" si="186">IFERROR(ROUND(E2946/L2946,2),0)</f>
        <v>100</v>
      </c>
      <c r="R2946" s="12">
        <f t="shared" si="184"/>
        <v>42132.9143287037</v>
      </c>
      <c r="S2946">
        <f t="shared" si="183"/>
        <v>2015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1428894380</v>
      </c>
      <c r="J2947">
        <v>1426302380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si="185"/>
        <v>0</v>
      </c>
      <c r="Q2947">
        <f t="shared" si="186"/>
        <v>0</v>
      </c>
      <c r="R2947" s="12">
        <f t="shared" si="184"/>
        <v>42118.139583333337</v>
      </c>
      <c r="S2947">
        <f t="shared" ref="S2947:S3010" si="187">YEAR(R2947)</f>
        <v>2015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8223</v>
      </c>
      <c r="H2948" t="s">
        <v>8245</v>
      </c>
      <c r="I2948">
        <v>1433714198</v>
      </c>
      <c r="J2948">
        <v>1431122198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85"/>
        <v>0</v>
      </c>
      <c r="Q2948">
        <f t="shared" si="186"/>
        <v>1</v>
      </c>
      <c r="R2948" s="12">
        <f t="shared" si="184"/>
        <v>42567.531157407408</v>
      </c>
      <c r="S2948">
        <f t="shared" si="187"/>
        <v>2016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1432437660</v>
      </c>
      <c r="J2949">
        <v>1429845660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85"/>
        <v>4</v>
      </c>
      <c r="Q2949">
        <f t="shared" si="186"/>
        <v>82.46</v>
      </c>
      <c r="R2949" s="12">
        <f t="shared" si="184"/>
        <v>42649.562118055561</v>
      </c>
      <c r="S2949">
        <f t="shared" si="187"/>
        <v>2016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8224</v>
      </c>
      <c r="H2950" t="s">
        <v>8246</v>
      </c>
      <c r="I2950">
        <v>1471265092</v>
      </c>
      <c r="J2950">
        <v>1468673092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85"/>
        <v>0</v>
      </c>
      <c r="Q2950">
        <f t="shared" si="186"/>
        <v>2.67</v>
      </c>
      <c r="R2950" s="12">
        <f t="shared" ref="R2950:R3013" si="188">((J2952/60)/60)/24+DATE(1970,1,1)</f>
        <v>42097.649224537032</v>
      </c>
      <c r="S2950">
        <f t="shared" si="187"/>
        <v>2015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1480007460</v>
      </c>
      <c r="J2951">
        <v>1475760567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85"/>
        <v>3</v>
      </c>
      <c r="Q2951">
        <f t="shared" si="186"/>
        <v>12.5</v>
      </c>
      <c r="R2951" s="12">
        <f t="shared" si="188"/>
        <v>42297.823113425926</v>
      </c>
      <c r="S2951">
        <f t="shared" si="187"/>
        <v>2015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1433259293</v>
      </c>
      <c r="J2952">
        <v>1428075293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85"/>
        <v>0</v>
      </c>
      <c r="Q2952">
        <f t="shared" si="186"/>
        <v>0</v>
      </c>
      <c r="R2952" s="12">
        <f t="shared" si="188"/>
        <v>42362.36518518519</v>
      </c>
      <c r="S2952">
        <f t="shared" si="187"/>
        <v>2015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1447965917</v>
      </c>
      <c r="J2953">
        <v>1445370317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85"/>
        <v>2</v>
      </c>
      <c r="Q2953">
        <f t="shared" si="186"/>
        <v>18.899999999999999</v>
      </c>
      <c r="R2953" s="12">
        <f t="shared" si="188"/>
        <v>41872.802928240737</v>
      </c>
      <c r="S2953">
        <f t="shared" si="187"/>
        <v>2014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1453538752</v>
      </c>
      <c r="J2954">
        <v>1450946752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85"/>
        <v>8</v>
      </c>
      <c r="Q2954">
        <f t="shared" si="186"/>
        <v>200.63</v>
      </c>
      <c r="R2954" s="12">
        <f t="shared" si="188"/>
        <v>42628.690266203703</v>
      </c>
      <c r="S2954">
        <f t="shared" si="187"/>
        <v>2016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1412536573</v>
      </c>
      <c r="J2955">
        <v>1408648573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85"/>
        <v>0</v>
      </c>
      <c r="Q2955">
        <f t="shared" si="186"/>
        <v>201.67</v>
      </c>
      <c r="R2955" s="12">
        <f t="shared" si="188"/>
        <v>42255.791909722218</v>
      </c>
      <c r="S2955">
        <f t="shared" si="187"/>
        <v>2015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1476676800</v>
      </c>
      <c r="J2956">
        <v>1473957239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85"/>
        <v>0</v>
      </c>
      <c r="Q2956">
        <f t="shared" si="186"/>
        <v>0</v>
      </c>
      <c r="R2956" s="12">
        <f t="shared" si="188"/>
        <v>42790.583368055552</v>
      </c>
      <c r="S2956">
        <f t="shared" si="187"/>
        <v>2017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1444330821</v>
      </c>
      <c r="J2957">
        <v>1441738821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85"/>
        <v>60</v>
      </c>
      <c r="Q2957">
        <f t="shared" si="186"/>
        <v>65</v>
      </c>
      <c r="R2957" s="12">
        <f t="shared" si="188"/>
        <v>42141.741307870368</v>
      </c>
      <c r="S2957">
        <f t="shared" si="187"/>
        <v>2015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1489669203</v>
      </c>
      <c r="J2958">
        <v>1487944803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85"/>
        <v>17</v>
      </c>
      <c r="Q2958">
        <f t="shared" si="186"/>
        <v>66.099999999999994</v>
      </c>
      <c r="R2958" s="12">
        <f t="shared" si="188"/>
        <v>42464.958912037036</v>
      </c>
      <c r="S2958">
        <f t="shared" si="187"/>
        <v>2016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1434476849</v>
      </c>
      <c r="J2959">
        <v>1431884849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85"/>
        <v>2</v>
      </c>
      <c r="Q2959">
        <f t="shared" si="186"/>
        <v>93.33</v>
      </c>
      <c r="R2959" s="12">
        <f t="shared" si="188"/>
        <v>42031.011249999996</v>
      </c>
      <c r="S2959">
        <f t="shared" si="187"/>
        <v>2015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1462402850</v>
      </c>
      <c r="J2960">
        <v>1459810850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85"/>
        <v>0</v>
      </c>
      <c r="Q2960">
        <f t="shared" si="186"/>
        <v>0</v>
      </c>
      <c r="R2960" s="12">
        <f t="shared" si="188"/>
        <v>42438.779131944444</v>
      </c>
      <c r="S2960">
        <f t="shared" si="187"/>
        <v>2016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8223</v>
      </c>
      <c r="H2961" t="s">
        <v>8245</v>
      </c>
      <c r="I2961">
        <v>1427498172</v>
      </c>
      <c r="J2961">
        <v>1422317772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85"/>
        <v>0</v>
      </c>
      <c r="Q2961">
        <f t="shared" si="186"/>
        <v>0</v>
      </c>
      <c r="R2961" s="12">
        <f t="shared" si="188"/>
        <v>42498.008391203708</v>
      </c>
      <c r="S2961">
        <f t="shared" si="187"/>
        <v>2016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1462729317</v>
      </c>
      <c r="J2962">
        <v>1457548917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85"/>
        <v>0</v>
      </c>
      <c r="Q2962">
        <f t="shared" si="186"/>
        <v>0</v>
      </c>
      <c r="R2962" s="12">
        <f t="shared" si="188"/>
        <v>41863.757210648146</v>
      </c>
      <c r="S2962">
        <f t="shared" si="187"/>
        <v>2014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8224</v>
      </c>
      <c r="H2963" t="s">
        <v>8246</v>
      </c>
      <c r="I2963">
        <v>1465258325</v>
      </c>
      <c r="J2963">
        <v>1462666325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85"/>
        <v>110</v>
      </c>
      <c r="Q2963">
        <f t="shared" si="186"/>
        <v>50.75</v>
      </c>
      <c r="R2963" s="12">
        <f t="shared" si="188"/>
        <v>42061.212488425925</v>
      </c>
      <c r="S2963">
        <f t="shared" si="187"/>
        <v>2015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1410459023</v>
      </c>
      <c r="J2964">
        <v>1407867023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85"/>
        <v>122</v>
      </c>
      <c r="Q2964">
        <f t="shared" si="186"/>
        <v>60.9</v>
      </c>
      <c r="R2964" s="12">
        <f t="shared" si="188"/>
        <v>42036.24428240741</v>
      </c>
      <c r="S2964">
        <f t="shared" si="187"/>
        <v>2015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1427342400</v>
      </c>
      <c r="J2965">
        <v>1424927159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85"/>
        <v>107</v>
      </c>
      <c r="Q2965">
        <f t="shared" si="186"/>
        <v>109.03</v>
      </c>
      <c r="R2965" s="12">
        <f t="shared" si="188"/>
        <v>42157.470185185186</v>
      </c>
      <c r="S2965">
        <f t="shared" si="187"/>
        <v>2015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1425193140</v>
      </c>
      <c r="J2966">
        <v>1422769906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85"/>
        <v>101</v>
      </c>
      <c r="Q2966">
        <f t="shared" si="186"/>
        <v>25.69</v>
      </c>
      <c r="R2966" s="12">
        <f t="shared" si="188"/>
        <v>41827.909942129627</v>
      </c>
      <c r="S2966">
        <f t="shared" si="187"/>
        <v>2014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1435835824</v>
      </c>
      <c r="J2967">
        <v>1433243824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85"/>
        <v>109</v>
      </c>
      <c r="Q2967">
        <f t="shared" si="186"/>
        <v>41.92</v>
      </c>
      <c r="R2967" s="12">
        <f t="shared" si="188"/>
        <v>42162.729548611111</v>
      </c>
      <c r="S2967">
        <f t="shared" si="187"/>
        <v>2015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1407360720</v>
      </c>
      <c r="J2968">
        <v>1404769819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85"/>
        <v>114</v>
      </c>
      <c r="Q2968">
        <f t="shared" si="186"/>
        <v>88.77</v>
      </c>
      <c r="R2968" s="12">
        <f t="shared" si="188"/>
        <v>42233.738564814819</v>
      </c>
      <c r="S2968">
        <f t="shared" si="187"/>
        <v>2015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1436290233</v>
      </c>
      <c r="J2969">
        <v>1433698233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85"/>
        <v>114</v>
      </c>
      <c r="Q2969">
        <f t="shared" si="186"/>
        <v>80.23</v>
      </c>
      <c r="R2969" s="12">
        <f t="shared" si="188"/>
        <v>42042.197824074072</v>
      </c>
      <c r="S2969">
        <f t="shared" si="187"/>
        <v>2015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1442425412</v>
      </c>
      <c r="J2970">
        <v>1439833412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85"/>
        <v>106</v>
      </c>
      <c r="Q2970">
        <f t="shared" si="186"/>
        <v>78.94</v>
      </c>
      <c r="R2970" s="12">
        <f t="shared" si="188"/>
        <v>42585.523842592593</v>
      </c>
      <c r="S2970">
        <f t="shared" si="187"/>
        <v>2016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8223</v>
      </c>
      <c r="H2971" t="s">
        <v>8245</v>
      </c>
      <c r="I2971">
        <v>1425872692</v>
      </c>
      <c r="J2971">
        <v>1423284292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85"/>
        <v>163</v>
      </c>
      <c r="Q2971">
        <f t="shared" si="186"/>
        <v>95.59</v>
      </c>
      <c r="R2971" s="12">
        <f t="shared" si="188"/>
        <v>42097.786493055552</v>
      </c>
      <c r="S2971">
        <f t="shared" si="187"/>
        <v>2015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1471406340</v>
      </c>
      <c r="J2972">
        <v>1470227660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85"/>
        <v>106</v>
      </c>
      <c r="Q2972">
        <f t="shared" si="186"/>
        <v>69.89</v>
      </c>
      <c r="R2972" s="12">
        <f t="shared" si="188"/>
        <v>41808.669571759259</v>
      </c>
      <c r="S2972">
        <f t="shared" si="187"/>
        <v>2014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8228</v>
      </c>
      <c r="H2973" t="s">
        <v>8250</v>
      </c>
      <c r="I2973">
        <v>1430693460</v>
      </c>
      <c r="J2973">
        <v>1428087153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85"/>
        <v>100</v>
      </c>
      <c r="Q2973">
        <f t="shared" si="186"/>
        <v>74.53</v>
      </c>
      <c r="R2973" s="12">
        <f t="shared" si="188"/>
        <v>41852.658310185187</v>
      </c>
      <c r="S2973">
        <f t="shared" si="187"/>
        <v>2014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1405699451</v>
      </c>
      <c r="J2974">
        <v>1403107451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85"/>
        <v>105</v>
      </c>
      <c r="Q2974">
        <f t="shared" si="186"/>
        <v>123.94</v>
      </c>
      <c r="R2974" s="12">
        <f t="shared" si="188"/>
        <v>42694.110185185185</v>
      </c>
      <c r="S2974">
        <f t="shared" si="187"/>
        <v>2016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1409500078</v>
      </c>
      <c r="J2975">
        <v>1406908078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85"/>
        <v>175</v>
      </c>
      <c r="Q2975">
        <f t="shared" si="186"/>
        <v>264.85000000000002</v>
      </c>
      <c r="R2975" s="12">
        <f t="shared" si="188"/>
        <v>42341.818379629629</v>
      </c>
      <c r="S2975">
        <f t="shared" si="187"/>
        <v>2015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1480899600</v>
      </c>
      <c r="J2976">
        <v>1479609520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85"/>
        <v>102</v>
      </c>
      <c r="Q2976">
        <f t="shared" si="186"/>
        <v>58.62</v>
      </c>
      <c r="R2976" s="12">
        <f t="shared" si="188"/>
        <v>41880.061006944445</v>
      </c>
      <c r="S2976">
        <f t="shared" si="187"/>
        <v>2014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1451620800</v>
      </c>
      <c r="J2977">
        <v>1449171508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85"/>
        <v>100</v>
      </c>
      <c r="Q2977">
        <f t="shared" si="186"/>
        <v>70.88</v>
      </c>
      <c r="R2977" s="12">
        <f t="shared" si="188"/>
        <v>41941.683865740742</v>
      </c>
      <c r="S2977">
        <f t="shared" si="187"/>
        <v>2014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8223</v>
      </c>
      <c r="H2978" t="s">
        <v>8245</v>
      </c>
      <c r="I2978">
        <v>1411695300</v>
      </c>
      <c r="J2978">
        <v>1409275671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85"/>
        <v>171</v>
      </c>
      <c r="Q2978">
        <f t="shared" si="186"/>
        <v>8.57</v>
      </c>
      <c r="R2978" s="12">
        <f t="shared" si="188"/>
        <v>42425.730671296296</v>
      </c>
      <c r="S2978">
        <f t="shared" si="187"/>
        <v>2016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1417057200</v>
      </c>
      <c r="J2979">
        <v>1414599886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85"/>
        <v>114</v>
      </c>
      <c r="Q2979">
        <f t="shared" si="186"/>
        <v>113.57</v>
      </c>
      <c r="R2979" s="12">
        <f t="shared" si="188"/>
        <v>42026.88118055556</v>
      </c>
      <c r="S2979">
        <f t="shared" si="187"/>
        <v>2015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8224</v>
      </c>
      <c r="H2980" t="s">
        <v>8246</v>
      </c>
      <c r="I2980">
        <v>1457870400</v>
      </c>
      <c r="J2980">
        <v>1456421530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85"/>
        <v>129</v>
      </c>
      <c r="Q2980">
        <f t="shared" si="186"/>
        <v>60.69</v>
      </c>
      <c r="R2980" s="12">
        <f t="shared" si="188"/>
        <v>41922.640590277777</v>
      </c>
      <c r="S2980">
        <f t="shared" si="187"/>
        <v>2014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1427076840</v>
      </c>
      <c r="J2981">
        <v>1421960934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85"/>
        <v>101</v>
      </c>
      <c r="Q2981">
        <f t="shared" si="186"/>
        <v>110.22</v>
      </c>
      <c r="R2981" s="12">
        <f t="shared" si="188"/>
        <v>41993.824340277773</v>
      </c>
      <c r="S2981">
        <f t="shared" si="187"/>
        <v>2014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1413784740</v>
      </c>
      <c r="J2982">
        <v>1412954547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85"/>
        <v>109</v>
      </c>
      <c r="Q2982">
        <f t="shared" si="186"/>
        <v>136.46</v>
      </c>
      <c r="R2982" s="12">
        <f t="shared" si="188"/>
        <v>42219.915856481486</v>
      </c>
      <c r="S2982">
        <f t="shared" si="187"/>
        <v>2015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8223</v>
      </c>
      <c r="H2983" t="s">
        <v>8245</v>
      </c>
      <c r="I2983">
        <v>1420524000</v>
      </c>
      <c r="J2983">
        <v>1419104823</v>
      </c>
      <c r="K2983" t="b">
        <v>0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85"/>
        <v>129</v>
      </c>
      <c r="Q2983">
        <f t="shared" si="186"/>
        <v>53.16</v>
      </c>
      <c r="R2983" s="12">
        <f t="shared" si="188"/>
        <v>42225.559675925921</v>
      </c>
      <c r="S2983">
        <f t="shared" si="187"/>
        <v>2015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8223</v>
      </c>
      <c r="H2984" t="s">
        <v>8245</v>
      </c>
      <c r="I2984">
        <v>1440381600</v>
      </c>
      <c r="J2984">
        <v>1438639130</v>
      </c>
      <c r="K2984" t="b">
        <v>0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85"/>
        <v>102</v>
      </c>
      <c r="Q2984">
        <f t="shared" si="186"/>
        <v>86.49</v>
      </c>
      <c r="R2984" s="12">
        <f t="shared" si="188"/>
        <v>42381.686840277776</v>
      </c>
      <c r="S2984">
        <f t="shared" si="187"/>
        <v>2016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8240</v>
      </c>
      <c r="H2985" t="s">
        <v>8248</v>
      </c>
      <c r="I2985">
        <v>1443014756</v>
      </c>
      <c r="J2985">
        <v>1439126756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85"/>
        <v>147</v>
      </c>
      <c r="Q2985">
        <f t="shared" si="186"/>
        <v>155.24</v>
      </c>
      <c r="R2985" s="12">
        <f t="shared" si="188"/>
        <v>41894.632361111115</v>
      </c>
      <c r="S2985">
        <f t="shared" si="187"/>
        <v>2014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8224</v>
      </c>
      <c r="H2986" t="s">
        <v>8246</v>
      </c>
      <c r="I2986">
        <v>1455208143</v>
      </c>
      <c r="J2986">
        <v>1452616143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85"/>
        <v>100</v>
      </c>
      <c r="Q2986">
        <f t="shared" si="186"/>
        <v>115.08</v>
      </c>
      <c r="R2986" s="12">
        <f t="shared" si="188"/>
        <v>42576.278715277775</v>
      </c>
      <c r="S2986">
        <f t="shared" si="187"/>
        <v>2016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8223</v>
      </c>
      <c r="H2987" t="s">
        <v>8245</v>
      </c>
      <c r="I2987">
        <v>1415722236</v>
      </c>
      <c r="J2987">
        <v>1410534636</v>
      </c>
      <c r="K2987" t="b">
        <v>1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85"/>
        <v>122</v>
      </c>
      <c r="Q2987">
        <f t="shared" si="186"/>
        <v>109.59</v>
      </c>
      <c r="R2987" s="12">
        <f t="shared" si="188"/>
        <v>42654.973703703698</v>
      </c>
      <c r="S2987">
        <f t="shared" si="187"/>
        <v>2016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8223</v>
      </c>
      <c r="H2988" t="s">
        <v>8245</v>
      </c>
      <c r="I2988">
        <v>1472020881</v>
      </c>
      <c r="J2988">
        <v>1469428881</v>
      </c>
      <c r="K2988" t="b">
        <v>1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85"/>
        <v>106</v>
      </c>
      <c r="Q2988">
        <f t="shared" si="186"/>
        <v>45.21</v>
      </c>
      <c r="R2988" s="12">
        <f t="shared" si="188"/>
        <v>42431.500069444446</v>
      </c>
      <c r="S2988">
        <f t="shared" si="187"/>
        <v>2016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8227</v>
      </c>
      <c r="H2989" t="s">
        <v>8249</v>
      </c>
      <c r="I2989">
        <v>1477886400</v>
      </c>
      <c r="J2989">
        <v>1476228128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85"/>
        <v>110</v>
      </c>
      <c r="Q2989">
        <f t="shared" si="186"/>
        <v>104.15</v>
      </c>
      <c r="R2989" s="12">
        <f t="shared" si="188"/>
        <v>42627.307303240741</v>
      </c>
      <c r="S2989">
        <f t="shared" si="187"/>
        <v>2016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1462100406</v>
      </c>
      <c r="J2990">
        <v>1456920006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85"/>
        <v>100</v>
      </c>
      <c r="Q2990">
        <f t="shared" si="186"/>
        <v>35.71</v>
      </c>
      <c r="R2990" s="12">
        <f t="shared" si="188"/>
        <v>42511.362048611118</v>
      </c>
      <c r="S2990">
        <f t="shared" si="187"/>
        <v>2016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1476316800</v>
      </c>
      <c r="J2991">
        <v>1473837751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85"/>
        <v>177</v>
      </c>
      <c r="Q2991">
        <f t="shared" si="186"/>
        <v>97</v>
      </c>
      <c r="R2991" s="12">
        <f t="shared" si="188"/>
        <v>42337.02039351852</v>
      </c>
      <c r="S2991">
        <f t="shared" si="187"/>
        <v>2015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8224</v>
      </c>
      <c r="H2992" t="s">
        <v>8246</v>
      </c>
      <c r="I2992">
        <v>1466412081</v>
      </c>
      <c r="J2992">
        <v>1463820081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85"/>
        <v>100</v>
      </c>
      <c r="Q2992">
        <f t="shared" si="186"/>
        <v>370.37</v>
      </c>
      <c r="R2992" s="12">
        <f t="shared" si="188"/>
        <v>42341.57430555555</v>
      </c>
      <c r="S2992">
        <f t="shared" si="187"/>
        <v>2015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1450673940</v>
      </c>
      <c r="J2993">
        <v>1448756962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85"/>
        <v>103</v>
      </c>
      <c r="Q2993">
        <f t="shared" si="186"/>
        <v>94.41</v>
      </c>
      <c r="R2993" s="12">
        <f t="shared" si="188"/>
        <v>42740.837152777778</v>
      </c>
      <c r="S2993">
        <f t="shared" si="187"/>
        <v>2017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1452174420</v>
      </c>
      <c r="J2994">
        <v>1449150420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85"/>
        <v>105</v>
      </c>
      <c r="Q2994">
        <f t="shared" si="186"/>
        <v>48.98</v>
      </c>
      <c r="R2994" s="12">
        <f t="shared" si="188"/>
        <v>42622.767476851848</v>
      </c>
      <c r="S2994">
        <f t="shared" si="187"/>
        <v>2016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1485547530</v>
      </c>
      <c r="J2995">
        <v>1483646730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85"/>
        <v>100</v>
      </c>
      <c r="Q2995">
        <f t="shared" si="186"/>
        <v>45.59</v>
      </c>
      <c r="R2995" s="12">
        <f t="shared" si="188"/>
        <v>42390.838738425926</v>
      </c>
      <c r="S2995">
        <f t="shared" si="187"/>
        <v>2016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8223</v>
      </c>
      <c r="H2996" t="s">
        <v>8245</v>
      </c>
      <c r="I2996">
        <v>1476037510</v>
      </c>
      <c r="J2996">
        <v>1473445510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85"/>
        <v>458</v>
      </c>
      <c r="Q2996">
        <f t="shared" si="186"/>
        <v>23.28</v>
      </c>
      <c r="R2996" s="12">
        <f t="shared" si="188"/>
        <v>41885.478842592594</v>
      </c>
      <c r="S2996">
        <f t="shared" si="187"/>
        <v>2014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1455998867</v>
      </c>
      <c r="J2997">
        <v>1453406867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85"/>
        <v>105</v>
      </c>
      <c r="Q2997">
        <f t="shared" si="186"/>
        <v>63.23</v>
      </c>
      <c r="R2997" s="12">
        <f t="shared" si="188"/>
        <v>42724.665173611109</v>
      </c>
      <c r="S2997">
        <f t="shared" si="187"/>
        <v>2016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8224</v>
      </c>
      <c r="H2998" t="s">
        <v>8246</v>
      </c>
      <c r="I2998">
        <v>1412335772</v>
      </c>
      <c r="J2998">
        <v>1409743772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85"/>
        <v>172</v>
      </c>
      <c r="Q2998">
        <f t="shared" si="186"/>
        <v>153.52000000000001</v>
      </c>
      <c r="R2998" s="12">
        <f t="shared" si="188"/>
        <v>42090.912500000006</v>
      </c>
      <c r="S2998">
        <f t="shared" si="187"/>
        <v>2015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1484841471</v>
      </c>
      <c r="J2999">
        <v>1482249471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85"/>
        <v>104</v>
      </c>
      <c r="Q2999">
        <f t="shared" si="186"/>
        <v>90.2</v>
      </c>
      <c r="R2999" s="12">
        <f t="shared" si="188"/>
        <v>42775.733715277776</v>
      </c>
      <c r="S2999">
        <f t="shared" si="187"/>
        <v>2017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1432677240</v>
      </c>
      <c r="J3000">
        <v>1427493240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85"/>
        <v>103</v>
      </c>
      <c r="Q3000">
        <f t="shared" si="186"/>
        <v>118.97</v>
      </c>
      <c r="R3000" s="12">
        <f t="shared" si="188"/>
        <v>41778.193622685183</v>
      </c>
      <c r="S3000">
        <f t="shared" si="187"/>
        <v>2014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1488171540</v>
      </c>
      <c r="J3001">
        <v>1486661793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85"/>
        <v>119</v>
      </c>
      <c r="Q3001">
        <f t="shared" si="186"/>
        <v>80.25</v>
      </c>
      <c r="R3001" s="12">
        <f t="shared" si="188"/>
        <v>42780.740277777775</v>
      </c>
      <c r="S3001">
        <f t="shared" si="187"/>
        <v>2017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1402892700</v>
      </c>
      <c r="J3002">
        <v>1400474329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85"/>
        <v>100</v>
      </c>
      <c r="Q3002">
        <f t="shared" si="186"/>
        <v>62.5</v>
      </c>
      <c r="R3002" s="12">
        <f t="shared" si="188"/>
        <v>42752.827199074076</v>
      </c>
      <c r="S3002">
        <f t="shared" si="187"/>
        <v>2017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1488333600</v>
      </c>
      <c r="J3003">
        <v>1487094360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85"/>
        <v>319</v>
      </c>
      <c r="Q3003">
        <f t="shared" si="186"/>
        <v>131.38</v>
      </c>
      <c r="R3003" s="12">
        <f t="shared" si="188"/>
        <v>42534.895625000005</v>
      </c>
      <c r="S3003">
        <f t="shared" si="187"/>
        <v>2016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1485885600</v>
      </c>
      <c r="J3004">
        <v>1484682670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85"/>
        <v>109</v>
      </c>
      <c r="Q3004">
        <f t="shared" si="186"/>
        <v>73.03</v>
      </c>
      <c r="R3004" s="12">
        <f t="shared" si="188"/>
        <v>41239.83625</v>
      </c>
      <c r="S3004">
        <f t="shared" si="187"/>
        <v>2012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1468445382</v>
      </c>
      <c r="J3005">
        <v>1465853382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85"/>
        <v>101</v>
      </c>
      <c r="Q3005">
        <f t="shared" si="186"/>
        <v>178.53</v>
      </c>
      <c r="R3005" s="12">
        <f t="shared" si="188"/>
        <v>42398.849259259259</v>
      </c>
      <c r="S3005">
        <f t="shared" si="187"/>
        <v>2016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1356552252</v>
      </c>
      <c r="J3006">
        <v>1353960252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85"/>
        <v>113</v>
      </c>
      <c r="Q3006">
        <f t="shared" si="186"/>
        <v>162.91</v>
      </c>
      <c r="R3006" s="12">
        <f t="shared" si="188"/>
        <v>41928.881064814814</v>
      </c>
      <c r="S3006">
        <f t="shared" si="187"/>
        <v>2014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1456811940</v>
      </c>
      <c r="J3007">
        <v>1454098976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85"/>
        <v>120</v>
      </c>
      <c r="Q3007">
        <f t="shared" si="186"/>
        <v>108.24</v>
      </c>
      <c r="R3007" s="12">
        <f t="shared" si="188"/>
        <v>41888.674826388888</v>
      </c>
      <c r="S3007">
        <f t="shared" si="187"/>
        <v>2014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8223</v>
      </c>
      <c r="H3008" t="s">
        <v>8245</v>
      </c>
      <c r="I3008">
        <v>1416089324</v>
      </c>
      <c r="J3008">
        <v>1413493724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85"/>
        <v>108</v>
      </c>
      <c r="Q3008">
        <f t="shared" si="186"/>
        <v>88.87</v>
      </c>
      <c r="R3008" s="12">
        <f t="shared" si="188"/>
        <v>41957.756840277783</v>
      </c>
      <c r="S3008">
        <f t="shared" si="187"/>
        <v>2014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1412611905</v>
      </c>
      <c r="J3009">
        <v>1410019905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85"/>
        <v>180</v>
      </c>
      <c r="Q3009">
        <f t="shared" si="186"/>
        <v>54</v>
      </c>
      <c r="R3009" s="12">
        <f t="shared" si="188"/>
        <v>42098.216238425928</v>
      </c>
      <c r="S3009">
        <f t="shared" si="187"/>
        <v>2015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8228</v>
      </c>
      <c r="H3010" t="s">
        <v>8250</v>
      </c>
      <c r="I3010">
        <v>1418580591</v>
      </c>
      <c r="J3010">
        <v>1415988591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ref="P3010:P3073" si="189">ROUND(E3010/D3010*100,0)</f>
        <v>101</v>
      </c>
      <c r="Q3010">
        <f t="shared" ref="Q3010:Q3073" si="190">IFERROR(ROUND(E3010/L3010,2),0)</f>
        <v>116.73</v>
      </c>
      <c r="R3010" s="12">
        <f t="shared" si="188"/>
        <v>42360.212025462963</v>
      </c>
      <c r="S3010">
        <f t="shared" si="187"/>
        <v>2015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1429938683</v>
      </c>
      <c r="J3011">
        <v>1428124283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189"/>
        <v>120</v>
      </c>
      <c r="Q3011">
        <f t="shared" si="190"/>
        <v>233.9</v>
      </c>
      <c r="R3011" s="12">
        <f t="shared" si="188"/>
        <v>41939.569907407407</v>
      </c>
      <c r="S3011">
        <f t="shared" ref="S3011:S3074" si="191">YEAR(R3011)</f>
        <v>2014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1453352719</v>
      </c>
      <c r="J3012">
        <v>1450760719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89"/>
        <v>158</v>
      </c>
      <c r="Q3012">
        <f t="shared" si="190"/>
        <v>158</v>
      </c>
      <c r="R3012" s="12">
        <f t="shared" si="188"/>
        <v>41996.832395833335</v>
      </c>
      <c r="S3012">
        <f t="shared" si="191"/>
        <v>2014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8223</v>
      </c>
      <c r="H3013" t="s">
        <v>8245</v>
      </c>
      <c r="I3013">
        <v>1417012840</v>
      </c>
      <c r="J3013">
        <v>1414417240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89"/>
        <v>124</v>
      </c>
      <c r="Q3013">
        <f t="shared" si="190"/>
        <v>14.84</v>
      </c>
      <c r="R3013" s="12">
        <f t="shared" si="188"/>
        <v>42334.468935185185</v>
      </c>
      <c r="S3013">
        <f t="shared" si="191"/>
        <v>2015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1424548719</v>
      </c>
      <c r="J3014">
        <v>1419364719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89"/>
        <v>117</v>
      </c>
      <c r="Q3014">
        <f t="shared" si="190"/>
        <v>85.18</v>
      </c>
      <c r="R3014" s="12">
        <f t="shared" ref="R3014:R3077" si="192">((J3016/60)/60)/24+DATE(1970,1,1)</f>
        <v>42024.702893518523</v>
      </c>
      <c r="S3014">
        <f t="shared" si="191"/>
        <v>2015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8226</v>
      </c>
      <c r="H3015" t="s">
        <v>8248</v>
      </c>
      <c r="I3015">
        <v>1450911540</v>
      </c>
      <c r="J3015">
        <v>1448536516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89"/>
        <v>157</v>
      </c>
      <c r="Q3015">
        <f t="shared" si="190"/>
        <v>146.69</v>
      </c>
      <c r="R3015" s="12">
        <f t="shared" si="192"/>
        <v>42146.836215277777</v>
      </c>
      <c r="S3015">
        <f t="shared" si="191"/>
        <v>2015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1423587130</v>
      </c>
      <c r="J3016">
        <v>1421772730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89"/>
        <v>113</v>
      </c>
      <c r="Q3016">
        <f t="shared" si="190"/>
        <v>50.76</v>
      </c>
      <c r="R3016" s="12">
        <f t="shared" si="192"/>
        <v>41920.123611111114</v>
      </c>
      <c r="S3016">
        <f t="shared" si="191"/>
        <v>2014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1434917049</v>
      </c>
      <c r="J3017">
        <v>1432325049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89"/>
        <v>103</v>
      </c>
      <c r="Q3017">
        <f t="shared" si="190"/>
        <v>87.7</v>
      </c>
      <c r="R3017" s="12">
        <f t="shared" si="192"/>
        <v>41785.72729166667</v>
      </c>
      <c r="S3017">
        <f t="shared" si="191"/>
        <v>2014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1415163600</v>
      </c>
      <c r="J3018">
        <v>1412737080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89"/>
        <v>103</v>
      </c>
      <c r="Q3018">
        <f t="shared" si="190"/>
        <v>242.28</v>
      </c>
      <c r="R3018" s="12">
        <f t="shared" si="192"/>
        <v>41778.548055555555</v>
      </c>
      <c r="S3018">
        <f t="shared" si="191"/>
        <v>2014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1402459200</v>
      </c>
      <c r="J3019">
        <v>1401125238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89"/>
        <v>106</v>
      </c>
      <c r="Q3019">
        <f t="shared" si="190"/>
        <v>146.44999999999999</v>
      </c>
      <c r="R3019" s="12">
        <f t="shared" si="192"/>
        <v>41841.850034722222</v>
      </c>
      <c r="S3019">
        <f t="shared" si="191"/>
        <v>2014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8223</v>
      </c>
      <c r="H3020" t="s">
        <v>8245</v>
      </c>
      <c r="I3020">
        <v>1405688952</v>
      </c>
      <c r="J3020">
        <v>1400504952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89"/>
        <v>101</v>
      </c>
      <c r="Q3020">
        <f t="shared" si="190"/>
        <v>103.17</v>
      </c>
      <c r="R3020" s="12">
        <f t="shared" si="192"/>
        <v>42163.29833333334</v>
      </c>
      <c r="S3020">
        <f t="shared" si="191"/>
        <v>2015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1408566243</v>
      </c>
      <c r="J3021">
        <v>1405974243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89"/>
        <v>121</v>
      </c>
      <c r="Q3021">
        <f t="shared" si="190"/>
        <v>80.459999999999994</v>
      </c>
      <c r="R3021" s="12">
        <f t="shared" si="192"/>
        <v>41758.833564814813</v>
      </c>
      <c r="S3021">
        <f t="shared" si="191"/>
        <v>2014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8229</v>
      </c>
      <c r="H3022" t="s">
        <v>8248</v>
      </c>
      <c r="I3022">
        <v>1437429600</v>
      </c>
      <c r="J3022">
        <v>1433747376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89"/>
        <v>101</v>
      </c>
      <c r="Q3022">
        <f t="shared" si="190"/>
        <v>234.67</v>
      </c>
      <c r="R3022" s="12">
        <f t="shared" si="192"/>
        <v>42170.846446759257</v>
      </c>
      <c r="S3022">
        <f t="shared" si="191"/>
        <v>2015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1401159600</v>
      </c>
      <c r="J3023">
        <v>1398801620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89"/>
        <v>116</v>
      </c>
      <c r="Q3023">
        <f t="shared" si="190"/>
        <v>50.69</v>
      </c>
      <c r="R3023" s="12">
        <f t="shared" si="192"/>
        <v>42660.618854166663</v>
      </c>
      <c r="S3023">
        <f t="shared" si="191"/>
        <v>2016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1439583533</v>
      </c>
      <c r="J3024">
        <v>1434399533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89"/>
        <v>101</v>
      </c>
      <c r="Q3024">
        <f t="shared" si="190"/>
        <v>162.71</v>
      </c>
      <c r="R3024" s="12">
        <f t="shared" si="192"/>
        <v>42564.95380787037</v>
      </c>
      <c r="S3024">
        <f t="shared" si="191"/>
        <v>2016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8223</v>
      </c>
      <c r="H3025" t="s">
        <v>8245</v>
      </c>
      <c r="I3025">
        <v>1479794340</v>
      </c>
      <c r="J3025">
        <v>1476715869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89"/>
        <v>103</v>
      </c>
      <c r="Q3025">
        <f t="shared" si="190"/>
        <v>120.17</v>
      </c>
      <c r="R3025" s="12">
        <f t="shared" si="192"/>
        <v>42121.675763888896</v>
      </c>
      <c r="S3025">
        <f t="shared" si="191"/>
        <v>2015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1472338409</v>
      </c>
      <c r="J3026">
        <v>1468450409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89"/>
        <v>246</v>
      </c>
      <c r="Q3026">
        <f t="shared" si="190"/>
        <v>67.7</v>
      </c>
      <c r="R3026" s="12">
        <f t="shared" si="192"/>
        <v>41158.993923611109</v>
      </c>
      <c r="S3026">
        <f t="shared" si="191"/>
        <v>2012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1434039186</v>
      </c>
      <c r="J3027">
        <v>1430151186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89"/>
        <v>302</v>
      </c>
      <c r="Q3027">
        <f t="shared" si="190"/>
        <v>52.1</v>
      </c>
      <c r="R3027" s="12">
        <f t="shared" si="192"/>
        <v>41761.509409722225</v>
      </c>
      <c r="S3027">
        <f t="shared" si="191"/>
        <v>2014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8223</v>
      </c>
      <c r="H3028" t="s">
        <v>8245</v>
      </c>
      <c r="I3028">
        <v>1349567475</v>
      </c>
      <c r="J3028">
        <v>1346975475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89"/>
        <v>143</v>
      </c>
      <c r="Q3028">
        <f t="shared" si="190"/>
        <v>51.6</v>
      </c>
      <c r="R3028" s="12">
        <f t="shared" si="192"/>
        <v>42783.459398148145</v>
      </c>
      <c r="S3028">
        <f t="shared" si="191"/>
        <v>2017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8224</v>
      </c>
      <c r="H3029" t="s">
        <v>8246</v>
      </c>
      <c r="I3029">
        <v>1401465600</v>
      </c>
      <c r="J3029">
        <v>1399032813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89"/>
        <v>131</v>
      </c>
      <c r="Q3029">
        <f t="shared" si="190"/>
        <v>164.3</v>
      </c>
      <c r="R3029" s="12">
        <f t="shared" si="192"/>
        <v>42053.704293981486</v>
      </c>
      <c r="S3029">
        <f t="shared" si="191"/>
        <v>2015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8224</v>
      </c>
      <c r="H3030" t="s">
        <v>8246</v>
      </c>
      <c r="I3030">
        <v>1488538892</v>
      </c>
      <c r="J3030">
        <v>1487329292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89"/>
        <v>168</v>
      </c>
      <c r="Q3030">
        <f t="shared" si="190"/>
        <v>84.86</v>
      </c>
      <c r="R3030" s="12">
        <f t="shared" si="192"/>
        <v>42567.264178240745</v>
      </c>
      <c r="S3030">
        <f t="shared" si="191"/>
        <v>2016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1426866851</v>
      </c>
      <c r="J3031">
        <v>1424278451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89"/>
        <v>110</v>
      </c>
      <c r="Q3031">
        <f t="shared" si="190"/>
        <v>94.55</v>
      </c>
      <c r="R3031" s="12">
        <f t="shared" si="192"/>
        <v>41932.708877314813</v>
      </c>
      <c r="S3031">
        <f t="shared" si="191"/>
        <v>2014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1471242025</v>
      </c>
      <c r="J3032">
        <v>1468650025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89"/>
        <v>107</v>
      </c>
      <c r="Q3032">
        <f t="shared" si="190"/>
        <v>45.54</v>
      </c>
      <c r="R3032" s="12">
        <f t="shared" si="192"/>
        <v>42233.747349537036</v>
      </c>
      <c r="S3032">
        <f t="shared" si="191"/>
        <v>2015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1416285300</v>
      </c>
      <c r="J3033">
        <v>1413824447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89"/>
        <v>100</v>
      </c>
      <c r="Q3033">
        <f t="shared" si="190"/>
        <v>51.72</v>
      </c>
      <c r="R3033" s="12">
        <f t="shared" si="192"/>
        <v>42597.882488425923</v>
      </c>
      <c r="S3033">
        <f t="shared" si="191"/>
        <v>2016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1442426171</v>
      </c>
      <c r="J3034">
        <v>1439834171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89"/>
        <v>127</v>
      </c>
      <c r="Q3034">
        <f t="shared" si="190"/>
        <v>50.88</v>
      </c>
      <c r="R3034" s="12">
        <f t="shared" si="192"/>
        <v>42228.044664351852</v>
      </c>
      <c r="S3034">
        <f t="shared" si="191"/>
        <v>2015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1476479447</v>
      </c>
      <c r="J3035">
        <v>1471295447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89"/>
        <v>147</v>
      </c>
      <c r="Q3035">
        <f t="shared" si="190"/>
        <v>191.13</v>
      </c>
      <c r="R3035" s="12">
        <f t="shared" si="192"/>
        <v>42570.110243055555</v>
      </c>
      <c r="S3035">
        <f t="shared" si="191"/>
        <v>2016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1441933459</v>
      </c>
      <c r="J3036">
        <v>1439341459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89"/>
        <v>113</v>
      </c>
      <c r="Q3036">
        <f t="shared" si="190"/>
        <v>89.31</v>
      </c>
      <c r="R3036" s="12">
        <f t="shared" si="192"/>
        <v>42644.535358796296</v>
      </c>
      <c r="S3036">
        <f t="shared" si="191"/>
        <v>2016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1471487925</v>
      </c>
      <c r="J3037">
        <v>1468895925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89"/>
        <v>109</v>
      </c>
      <c r="Q3037">
        <f t="shared" si="190"/>
        <v>88.59</v>
      </c>
      <c r="R3037" s="12">
        <f t="shared" si="192"/>
        <v>41368.560289351852</v>
      </c>
      <c r="S3037">
        <f t="shared" si="191"/>
        <v>2013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1477972740</v>
      </c>
      <c r="J3038">
        <v>1475326255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89"/>
        <v>127</v>
      </c>
      <c r="Q3038">
        <f t="shared" si="190"/>
        <v>96.3</v>
      </c>
      <c r="R3038" s="12">
        <f t="shared" si="192"/>
        <v>41466.785231481481</v>
      </c>
      <c r="S3038">
        <f t="shared" si="191"/>
        <v>2013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1367674009</v>
      </c>
      <c r="J3039">
        <v>1365082009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89"/>
        <v>213</v>
      </c>
      <c r="Q3039">
        <f t="shared" si="190"/>
        <v>33.31</v>
      </c>
      <c r="R3039" s="12">
        <f t="shared" si="192"/>
        <v>40378.893206018518</v>
      </c>
      <c r="S3039">
        <f t="shared" si="191"/>
        <v>2010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1376654340</v>
      </c>
      <c r="J3040">
        <v>1373568644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89"/>
        <v>101</v>
      </c>
      <c r="Q3040">
        <f t="shared" si="190"/>
        <v>37.22</v>
      </c>
      <c r="R3040" s="12">
        <f t="shared" si="192"/>
        <v>42373.252280092594</v>
      </c>
      <c r="S3040">
        <f t="shared" si="191"/>
        <v>2016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1285995540</v>
      </c>
      <c r="J3041">
        <v>1279574773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89"/>
        <v>109</v>
      </c>
      <c r="Q3041">
        <f t="shared" si="190"/>
        <v>92.13</v>
      </c>
      <c r="R3041" s="12">
        <f t="shared" si="192"/>
        <v>41610.794421296298</v>
      </c>
      <c r="S3041">
        <f t="shared" si="191"/>
        <v>2013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1457071397</v>
      </c>
      <c r="J3042">
        <v>1451887397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89"/>
        <v>108</v>
      </c>
      <c r="Q3042">
        <f t="shared" si="190"/>
        <v>76.790000000000006</v>
      </c>
      <c r="R3042" s="12">
        <f t="shared" si="192"/>
        <v>42177.791909722218</v>
      </c>
      <c r="S3042">
        <f t="shared" si="191"/>
        <v>2015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1388303940</v>
      </c>
      <c r="J3043">
        <v>1386011038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89"/>
        <v>110</v>
      </c>
      <c r="Q3043">
        <f t="shared" si="190"/>
        <v>96.53</v>
      </c>
      <c r="R3043" s="12">
        <f t="shared" si="192"/>
        <v>42359.868611111116</v>
      </c>
      <c r="S3043">
        <f t="shared" si="191"/>
        <v>2015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8223</v>
      </c>
      <c r="H3044" t="s">
        <v>8245</v>
      </c>
      <c r="I3044">
        <v>1435359600</v>
      </c>
      <c r="J3044">
        <v>1434999621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89"/>
        <v>128</v>
      </c>
      <c r="Q3044">
        <f t="shared" si="190"/>
        <v>51.89</v>
      </c>
      <c r="R3044" s="12">
        <f t="shared" si="192"/>
        <v>42253.688043981485</v>
      </c>
      <c r="S3044">
        <f t="shared" si="191"/>
        <v>2015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8223</v>
      </c>
      <c r="H3045" t="s">
        <v>8245</v>
      </c>
      <c r="I3045">
        <v>1453323048</v>
      </c>
      <c r="J3045">
        <v>1450731048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89"/>
        <v>110</v>
      </c>
      <c r="Q3045">
        <f t="shared" si="190"/>
        <v>128.91</v>
      </c>
      <c r="R3045" s="12">
        <f t="shared" si="192"/>
        <v>42083.070590277777</v>
      </c>
      <c r="S3045">
        <f t="shared" si="191"/>
        <v>2015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8224</v>
      </c>
      <c r="H3046" t="s">
        <v>8246</v>
      </c>
      <c r="I3046">
        <v>1444149047</v>
      </c>
      <c r="J3046">
        <v>1441557047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89"/>
        <v>109</v>
      </c>
      <c r="Q3046">
        <f t="shared" si="190"/>
        <v>84.11</v>
      </c>
      <c r="R3046" s="12">
        <f t="shared" si="192"/>
        <v>42387.7268287037</v>
      </c>
      <c r="S3046">
        <f t="shared" si="191"/>
        <v>2016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8228</v>
      </c>
      <c r="H3047" t="s">
        <v>8250</v>
      </c>
      <c r="I3047">
        <v>1429152600</v>
      </c>
      <c r="J3047">
        <v>1426815699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89"/>
        <v>133</v>
      </c>
      <c r="Q3047">
        <f t="shared" si="190"/>
        <v>82.94</v>
      </c>
      <c r="R3047" s="12">
        <f t="shared" si="192"/>
        <v>41843.155729166669</v>
      </c>
      <c r="S3047">
        <f t="shared" si="191"/>
        <v>2014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1454433998</v>
      </c>
      <c r="J3048">
        <v>1453137998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89"/>
        <v>191</v>
      </c>
      <c r="Q3048">
        <f t="shared" si="190"/>
        <v>259.95</v>
      </c>
      <c r="R3048" s="12">
        <f t="shared" si="192"/>
        <v>41862.803078703706</v>
      </c>
      <c r="S3048">
        <f t="shared" si="191"/>
        <v>2014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1408679055</v>
      </c>
      <c r="J3049">
        <v>1406087055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89"/>
        <v>149</v>
      </c>
      <c r="Q3049">
        <f t="shared" si="190"/>
        <v>37.25</v>
      </c>
      <c r="R3049" s="12">
        <f t="shared" si="192"/>
        <v>42443.989050925928</v>
      </c>
      <c r="S3049">
        <f t="shared" si="191"/>
        <v>2016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1410324720</v>
      </c>
      <c r="J3050">
        <v>1407784586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89"/>
        <v>166</v>
      </c>
      <c r="Q3050">
        <f t="shared" si="190"/>
        <v>177.02</v>
      </c>
      <c r="R3050" s="12">
        <f t="shared" si="192"/>
        <v>41975.901180555549</v>
      </c>
      <c r="S3050">
        <f t="shared" si="191"/>
        <v>2014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1461762960</v>
      </c>
      <c r="J3051">
        <v>1457999054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89"/>
        <v>107</v>
      </c>
      <c r="Q3051">
        <f t="shared" si="190"/>
        <v>74.069999999999993</v>
      </c>
      <c r="R3051" s="12">
        <f t="shared" si="192"/>
        <v>42139.014525462961</v>
      </c>
      <c r="S3051">
        <f t="shared" si="191"/>
        <v>2015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1420060920</v>
      </c>
      <c r="J3052">
        <v>1417556262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89"/>
        <v>106</v>
      </c>
      <c r="Q3052">
        <f t="shared" si="190"/>
        <v>70.67</v>
      </c>
      <c r="R3052" s="12">
        <f t="shared" si="192"/>
        <v>42465.16851851852</v>
      </c>
      <c r="S3052">
        <f t="shared" si="191"/>
        <v>2016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8223</v>
      </c>
      <c r="H3053" t="s">
        <v>8245</v>
      </c>
      <c r="I3053">
        <v>1434241255</v>
      </c>
      <c r="J3053">
        <v>1431649255</v>
      </c>
      <c r="K3053" t="b">
        <v>0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89"/>
        <v>24</v>
      </c>
      <c r="Q3053">
        <f t="shared" si="190"/>
        <v>23.63</v>
      </c>
      <c r="R3053" s="12">
        <f t="shared" si="192"/>
        <v>42744.416030092587</v>
      </c>
      <c r="S3053">
        <f t="shared" si="191"/>
        <v>2017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1462420960</v>
      </c>
      <c r="J3054">
        <v>1459828960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89"/>
        <v>0</v>
      </c>
      <c r="Q3054">
        <f t="shared" si="190"/>
        <v>37.5</v>
      </c>
      <c r="R3054" s="12">
        <f t="shared" si="192"/>
        <v>42122.670069444444</v>
      </c>
      <c r="S3054">
        <f t="shared" si="191"/>
        <v>2015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8224</v>
      </c>
      <c r="H3055" t="s">
        <v>8246</v>
      </c>
      <c r="I3055">
        <v>1486547945</v>
      </c>
      <c r="J3055">
        <v>1483955945</v>
      </c>
      <c r="K3055" t="b">
        <v>1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89"/>
        <v>0</v>
      </c>
      <c r="Q3055">
        <f t="shared" si="190"/>
        <v>13.33</v>
      </c>
      <c r="R3055" s="12">
        <f t="shared" si="192"/>
        <v>41862.761724537035</v>
      </c>
      <c r="S3055">
        <f t="shared" si="191"/>
        <v>2014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1432828740</v>
      </c>
      <c r="J3056">
        <v>1430237094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89"/>
        <v>0</v>
      </c>
      <c r="Q3056">
        <f t="shared" si="190"/>
        <v>0</v>
      </c>
      <c r="R3056" s="12">
        <f t="shared" si="192"/>
        <v>42027.832800925928</v>
      </c>
      <c r="S3056">
        <f t="shared" si="191"/>
        <v>2015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1412222340</v>
      </c>
      <c r="J3057">
        <v>1407781013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89"/>
        <v>0</v>
      </c>
      <c r="Q3057">
        <f t="shared" si="190"/>
        <v>1</v>
      </c>
      <c r="R3057" s="12">
        <f t="shared" si="192"/>
        <v>41953.95821759259</v>
      </c>
      <c r="S3057">
        <f t="shared" si="191"/>
        <v>2014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1425258240</v>
      </c>
      <c r="J3058">
        <v>1422043154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89"/>
        <v>0</v>
      </c>
      <c r="Q3058">
        <f t="shared" si="190"/>
        <v>0</v>
      </c>
      <c r="R3058" s="12">
        <f t="shared" si="192"/>
        <v>41851.636388888888</v>
      </c>
      <c r="S3058">
        <f t="shared" si="191"/>
        <v>2014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8223</v>
      </c>
      <c r="H3059" t="s">
        <v>8245</v>
      </c>
      <c r="I3059">
        <v>1420844390</v>
      </c>
      <c r="J3059">
        <v>1415660390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89"/>
        <v>0</v>
      </c>
      <c r="Q3059">
        <f t="shared" si="190"/>
        <v>0</v>
      </c>
      <c r="R3059" s="12">
        <f t="shared" si="192"/>
        <v>42433.650590277779</v>
      </c>
      <c r="S3059">
        <f t="shared" si="191"/>
        <v>2016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8223</v>
      </c>
      <c r="H3060" t="s">
        <v>8245</v>
      </c>
      <c r="I3060">
        <v>1412003784</v>
      </c>
      <c r="J3060">
        <v>1406819784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89"/>
        <v>0</v>
      </c>
      <c r="Q3060">
        <f t="shared" si="190"/>
        <v>1</v>
      </c>
      <c r="R3060" s="12">
        <f t="shared" si="192"/>
        <v>42460.374305555553</v>
      </c>
      <c r="S3060">
        <f t="shared" si="191"/>
        <v>2016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8224</v>
      </c>
      <c r="H3061" t="s">
        <v>8246</v>
      </c>
      <c r="I3061">
        <v>1459694211</v>
      </c>
      <c r="J3061">
        <v>1457105811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89"/>
        <v>3</v>
      </c>
      <c r="Q3061">
        <f t="shared" si="190"/>
        <v>41</v>
      </c>
      <c r="R3061" s="12">
        <f t="shared" si="192"/>
        <v>41829.935717592591</v>
      </c>
      <c r="S3061">
        <f t="shared" si="191"/>
        <v>2014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8236</v>
      </c>
      <c r="H3062" t="s">
        <v>8248</v>
      </c>
      <c r="I3062">
        <v>1463734740</v>
      </c>
      <c r="J3062">
        <v>1459414740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89"/>
        <v>0</v>
      </c>
      <c r="Q3062">
        <f t="shared" si="190"/>
        <v>55.83</v>
      </c>
      <c r="R3062" s="12">
        <f t="shared" si="192"/>
        <v>42245.274699074071</v>
      </c>
      <c r="S3062">
        <f t="shared" si="191"/>
        <v>2015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1407536846</v>
      </c>
      <c r="J3063">
        <v>1404944846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89"/>
        <v>0</v>
      </c>
      <c r="Q3063">
        <f t="shared" si="190"/>
        <v>0</v>
      </c>
      <c r="R3063" s="12">
        <f t="shared" si="192"/>
        <v>41834.784120370372</v>
      </c>
      <c r="S3063">
        <f t="shared" si="191"/>
        <v>2014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1443422134</v>
      </c>
      <c r="J3064">
        <v>1440830134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89"/>
        <v>67</v>
      </c>
      <c r="Q3064">
        <f t="shared" si="190"/>
        <v>99.76</v>
      </c>
      <c r="R3064" s="12">
        <f t="shared" si="192"/>
        <v>42248.535787037035</v>
      </c>
      <c r="S3064">
        <f t="shared" si="191"/>
        <v>2015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1407955748</v>
      </c>
      <c r="J3065">
        <v>1405363748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89"/>
        <v>20</v>
      </c>
      <c r="Q3065">
        <f t="shared" si="190"/>
        <v>25.52</v>
      </c>
      <c r="R3065" s="12">
        <f t="shared" si="192"/>
        <v>42630.922893518517</v>
      </c>
      <c r="S3065">
        <f t="shared" si="191"/>
        <v>2016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1443636000</v>
      </c>
      <c r="J3066">
        <v>1441111892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89"/>
        <v>11</v>
      </c>
      <c r="Q3066">
        <f t="shared" si="190"/>
        <v>117.65</v>
      </c>
      <c r="R3066" s="12">
        <f t="shared" si="192"/>
        <v>42299.130162037036</v>
      </c>
      <c r="S3066">
        <f t="shared" si="191"/>
        <v>2015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1477174138</v>
      </c>
      <c r="J3067">
        <v>1474150138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89"/>
        <v>0</v>
      </c>
      <c r="Q3067">
        <f t="shared" si="190"/>
        <v>5</v>
      </c>
      <c r="R3067" s="12">
        <f t="shared" si="192"/>
        <v>41825.055231481485</v>
      </c>
      <c r="S3067">
        <f t="shared" si="191"/>
        <v>2014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8223</v>
      </c>
      <c r="H3068" t="s">
        <v>8245</v>
      </c>
      <c r="I3068">
        <v>1448175540</v>
      </c>
      <c r="J3068">
        <v>1445483246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89"/>
        <v>12</v>
      </c>
      <c r="Q3068">
        <f t="shared" si="190"/>
        <v>2796.67</v>
      </c>
      <c r="R3068" s="12">
        <f t="shared" si="192"/>
        <v>42531.228437500002</v>
      </c>
      <c r="S3068">
        <f t="shared" si="191"/>
        <v>2016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8223</v>
      </c>
      <c r="H3069" t="s">
        <v>8245</v>
      </c>
      <c r="I3069">
        <v>1406683172</v>
      </c>
      <c r="J3069">
        <v>1404523172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89"/>
        <v>3</v>
      </c>
      <c r="Q3069">
        <f t="shared" si="190"/>
        <v>200</v>
      </c>
      <c r="R3069" s="12">
        <f t="shared" si="192"/>
        <v>42226.938414351855</v>
      </c>
      <c r="S3069">
        <f t="shared" si="191"/>
        <v>2015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8225</v>
      </c>
      <c r="H3070" t="s">
        <v>8247</v>
      </c>
      <c r="I3070">
        <v>1468128537</v>
      </c>
      <c r="J3070">
        <v>1465536537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89"/>
        <v>0</v>
      </c>
      <c r="Q3070">
        <f t="shared" si="190"/>
        <v>87.5</v>
      </c>
      <c r="R3070" s="12">
        <f t="shared" si="192"/>
        <v>42263.691574074073</v>
      </c>
      <c r="S3070">
        <f t="shared" si="191"/>
        <v>2015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8227</v>
      </c>
      <c r="H3071" t="s">
        <v>8249</v>
      </c>
      <c r="I3071">
        <v>1441837879</v>
      </c>
      <c r="J3071">
        <v>1439245879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89"/>
        <v>14</v>
      </c>
      <c r="Q3071">
        <f t="shared" si="190"/>
        <v>20.14</v>
      </c>
      <c r="R3071" s="12">
        <f t="shared" si="192"/>
        <v>41957.833726851852</v>
      </c>
      <c r="S3071">
        <f t="shared" si="191"/>
        <v>2014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8223</v>
      </c>
      <c r="H3072" t="s">
        <v>8245</v>
      </c>
      <c r="I3072">
        <v>1445013352</v>
      </c>
      <c r="J3072">
        <v>1442421352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89"/>
        <v>3</v>
      </c>
      <c r="Q3072">
        <f t="shared" si="190"/>
        <v>20.88</v>
      </c>
      <c r="R3072" s="12">
        <f t="shared" si="192"/>
        <v>42690.733437499999</v>
      </c>
      <c r="S3072">
        <f t="shared" si="191"/>
        <v>2016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1418587234</v>
      </c>
      <c r="J3073">
        <v>1415995234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89"/>
        <v>60</v>
      </c>
      <c r="Q3073">
        <f t="shared" si="190"/>
        <v>61.31</v>
      </c>
      <c r="R3073" s="12">
        <f t="shared" si="192"/>
        <v>42097.732418981483</v>
      </c>
      <c r="S3073">
        <f t="shared" si="191"/>
        <v>2015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8224</v>
      </c>
      <c r="H3074" t="s">
        <v>8246</v>
      </c>
      <c r="I3074">
        <v>1481132169</v>
      </c>
      <c r="J3074">
        <v>1479317769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ref="P3074:P3137" si="193">ROUND(E3074/D3074*100,0)</f>
        <v>0</v>
      </c>
      <c r="Q3074">
        <f t="shared" ref="Q3074:Q3137" si="194">IFERROR(ROUND(E3074/L3074,2),0)</f>
        <v>1</v>
      </c>
      <c r="R3074" s="12">
        <f t="shared" si="192"/>
        <v>42658.690532407403</v>
      </c>
      <c r="S3074">
        <f t="shared" si="191"/>
        <v>2016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1429595940</v>
      </c>
      <c r="J3075">
        <v>1428082481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193"/>
        <v>0</v>
      </c>
      <c r="Q3075">
        <f t="shared" si="194"/>
        <v>92.14</v>
      </c>
      <c r="R3075" s="12">
        <f t="shared" si="192"/>
        <v>42111.684027777781</v>
      </c>
      <c r="S3075">
        <f t="shared" ref="S3075:S3138" si="195">YEAR(R3075)</f>
        <v>2015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8223</v>
      </c>
      <c r="H3076" t="s">
        <v>8245</v>
      </c>
      <c r="I3076">
        <v>1477791960</v>
      </c>
      <c r="J3076">
        <v>1476549262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193"/>
        <v>0</v>
      </c>
      <c r="Q3076">
        <f t="shared" si="194"/>
        <v>7.33</v>
      </c>
      <c r="R3076" s="12">
        <f t="shared" si="192"/>
        <v>42409.571284722217</v>
      </c>
      <c r="S3076">
        <f t="shared" si="195"/>
        <v>2016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1434309540</v>
      </c>
      <c r="J3077">
        <v>1429287900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193"/>
        <v>9</v>
      </c>
      <c r="Q3077">
        <f t="shared" si="194"/>
        <v>64.8</v>
      </c>
      <c r="R3077" s="12">
        <f t="shared" si="192"/>
        <v>42551.102314814809</v>
      </c>
      <c r="S3077">
        <f t="shared" si="195"/>
        <v>2016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8229</v>
      </c>
      <c r="H3078" t="s">
        <v>8248</v>
      </c>
      <c r="I3078">
        <v>1457617359</v>
      </c>
      <c r="J3078">
        <v>1455025359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193"/>
        <v>15</v>
      </c>
      <c r="Q3078">
        <f t="shared" si="194"/>
        <v>30.12</v>
      </c>
      <c r="R3078" s="12">
        <f t="shared" ref="R3078:R3141" si="196">((J3080/60)/60)/24+DATE(1970,1,1)</f>
        <v>42226.651886574073</v>
      </c>
      <c r="S3078">
        <f t="shared" si="195"/>
        <v>2015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8223</v>
      </c>
      <c r="H3079" t="s">
        <v>8245</v>
      </c>
      <c r="I3079">
        <v>1471573640</v>
      </c>
      <c r="J3079">
        <v>1467253640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193"/>
        <v>0</v>
      </c>
      <c r="Q3079">
        <f t="shared" si="194"/>
        <v>52.5</v>
      </c>
      <c r="R3079" s="12">
        <f t="shared" si="196"/>
        <v>42766.956921296296</v>
      </c>
      <c r="S3079">
        <f t="shared" si="195"/>
        <v>2017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1444405123</v>
      </c>
      <c r="J3080">
        <v>1439221123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193"/>
        <v>0</v>
      </c>
      <c r="Q3080">
        <f t="shared" si="194"/>
        <v>23.67</v>
      </c>
      <c r="R3080" s="12">
        <f t="shared" si="196"/>
        <v>42031.138831018514</v>
      </c>
      <c r="S3080">
        <f t="shared" si="195"/>
        <v>2015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8228</v>
      </c>
      <c r="H3081" t="s">
        <v>8250</v>
      </c>
      <c r="I3081">
        <v>1488495478</v>
      </c>
      <c r="J3081">
        <v>1485903478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193"/>
        <v>1</v>
      </c>
      <c r="Q3081">
        <f t="shared" si="194"/>
        <v>415.78</v>
      </c>
      <c r="R3081" s="12">
        <f t="shared" si="196"/>
        <v>42055.713368055556</v>
      </c>
      <c r="S3081">
        <f t="shared" si="195"/>
        <v>2015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1424920795</v>
      </c>
      <c r="J3082">
        <v>1422328795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193"/>
        <v>0</v>
      </c>
      <c r="Q3082">
        <f t="shared" si="194"/>
        <v>53.71</v>
      </c>
      <c r="R3082" s="12">
        <f t="shared" si="196"/>
        <v>41940.028287037036</v>
      </c>
      <c r="S3082">
        <f t="shared" si="195"/>
        <v>2014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1427040435</v>
      </c>
      <c r="J3083">
        <v>1424452035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193"/>
        <v>0</v>
      </c>
      <c r="Q3083">
        <f t="shared" si="194"/>
        <v>420.6</v>
      </c>
      <c r="R3083" s="12">
        <f t="shared" si="196"/>
        <v>42237.181608796294</v>
      </c>
      <c r="S3083">
        <f t="shared" si="195"/>
        <v>2015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1419644444</v>
      </c>
      <c r="J3084">
        <v>1414456844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193"/>
        <v>0</v>
      </c>
      <c r="Q3084">
        <f t="shared" si="194"/>
        <v>0</v>
      </c>
      <c r="R3084" s="12">
        <f t="shared" si="196"/>
        <v>42293.922986111109</v>
      </c>
      <c r="S3084">
        <f t="shared" si="195"/>
        <v>2015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1442722891</v>
      </c>
      <c r="J3085">
        <v>1440130891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193"/>
        <v>0</v>
      </c>
      <c r="Q3085">
        <f t="shared" si="194"/>
        <v>18.670000000000002</v>
      </c>
      <c r="R3085" s="12">
        <f t="shared" si="196"/>
        <v>41853.563402777778</v>
      </c>
      <c r="S3085">
        <f t="shared" si="195"/>
        <v>2014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1447628946</v>
      </c>
      <c r="J3086">
        <v>1445033346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193"/>
        <v>12</v>
      </c>
      <c r="Q3086">
        <f t="shared" si="194"/>
        <v>78.33</v>
      </c>
      <c r="R3086" s="12">
        <f t="shared" si="196"/>
        <v>42100.723738425921</v>
      </c>
      <c r="S3086">
        <f t="shared" si="195"/>
        <v>2015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1409547600</v>
      </c>
      <c r="J3087">
        <v>1406986278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193"/>
        <v>2</v>
      </c>
      <c r="Q3087">
        <f t="shared" si="194"/>
        <v>67.78</v>
      </c>
      <c r="R3087" s="12">
        <f t="shared" si="196"/>
        <v>42246.883784722217</v>
      </c>
      <c r="S3087">
        <f t="shared" si="195"/>
        <v>2015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8223</v>
      </c>
      <c r="H3088" t="s">
        <v>8245</v>
      </c>
      <c r="I3088">
        <v>1430851680</v>
      </c>
      <c r="J3088">
        <v>1428340931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193"/>
        <v>0</v>
      </c>
      <c r="Q3088">
        <f t="shared" si="194"/>
        <v>16.670000000000002</v>
      </c>
      <c r="R3088" s="12">
        <f t="shared" si="196"/>
        <v>42173.67082175926</v>
      </c>
      <c r="S3088">
        <f t="shared" si="195"/>
        <v>2015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1443561159</v>
      </c>
      <c r="J3089">
        <v>1440969159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193"/>
        <v>1</v>
      </c>
      <c r="Q3089">
        <f t="shared" si="194"/>
        <v>62.5</v>
      </c>
      <c r="R3089" s="12">
        <f t="shared" si="196"/>
        <v>42665.150347222225</v>
      </c>
      <c r="S3089">
        <f t="shared" si="195"/>
        <v>2016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8236</v>
      </c>
      <c r="H3090" t="s">
        <v>8248</v>
      </c>
      <c r="I3090">
        <v>1439827559</v>
      </c>
      <c r="J3090">
        <v>1434643559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193"/>
        <v>0</v>
      </c>
      <c r="Q3090">
        <f t="shared" si="194"/>
        <v>42</v>
      </c>
      <c r="R3090" s="12">
        <f t="shared" si="196"/>
        <v>41981.57230324074</v>
      </c>
      <c r="S3090">
        <f t="shared" si="195"/>
        <v>2014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1482294990</v>
      </c>
      <c r="J3091">
        <v>1477107390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193"/>
        <v>23</v>
      </c>
      <c r="Q3091">
        <f t="shared" si="194"/>
        <v>130.09</v>
      </c>
      <c r="R3091" s="12">
        <f t="shared" si="196"/>
        <v>42528.542627314819</v>
      </c>
      <c r="S3091">
        <f t="shared" si="195"/>
        <v>2016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1420724460</v>
      </c>
      <c r="J3092">
        <v>1418046247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193"/>
        <v>5</v>
      </c>
      <c r="Q3092">
        <f t="shared" si="194"/>
        <v>1270.22</v>
      </c>
      <c r="R3092" s="12">
        <f t="shared" si="196"/>
        <v>42065.818807870368</v>
      </c>
      <c r="S3092">
        <f t="shared" si="195"/>
        <v>2015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1468029540</v>
      </c>
      <c r="J3093">
        <v>1465304483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193"/>
        <v>16</v>
      </c>
      <c r="Q3093">
        <f t="shared" si="194"/>
        <v>88.44</v>
      </c>
      <c r="R3093" s="12">
        <f t="shared" si="196"/>
        <v>42566.948414351849</v>
      </c>
      <c r="S3093">
        <f t="shared" si="195"/>
        <v>2016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1430505545</v>
      </c>
      <c r="J3094">
        <v>1425325145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193"/>
        <v>1</v>
      </c>
      <c r="Q3094">
        <f t="shared" si="194"/>
        <v>56.34</v>
      </c>
      <c r="R3094" s="12">
        <f t="shared" si="196"/>
        <v>42255.619351851856</v>
      </c>
      <c r="S3094">
        <f t="shared" si="195"/>
        <v>2015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8223</v>
      </c>
      <c r="H3095" t="s">
        <v>8245</v>
      </c>
      <c r="I3095">
        <v>1471214743</v>
      </c>
      <c r="J3095">
        <v>1468622743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193"/>
        <v>23</v>
      </c>
      <c r="Q3095">
        <f t="shared" si="194"/>
        <v>53.53</v>
      </c>
      <c r="R3095" s="12">
        <f t="shared" si="196"/>
        <v>41760.909039351849</v>
      </c>
      <c r="S3095">
        <f t="shared" si="195"/>
        <v>2014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1444946400</v>
      </c>
      <c r="J3096">
        <v>1441723912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193"/>
        <v>0</v>
      </c>
      <c r="Q3096">
        <f t="shared" si="194"/>
        <v>25</v>
      </c>
      <c r="R3096" s="12">
        <f t="shared" si="196"/>
        <v>42207.795787037037</v>
      </c>
      <c r="S3096">
        <f t="shared" si="195"/>
        <v>2015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8228</v>
      </c>
      <c r="H3097" t="s">
        <v>8250</v>
      </c>
      <c r="I3097">
        <v>1401595140</v>
      </c>
      <c r="J3097">
        <v>1398980941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193"/>
        <v>0</v>
      </c>
      <c r="Q3097">
        <f t="shared" si="194"/>
        <v>50</v>
      </c>
      <c r="R3097" s="12">
        <f t="shared" si="196"/>
        <v>42523.025231481486</v>
      </c>
      <c r="S3097">
        <f t="shared" si="195"/>
        <v>2016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1442775956</v>
      </c>
      <c r="J3098">
        <v>1437591956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193"/>
        <v>4</v>
      </c>
      <c r="Q3098">
        <f t="shared" si="194"/>
        <v>56.79</v>
      </c>
      <c r="R3098" s="12">
        <f t="shared" si="196"/>
        <v>42114.825532407413</v>
      </c>
      <c r="S3098">
        <f t="shared" si="195"/>
        <v>2015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8223</v>
      </c>
      <c r="H3099" t="s">
        <v>8245</v>
      </c>
      <c r="I3099">
        <v>1470011780</v>
      </c>
      <c r="J3099">
        <v>1464827780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193"/>
        <v>17</v>
      </c>
      <c r="Q3099">
        <f t="shared" si="194"/>
        <v>40.83</v>
      </c>
      <c r="R3099" s="12">
        <f t="shared" si="196"/>
        <v>42629.503483796296</v>
      </c>
      <c r="S3099">
        <f t="shared" si="195"/>
        <v>2016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1432151326</v>
      </c>
      <c r="J3100">
        <v>1429559326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193"/>
        <v>4</v>
      </c>
      <c r="Q3100">
        <f t="shared" si="194"/>
        <v>65.11</v>
      </c>
      <c r="R3100" s="12">
        <f t="shared" si="196"/>
        <v>42359.792233796295</v>
      </c>
      <c r="S3100">
        <f t="shared" si="195"/>
        <v>2015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8224</v>
      </c>
      <c r="H3101" t="s">
        <v>8246</v>
      </c>
      <c r="I3101">
        <v>1475848800</v>
      </c>
      <c r="J3101">
        <v>1474027501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193"/>
        <v>14</v>
      </c>
      <c r="Q3101">
        <f t="shared" si="194"/>
        <v>55.6</v>
      </c>
      <c r="R3101" s="12">
        <f t="shared" si="196"/>
        <v>42382.189710648148</v>
      </c>
      <c r="S3101">
        <f t="shared" si="195"/>
        <v>2016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1454890620</v>
      </c>
      <c r="J3102">
        <v>1450724449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193"/>
        <v>15</v>
      </c>
      <c r="Q3102">
        <f t="shared" si="194"/>
        <v>140.54</v>
      </c>
      <c r="R3102" s="12">
        <f t="shared" si="196"/>
        <v>41902.622395833336</v>
      </c>
      <c r="S3102">
        <f t="shared" si="195"/>
        <v>2014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8223</v>
      </c>
      <c r="H3103" t="s">
        <v>8245</v>
      </c>
      <c r="I3103">
        <v>1455251591</v>
      </c>
      <c r="J3103">
        <v>1452659591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193"/>
        <v>12</v>
      </c>
      <c r="Q3103">
        <f t="shared" si="194"/>
        <v>25</v>
      </c>
      <c r="R3103" s="12">
        <f t="shared" si="196"/>
        <v>42171.383530092593</v>
      </c>
      <c r="S3103">
        <f t="shared" si="195"/>
        <v>2015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8223</v>
      </c>
      <c r="H3104" t="s">
        <v>8245</v>
      </c>
      <c r="I3104">
        <v>1413816975</v>
      </c>
      <c r="J3104">
        <v>1411224975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193"/>
        <v>39</v>
      </c>
      <c r="Q3104">
        <f t="shared" si="194"/>
        <v>69.53</v>
      </c>
      <c r="R3104" s="12">
        <f t="shared" si="196"/>
        <v>42555.340486111112</v>
      </c>
      <c r="S3104">
        <f t="shared" si="195"/>
        <v>2016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8229</v>
      </c>
      <c r="H3105" t="s">
        <v>8248</v>
      </c>
      <c r="I3105">
        <v>1437033360</v>
      </c>
      <c r="J3105">
        <v>1434445937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193"/>
        <v>0</v>
      </c>
      <c r="Q3105">
        <f t="shared" si="194"/>
        <v>5.5</v>
      </c>
      <c r="R3105" s="12">
        <f t="shared" si="196"/>
        <v>42107.156319444446</v>
      </c>
      <c r="S3105">
        <f t="shared" si="195"/>
        <v>2015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8224</v>
      </c>
      <c r="H3106" t="s">
        <v>8246</v>
      </c>
      <c r="I3106">
        <v>1471939818</v>
      </c>
      <c r="J3106">
        <v>1467619818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193"/>
        <v>30</v>
      </c>
      <c r="Q3106">
        <f t="shared" si="194"/>
        <v>237</v>
      </c>
      <c r="R3106" s="12">
        <f t="shared" si="196"/>
        <v>42006.908692129626</v>
      </c>
      <c r="S3106">
        <f t="shared" si="195"/>
        <v>2015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1434080706</v>
      </c>
      <c r="J3107">
        <v>1428896706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193"/>
        <v>42</v>
      </c>
      <c r="Q3107">
        <f t="shared" si="194"/>
        <v>79.87</v>
      </c>
      <c r="R3107" s="12">
        <f t="shared" si="196"/>
        <v>41876.718935185185</v>
      </c>
      <c r="S3107">
        <f t="shared" si="195"/>
        <v>2014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8225</v>
      </c>
      <c r="H3108" t="s">
        <v>8247</v>
      </c>
      <c r="I3108">
        <v>1422928800</v>
      </c>
      <c r="J3108">
        <v>1420235311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193"/>
        <v>4</v>
      </c>
      <c r="Q3108">
        <f t="shared" si="194"/>
        <v>10.25</v>
      </c>
      <c r="R3108" s="12">
        <f t="shared" si="196"/>
        <v>42241.429120370376</v>
      </c>
      <c r="S3108">
        <f t="shared" si="195"/>
        <v>2015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1413694800</v>
      </c>
      <c r="J3109">
        <v>1408986916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193"/>
        <v>20</v>
      </c>
      <c r="Q3109">
        <f t="shared" si="194"/>
        <v>272.58999999999997</v>
      </c>
      <c r="R3109" s="12">
        <f t="shared" si="196"/>
        <v>42128.814247685179</v>
      </c>
      <c r="S3109">
        <f t="shared" si="195"/>
        <v>2015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8224</v>
      </c>
      <c r="H3110" t="s">
        <v>8246</v>
      </c>
      <c r="I3110">
        <v>1442440800</v>
      </c>
      <c r="J3110">
        <v>1440497876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193"/>
        <v>0</v>
      </c>
      <c r="Q3110">
        <f t="shared" si="194"/>
        <v>13</v>
      </c>
      <c r="R3110" s="12">
        <f t="shared" si="196"/>
        <v>42062.680486111116</v>
      </c>
      <c r="S3110">
        <f t="shared" si="195"/>
        <v>2015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1431372751</v>
      </c>
      <c r="J3111">
        <v>1430767951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193"/>
        <v>25</v>
      </c>
      <c r="Q3111">
        <f t="shared" si="194"/>
        <v>58.18</v>
      </c>
      <c r="R3111" s="12">
        <f t="shared" si="196"/>
        <v>41844.125115740739</v>
      </c>
      <c r="S3111">
        <f t="shared" si="195"/>
        <v>2014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1430234394</v>
      </c>
      <c r="J3112">
        <v>1425053994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193"/>
        <v>0</v>
      </c>
      <c r="Q3112">
        <f t="shared" si="194"/>
        <v>10</v>
      </c>
      <c r="R3112" s="12">
        <f t="shared" si="196"/>
        <v>42745.031469907408</v>
      </c>
      <c r="S3112">
        <f t="shared" si="195"/>
        <v>2017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1409194810</v>
      </c>
      <c r="J3113">
        <v>1406170810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193"/>
        <v>27</v>
      </c>
      <c r="Q3113">
        <f t="shared" si="194"/>
        <v>70.11</v>
      </c>
      <c r="R3113" s="12">
        <f t="shared" si="196"/>
        <v>41885.595138888886</v>
      </c>
      <c r="S3113">
        <f t="shared" si="195"/>
        <v>2014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1487465119</v>
      </c>
      <c r="J3114">
        <v>1484009119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193"/>
        <v>5</v>
      </c>
      <c r="Q3114">
        <f t="shared" si="194"/>
        <v>57.89</v>
      </c>
      <c r="R3114" s="12">
        <f t="shared" si="196"/>
        <v>42615.121921296297</v>
      </c>
      <c r="S3114">
        <f t="shared" si="195"/>
        <v>2016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1412432220</v>
      </c>
      <c r="J3115">
        <v>1409753820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193"/>
        <v>4</v>
      </c>
      <c r="Q3115">
        <f t="shared" si="194"/>
        <v>125.27</v>
      </c>
      <c r="R3115" s="12">
        <f t="shared" si="196"/>
        <v>42081.731273148151</v>
      </c>
      <c r="S3115">
        <f t="shared" si="195"/>
        <v>2015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1477968934</v>
      </c>
      <c r="J3116">
        <v>1472784934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193"/>
        <v>0</v>
      </c>
      <c r="Q3116">
        <f t="shared" si="194"/>
        <v>0</v>
      </c>
      <c r="R3116" s="12">
        <f t="shared" si="196"/>
        <v>41843.632523148146</v>
      </c>
      <c r="S3116">
        <f t="shared" si="195"/>
        <v>2014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8223</v>
      </c>
      <c r="H3117" t="s">
        <v>8245</v>
      </c>
      <c r="I3117">
        <v>1429291982</v>
      </c>
      <c r="J3117">
        <v>1426699982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193"/>
        <v>3</v>
      </c>
      <c r="Q3117">
        <f t="shared" si="194"/>
        <v>300</v>
      </c>
      <c r="R3117" s="12">
        <f t="shared" si="196"/>
        <v>42496.447071759263</v>
      </c>
      <c r="S3117">
        <f t="shared" si="195"/>
        <v>2016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1411312250</v>
      </c>
      <c r="J3118">
        <v>1406128250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193"/>
        <v>57</v>
      </c>
      <c r="Q3118">
        <f t="shared" si="194"/>
        <v>43</v>
      </c>
      <c r="R3118" s="12">
        <f t="shared" si="196"/>
        <v>42081.515335648146</v>
      </c>
      <c r="S3118">
        <f t="shared" si="195"/>
        <v>2015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8234</v>
      </c>
      <c r="H3119" t="s">
        <v>8254</v>
      </c>
      <c r="I3119">
        <v>1465123427</v>
      </c>
      <c r="J3119">
        <v>1462531427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193"/>
        <v>0</v>
      </c>
      <c r="Q3119">
        <f t="shared" si="194"/>
        <v>1</v>
      </c>
      <c r="R3119" s="12">
        <f t="shared" si="196"/>
        <v>42509.374537037031</v>
      </c>
      <c r="S3119">
        <f t="shared" si="195"/>
        <v>2016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8223</v>
      </c>
      <c r="H3120" t="s">
        <v>8245</v>
      </c>
      <c r="I3120">
        <v>1427890925</v>
      </c>
      <c r="J3120">
        <v>1426681325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193"/>
        <v>0</v>
      </c>
      <c r="Q3120">
        <f t="shared" si="194"/>
        <v>775</v>
      </c>
      <c r="R3120" s="12">
        <f t="shared" si="196"/>
        <v>42534.649571759262</v>
      </c>
      <c r="S3120">
        <f t="shared" si="195"/>
        <v>2016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8224</v>
      </c>
      <c r="H3121" t="s">
        <v>8246</v>
      </c>
      <c r="I3121">
        <v>1464354720</v>
      </c>
      <c r="J3121">
        <v>1463648360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193"/>
        <v>0</v>
      </c>
      <c r="Q3121">
        <f t="shared" si="194"/>
        <v>5</v>
      </c>
      <c r="R3121" s="12">
        <f t="shared" si="196"/>
        <v>42060.04550925926</v>
      </c>
      <c r="S3121">
        <f t="shared" si="195"/>
        <v>2015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8234</v>
      </c>
      <c r="H3122" t="s">
        <v>8254</v>
      </c>
      <c r="I3122">
        <v>1467473723</v>
      </c>
      <c r="J3122">
        <v>1465832123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193"/>
        <v>0</v>
      </c>
      <c r="Q3122">
        <f t="shared" si="194"/>
        <v>12.8</v>
      </c>
      <c r="R3122" s="12">
        <f t="shared" si="196"/>
        <v>42435.942083333335</v>
      </c>
      <c r="S3122">
        <f t="shared" si="195"/>
        <v>2016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8223</v>
      </c>
      <c r="H3123" t="s">
        <v>8245</v>
      </c>
      <c r="I3123">
        <v>1427414732</v>
      </c>
      <c r="J3123">
        <v>1424826332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193"/>
        <v>1</v>
      </c>
      <c r="Q3123">
        <f t="shared" si="194"/>
        <v>10</v>
      </c>
      <c r="R3123" s="12">
        <f t="shared" si="196"/>
        <v>41848.679803240739</v>
      </c>
      <c r="S3123">
        <f t="shared" si="195"/>
        <v>2014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8232</v>
      </c>
      <c r="H3124" t="s">
        <v>8248</v>
      </c>
      <c r="I3124">
        <v>1462484196</v>
      </c>
      <c r="J3124">
        <v>1457303796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193"/>
        <v>58</v>
      </c>
      <c r="Q3124">
        <f t="shared" si="194"/>
        <v>58</v>
      </c>
      <c r="R3124" s="12">
        <f t="shared" si="196"/>
        <v>42678.932083333333</v>
      </c>
      <c r="S3124">
        <f t="shared" si="195"/>
        <v>2016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8228</v>
      </c>
      <c r="H3125" t="s">
        <v>8250</v>
      </c>
      <c r="I3125">
        <v>1411748335</v>
      </c>
      <c r="J3125">
        <v>1406564335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193"/>
        <v>68</v>
      </c>
      <c r="Q3125">
        <f t="shared" si="194"/>
        <v>244.8</v>
      </c>
      <c r="R3125" s="12">
        <f t="shared" si="196"/>
        <v>42530.993032407408</v>
      </c>
      <c r="S3125">
        <f t="shared" si="195"/>
        <v>2016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1478733732</v>
      </c>
      <c r="J3126">
        <v>1478298132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193"/>
        <v>0</v>
      </c>
      <c r="Q3126">
        <f t="shared" si="194"/>
        <v>6.5</v>
      </c>
      <c r="R3126" s="12">
        <f t="shared" si="196"/>
        <v>41977.780104166668</v>
      </c>
      <c r="S3126">
        <f t="shared" si="195"/>
        <v>2014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1468108198</v>
      </c>
      <c r="J3127">
        <v>1465516198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193"/>
        <v>0</v>
      </c>
      <c r="Q3127">
        <f t="shared" si="194"/>
        <v>0</v>
      </c>
      <c r="R3127" s="12">
        <f t="shared" si="196"/>
        <v>42346.20685185185</v>
      </c>
      <c r="S3127">
        <f t="shared" si="195"/>
        <v>2015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1422902601</v>
      </c>
      <c r="J3128">
        <v>1417718601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193"/>
        <v>4</v>
      </c>
      <c r="Q3128">
        <f t="shared" si="194"/>
        <v>61.18</v>
      </c>
      <c r="R3128" s="12">
        <f t="shared" si="196"/>
        <v>42427.01807870371</v>
      </c>
      <c r="S3128">
        <f t="shared" si="195"/>
        <v>2016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1452142672</v>
      </c>
      <c r="J3129">
        <v>1449550672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193"/>
        <v>0</v>
      </c>
      <c r="Q3129">
        <f t="shared" si="194"/>
        <v>0</v>
      </c>
      <c r="R3129" s="12">
        <f t="shared" si="196"/>
        <v>42034.856817129628</v>
      </c>
      <c r="S3129">
        <f t="shared" si="195"/>
        <v>2015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1459121162</v>
      </c>
      <c r="J3130">
        <v>1456532762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193"/>
        <v>109</v>
      </c>
      <c r="Q3130">
        <f t="shared" si="194"/>
        <v>139.24</v>
      </c>
      <c r="R3130" s="12">
        <f t="shared" si="196"/>
        <v>42780.825706018513</v>
      </c>
      <c r="S3130">
        <f t="shared" si="195"/>
        <v>2017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1425242029</v>
      </c>
      <c r="J3131">
        <v>1422650029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193"/>
        <v>1</v>
      </c>
      <c r="Q3131">
        <f t="shared" si="194"/>
        <v>10</v>
      </c>
      <c r="R3131" s="12">
        <f t="shared" si="196"/>
        <v>42803.842812499999</v>
      </c>
      <c r="S3131">
        <f t="shared" si="195"/>
        <v>2017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1489690141</v>
      </c>
      <c r="J3132">
        <v>1487101741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193"/>
        <v>4</v>
      </c>
      <c r="Q3132">
        <f t="shared" si="194"/>
        <v>93.75</v>
      </c>
      <c r="R3132" s="12">
        <f t="shared" si="196"/>
        <v>42808.640231481477</v>
      </c>
      <c r="S3132">
        <f t="shared" si="195"/>
        <v>2017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1492542819</v>
      </c>
      <c r="J3133">
        <v>1489090419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193"/>
        <v>16</v>
      </c>
      <c r="Q3133">
        <f t="shared" si="194"/>
        <v>53.75</v>
      </c>
      <c r="R3133" s="12">
        <f t="shared" si="196"/>
        <v>42803.579224537039</v>
      </c>
      <c r="S3133">
        <f t="shared" si="195"/>
        <v>2017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1492145940</v>
      </c>
      <c r="J3134">
        <v>1489504916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193"/>
        <v>0</v>
      </c>
      <c r="Q3134">
        <f t="shared" si="194"/>
        <v>10</v>
      </c>
      <c r="R3134" s="12">
        <f t="shared" si="196"/>
        <v>42786.350231481483</v>
      </c>
      <c r="S3134">
        <f t="shared" si="195"/>
        <v>2017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8223</v>
      </c>
      <c r="H3135" t="s">
        <v>8245</v>
      </c>
      <c r="I3135">
        <v>1491656045</v>
      </c>
      <c r="J3135">
        <v>1489067645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193"/>
        <v>108</v>
      </c>
      <c r="Q3135">
        <f t="shared" si="194"/>
        <v>33.75</v>
      </c>
      <c r="R3135" s="12">
        <f t="shared" si="196"/>
        <v>42788.565208333333</v>
      </c>
      <c r="S3135">
        <f t="shared" si="195"/>
        <v>2017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8223</v>
      </c>
      <c r="H3136" t="s">
        <v>8245</v>
      </c>
      <c r="I3136">
        <v>1492759460</v>
      </c>
      <c r="J3136">
        <v>1487579060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193"/>
        <v>23</v>
      </c>
      <c r="Q3136">
        <f t="shared" si="194"/>
        <v>18.75</v>
      </c>
      <c r="R3136" s="12">
        <f t="shared" si="196"/>
        <v>42800.720127314817</v>
      </c>
      <c r="S3136">
        <f t="shared" si="195"/>
        <v>2017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8224</v>
      </c>
      <c r="H3137" t="s">
        <v>8246</v>
      </c>
      <c r="I3137">
        <v>1490358834</v>
      </c>
      <c r="J3137">
        <v>1487770434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193"/>
        <v>21</v>
      </c>
      <c r="Q3137">
        <f t="shared" si="194"/>
        <v>23.14</v>
      </c>
      <c r="R3137" s="12">
        <f t="shared" si="196"/>
        <v>42807.151863425926</v>
      </c>
      <c r="S3137">
        <f t="shared" si="195"/>
        <v>2017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1490631419</v>
      </c>
      <c r="J3138">
        <v>1488820619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ref="P3138:P3201" si="197">ROUND(E3138/D3138*100,0)</f>
        <v>128</v>
      </c>
      <c r="Q3138">
        <f t="shared" ref="Q3138:Q3201" si="198">IFERROR(ROUND(E3138/L3138,2),0)</f>
        <v>29.05</v>
      </c>
      <c r="R3138" s="12">
        <f t="shared" si="196"/>
        <v>42789.462430555555</v>
      </c>
      <c r="S3138">
        <f t="shared" si="195"/>
        <v>2017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1491277121</v>
      </c>
      <c r="J3139">
        <v>1489376321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197"/>
        <v>3</v>
      </c>
      <c r="Q3139">
        <f t="shared" si="198"/>
        <v>50</v>
      </c>
      <c r="R3139" s="12">
        <f t="shared" si="196"/>
        <v>42807.885057870371</v>
      </c>
      <c r="S3139">
        <f t="shared" ref="S3139:S3202" si="199">YEAR(R3139)</f>
        <v>2017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1491001140</v>
      </c>
      <c r="J3140">
        <v>1487847954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197"/>
        <v>0</v>
      </c>
      <c r="Q3140">
        <f t="shared" si="198"/>
        <v>0</v>
      </c>
      <c r="R3140" s="12">
        <f t="shared" si="196"/>
        <v>42809.645914351851</v>
      </c>
      <c r="S3140">
        <f t="shared" si="199"/>
        <v>2017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8223</v>
      </c>
      <c r="H3141" t="s">
        <v>8245</v>
      </c>
      <c r="I3141">
        <v>1493838720</v>
      </c>
      <c r="J3141">
        <v>1489439669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197"/>
        <v>5</v>
      </c>
      <c r="Q3141">
        <f t="shared" si="198"/>
        <v>450</v>
      </c>
      <c r="R3141" s="12">
        <f t="shared" si="196"/>
        <v>42785.270370370374</v>
      </c>
      <c r="S3141">
        <f t="shared" si="199"/>
        <v>2017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8224</v>
      </c>
      <c r="H3142" t="s">
        <v>8246</v>
      </c>
      <c r="I3142">
        <v>1491233407</v>
      </c>
      <c r="J3142">
        <v>1489591807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197"/>
        <v>1</v>
      </c>
      <c r="Q3142">
        <f t="shared" si="198"/>
        <v>24</v>
      </c>
      <c r="R3142" s="12">
        <f t="shared" ref="R3142:R3205" si="200">((J3144/60)/60)/24+DATE(1970,1,1)</f>
        <v>42802.718784722223</v>
      </c>
      <c r="S3142">
        <f t="shared" si="199"/>
        <v>2017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8237</v>
      </c>
      <c r="H3143" t="s">
        <v>8255</v>
      </c>
      <c r="I3143">
        <v>1490416380</v>
      </c>
      <c r="J3143">
        <v>1487485760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197"/>
        <v>52</v>
      </c>
      <c r="Q3143">
        <f t="shared" si="198"/>
        <v>32.25</v>
      </c>
      <c r="R3143" s="12">
        <f t="shared" si="200"/>
        <v>42800.753333333334</v>
      </c>
      <c r="S3143">
        <f t="shared" si="199"/>
        <v>2017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8229</v>
      </c>
      <c r="H3144" t="s">
        <v>8248</v>
      </c>
      <c r="I3144">
        <v>1491581703</v>
      </c>
      <c r="J3144">
        <v>1488993303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197"/>
        <v>2</v>
      </c>
      <c r="Q3144">
        <f t="shared" si="198"/>
        <v>15</v>
      </c>
      <c r="R3144" s="12">
        <f t="shared" si="200"/>
        <v>42783.513182870374</v>
      </c>
      <c r="S3144">
        <f t="shared" si="199"/>
        <v>2017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8232</v>
      </c>
      <c r="H3145" t="s">
        <v>8248</v>
      </c>
      <c r="I3145">
        <v>1492372800</v>
      </c>
      <c r="J3145">
        <v>1488823488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197"/>
        <v>0</v>
      </c>
      <c r="Q3145">
        <f t="shared" si="198"/>
        <v>0</v>
      </c>
      <c r="R3145" s="12">
        <f t="shared" si="200"/>
        <v>42808.358287037037</v>
      </c>
      <c r="S3145">
        <f t="shared" si="199"/>
        <v>2017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8224</v>
      </c>
      <c r="H3146" t="s">
        <v>8246</v>
      </c>
      <c r="I3146">
        <v>1489922339</v>
      </c>
      <c r="J3146">
        <v>1487333939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197"/>
        <v>75</v>
      </c>
      <c r="Q3146">
        <f t="shared" si="198"/>
        <v>251.33</v>
      </c>
      <c r="R3146" s="12">
        <f t="shared" si="200"/>
        <v>42796.538275462968</v>
      </c>
      <c r="S3146">
        <f t="shared" si="199"/>
        <v>2017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8224</v>
      </c>
      <c r="H3147" t="s">
        <v>8246</v>
      </c>
      <c r="I3147">
        <v>1491726956</v>
      </c>
      <c r="J3147">
        <v>1489480556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197"/>
        <v>0</v>
      </c>
      <c r="Q3147">
        <f t="shared" si="198"/>
        <v>0</v>
      </c>
      <c r="R3147" s="12">
        <f t="shared" si="200"/>
        <v>42762.040902777779</v>
      </c>
      <c r="S3147">
        <f t="shared" si="199"/>
        <v>2017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8223</v>
      </c>
      <c r="H3148" t="s">
        <v>8245</v>
      </c>
      <c r="I3148">
        <v>1489903200</v>
      </c>
      <c r="J3148">
        <v>1488459307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197"/>
        <v>11</v>
      </c>
      <c r="Q3148">
        <f t="shared" si="198"/>
        <v>437.5</v>
      </c>
      <c r="R3148" s="12">
        <f t="shared" si="200"/>
        <v>42796.682476851856</v>
      </c>
      <c r="S3148">
        <f t="shared" si="199"/>
        <v>2017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1490659134</v>
      </c>
      <c r="J3149">
        <v>1485478734</v>
      </c>
      <c r="K3149" t="b">
        <v>0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197"/>
        <v>118</v>
      </c>
      <c r="Q3149">
        <f t="shared" si="198"/>
        <v>110.35</v>
      </c>
      <c r="R3149" s="12">
        <f t="shared" si="200"/>
        <v>41909.969386574077</v>
      </c>
      <c r="S3149">
        <f t="shared" si="199"/>
        <v>2014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8237</v>
      </c>
      <c r="H3150" t="s">
        <v>8255</v>
      </c>
      <c r="I3150">
        <v>1492356166</v>
      </c>
      <c r="J3150">
        <v>1488471766</v>
      </c>
      <c r="K3150" t="b">
        <v>0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197"/>
        <v>131</v>
      </c>
      <c r="Q3150">
        <f t="shared" si="198"/>
        <v>41.42</v>
      </c>
      <c r="R3150" s="12">
        <f t="shared" si="200"/>
        <v>41891.665324074071</v>
      </c>
      <c r="S3150">
        <f t="shared" si="199"/>
        <v>2014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1415319355</v>
      </c>
      <c r="J3151">
        <v>1411859755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197"/>
        <v>104</v>
      </c>
      <c r="Q3151">
        <f t="shared" si="198"/>
        <v>52</v>
      </c>
      <c r="R3151" s="12">
        <f t="shared" si="200"/>
        <v>41226.017361111109</v>
      </c>
      <c r="S3151">
        <f t="shared" si="199"/>
        <v>2012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1412136000</v>
      </c>
      <c r="J3152">
        <v>1410278284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197"/>
        <v>101</v>
      </c>
      <c r="Q3152">
        <f t="shared" si="198"/>
        <v>33.99</v>
      </c>
      <c r="R3152" s="12">
        <f t="shared" si="200"/>
        <v>40478.263923611114</v>
      </c>
      <c r="S3152">
        <f t="shared" si="199"/>
        <v>2010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1354845600</v>
      </c>
      <c r="J3153">
        <v>1352766300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197"/>
        <v>100</v>
      </c>
      <c r="Q3153">
        <f t="shared" si="198"/>
        <v>103.35</v>
      </c>
      <c r="R3153" s="12">
        <f t="shared" si="200"/>
        <v>41862.83997685185</v>
      </c>
      <c r="S3153">
        <f t="shared" si="199"/>
        <v>2014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8223</v>
      </c>
      <c r="H3154" t="s">
        <v>8245</v>
      </c>
      <c r="I3154">
        <v>1295928000</v>
      </c>
      <c r="J3154">
        <v>1288160403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197"/>
        <v>106</v>
      </c>
      <c r="Q3154">
        <f t="shared" si="198"/>
        <v>34.79</v>
      </c>
      <c r="R3154" s="12">
        <f t="shared" si="200"/>
        <v>41550.867673611108</v>
      </c>
      <c r="S3154">
        <f t="shared" si="199"/>
        <v>2013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1410379774</v>
      </c>
      <c r="J3155">
        <v>1407787774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197"/>
        <v>336</v>
      </c>
      <c r="Q3155">
        <f t="shared" si="198"/>
        <v>41.77</v>
      </c>
      <c r="R3155" s="12">
        <f t="shared" si="200"/>
        <v>40633.154363425929</v>
      </c>
      <c r="S3155">
        <f t="shared" si="199"/>
        <v>2011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8224</v>
      </c>
      <c r="H3156" t="s">
        <v>8246</v>
      </c>
      <c r="I3156">
        <v>1383425367</v>
      </c>
      <c r="J3156">
        <v>1380833367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197"/>
        <v>113</v>
      </c>
      <c r="Q3156">
        <f t="shared" si="198"/>
        <v>64.27</v>
      </c>
      <c r="R3156" s="12">
        <f t="shared" si="200"/>
        <v>40970.875671296293</v>
      </c>
      <c r="S3156">
        <f t="shared" si="199"/>
        <v>2012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8223</v>
      </c>
      <c r="H3157" t="s">
        <v>8245</v>
      </c>
      <c r="I3157">
        <v>1304225940</v>
      </c>
      <c r="J3157">
        <v>1301542937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197"/>
        <v>189</v>
      </c>
      <c r="Q3157">
        <f t="shared" si="198"/>
        <v>31.21</v>
      </c>
      <c r="R3157" s="12">
        <f t="shared" si="200"/>
        <v>41233.499131944445</v>
      </c>
      <c r="S3157">
        <f t="shared" si="199"/>
        <v>2012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1333310458</v>
      </c>
      <c r="J3158">
        <v>1330722058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197"/>
        <v>102</v>
      </c>
      <c r="Q3158">
        <f t="shared" si="198"/>
        <v>62.92</v>
      </c>
      <c r="R3158" s="12">
        <f t="shared" si="200"/>
        <v>41026.953055555554</v>
      </c>
      <c r="S3158">
        <f t="shared" si="199"/>
        <v>2012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8224</v>
      </c>
      <c r="H3159" t="s">
        <v>8246</v>
      </c>
      <c r="I3159">
        <v>1356004725</v>
      </c>
      <c r="J3159">
        <v>1353412725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197"/>
        <v>101</v>
      </c>
      <c r="Q3159">
        <f t="shared" si="198"/>
        <v>98.54</v>
      </c>
      <c r="R3159" s="12">
        <f t="shared" si="200"/>
        <v>41829.788252314815</v>
      </c>
      <c r="S3159">
        <f t="shared" si="199"/>
        <v>2014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1338591144</v>
      </c>
      <c r="J3160">
        <v>1335567144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197"/>
        <v>114</v>
      </c>
      <c r="Q3160">
        <f t="shared" si="198"/>
        <v>82.61</v>
      </c>
      <c r="R3160" s="12">
        <f t="shared" si="200"/>
        <v>41447.839722222219</v>
      </c>
      <c r="S3160">
        <f t="shared" si="199"/>
        <v>2013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1405746000</v>
      </c>
      <c r="J3161">
        <v>1404932105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197"/>
        <v>133</v>
      </c>
      <c r="Q3161">
        <f t="shared" si="198"/>
        <v>38.5</v>
      </c>
      <c r="R3161" s="12">
        <f t="shared" si="200"/>
        <v>40884.066678240742</v>
      </c>
      <c r="S3161">
        <f t="shared" si="199"/>
        <v>2011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197"/>
        <v>102</v>
      </c>
      <c r="Q3162">
        <f t="shared" si="198"/>
        <v>80.16</v>
      </c>
      <c r="R3162" s="12">
        <f t="shared" si="200"/>
        <v>41841.26489583333</v>
      </c>
      <c r="S3162">
        <f t="shared" si="199"/>
        <v>2014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8223</v>
      </c>
      <c r="H3163" t="s">
        <v>8245</v>
      </c>
      <c r="I3163">
        <v>1326927600</v>
      </c>
      <c r="J3163">
        <v>1323221761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197"/>
        <v>105</v>
      </c>
      <c r="Q3163">
        <f t="shared" si="198"/>
        <v>28.41</v>
      </c>
      <c r="R3163" s="12">
        <f t="shared" si="200"/>
        <v>41897.536134259259</v>
      </c>
      <c r="S3163">
        <f t="shared" si="199"/>
        <v>2014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1407905940</v>
      </c>
      <c r="J3164">
        <v>1405923687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197"/>
        <v>127</v>
      </c>
      <c r="Q3164">
        <f t="shared" si="198"/>
        <v>80.73</v>
      </c>
      <c r="R3164" s="12">
        <f t="shared" si="200"/>
        <v>41799.685902777775</v>
      </c>
      <c r="S3164">
        <f t="shared" si="199"/>
        <v>2014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8224</v>
      </c>
      <c r="H3165" t="s">
        <v>8246</v>
      </c>
      <c r="I3165">
        <v>1413377522</v>
      </c>
      <c r="J3165">
        <v>1410785522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197"/>
        <v>111</v>
      </c>
      <c r="Q3165">
        <f t="shared" si="198"/>
        <v>200.69</v>
      </c>
      <c r="R3165" s="12">
        <f t="shared" si="200"/>
        <v>41775.753761574073</v>
      </c>
      <c r="S3165">
        <f t="shared" si="199"/>
        <v>2014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1404698400</v>
      </c>
      <c r="J3166">
        <v>1402331262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197"/>
        <v>107</v>
      </c>
      <c r="Q3166">
        <f t="shared" si="198"/>
        <v>37.590000000000003</v>
      </c>
      <c r="R3166" s="12">
        <f t="shared" si="200"/>
        <v>41766.80572916667</v>
      </c>
      <c r="S3166">
        <f t="shared" si="199"/>
        <v>2014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1402855525</v>
      </c>
      <c r="J3167">
        <v>1400263525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197"/>
        <v>163</v>
      </c>
      <c r="Q3167">
        <f t="shared" si="198"/>
        <v>58.1</v>
      </c>
      <c r="R3167" s="12">
        <f t="shared" si="200"/>
        <v>40644.159259259257</v>
      </c>
      <c r="S3167">
        <f t="shared" si="199"/>
        <v>2011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1402341615</v>
      </c>
      <c r="J3168">
        <v>1399490415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197"/>
        <v>160</v>
      </c>
      <c r="Q3168">
        <f t="shared" si="198"/>
        <v>60.3</v>
      </c>
      <c r="R3168" s="12">
        <f t="shared" si="200"/>
        <v>41940.69158564815</v>
      </c>
      <c r="S3168">
        <f t="shared" si="199"/>
        <v>2014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1304395140</v>
      </c>
      <c r="J3169">
        <v>1302493760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197"/>
        <v>116</v>
      </c>
      <c r="Q3169">
        <f t="shared" si="198"/>
        <v>63.36</v>
      </c>
      <c r="R3169" s="12">
        <f t="shared" si="200"/>
        <v>41839.175706018519</v>
      </c>
      <c r="S3169">
        <f t="shared" si="199"/>
        <v>2014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1416988740</v>
      </c>
      <c r="J3170">
        <v>1414514153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197"/>
        <v>124</v>
      </c>
      <c r="Q3170">
        <f t="shared" si="198"/>
        <v>50.9</v>
      </c>
      <c r="R3170" s="12">
        <f t="shared" si="200"/>
        <v>41772.105937500004</v>
      </c>
      <c r="S3170">
        <f t="shared" si="199"/>
        <v>2014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1406952781</v>
      </c>
      <c r="J3171">
        <v>1405743181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197"/>
        <v>103</v>
      </c>
      <c r="Q3171">
        <f t="shared" si="198"/>
        <v>100.5</v>
      </c>
      <c r="R3171" s="12">
        <f t="shared" si="200"/>
        <v>41591.737974537034</v>
      </c>
      <c r="S3171">
        <f t="shared" si="199"/>
        <v>2013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1402696800</v>
      </c>
      <c r="J3172">
        <v>1399948353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197"/>
        <v>112</v>
      </c>
      <c r="Q3172">
        <f t="shared" si="198"/>
        <v>31.62</v>
      </c>
      <c r="R3172" s="12">
        <f t="shared" si="200"/>
        <v>41789.080370370371</v>
      </c>
      <c r="S3172">
        <f t="shared" si="199"/>
        <v>2014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8223</v>
      </c>
      <c r="H3173" t="s">
        <v>8245</v>
      </c>
      <c r="I3173">
        <v>1386910740</v>
      </c>
      <c r="J3173">
        <v>1384364561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197"/>
        <v>109</v>
      </c>
      <c r="Q3173">
        <f t="shared" si="198"/>
        <v>65.099999999999994</v>
      </c>
      <c r="R3173" s="12">
        <f t="shared" si="200"/>
        <v>42466.608310185184</v>
      </c>
      <c r="S3173">
        <f t="shared" si="199"/>
        <v>2016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1404273600</v>
      </c>
      <c r="J3174">
        <v>1401414944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197"/>
        <v>115</v>
      </c>
      <c r="Q3174">
        <f t="shared" si="198"/>
        <v>79.31</v>
      </c>
      <c r="R3174" s="12">
        <f t="shared" si="200"/>
        <v>40923.729953703703</v>
      </c>
      <c r="S3174">
        <f t="shared" si="199"/>
        <v>2012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8224</v>
      </c>
      <c r="H3175" t="s">
        <v>8246</v>
      </c>
      <c r="I3175">
        <v>1462545358</v>
      </c>
      <c r="J3175">
        <v>1459953358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197"/>
        <v>103</v>
      </c>
      <c r="Q3175">
        <f t="shared" si="198"/>
        <v>139.19</v>
      </c>
      <c r="R3175" s="12">
        <f t="shared" si="200"/>
        <v>41878.878379629627</v>
      </c>
      <c r="S3175">
        <f t="shared" si="199"/>
        <v>2014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1329240668</v>
      </c>
      <c r="J3176">
        <v>1326648668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197"/>
        <v>101</v>
      </c>
      <c r="Q3176">
        <f t="shared" si="198"/>
        <v>131.91</v>
      </c>
      <c r="R3176" s="12">
        <f t="shared" si="200"/>
        <v>41862.864675925928</v>
      </c>
      <c r="S3176">
        <f t="shared" si="199"/>
        <v>2014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1411765492</v>
      </c>
      <c r="J3177">
        <v>1409173492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197"/>
        <v>110</v>
      </c>
      <c r="Q3177">
        <f t="shared" si="198"/>
        <v>91.3</v>
      </c>
      <c r="R3177" s="12">
        <f t="shared" si="200"/>
        <v>40531.886886574073</v>
      </c>
      <c r="S3177">
        <f t="shared" si="199"/>
        <v>2010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1408999508</v>
      </c>
      <c r="J3178">
        <v>1407789908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197"/>
        <v>115</v>
      </c>
      <c r="Q3178">
        <f t="shared" si="198"/>
        <v>39.67</v>
      </c>
      <c r="R3178" s="12">
        <f t="shared" si="200"/>
        <v>41477.930914351848</v>
      </c>
      <c r="S3178">
        <f t="shared" si="199"/>
        <v>2013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1297977427</v>
      </c>
      <c r="J3179">
        <v>1292793427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197"/>
        <v>117</v>
      </c>
      <c r="Q3179">
        <f t="shared" si="198"/>
        <v>57.55</v>
      </c>
      <c r="R3179" s="12">
        <f t="shared" si="200"/>
        <v>41781.666770833333</v>
      </c>
      <c r="S3179">
        <f t="shared" si="199"/>
        <v>2014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8223</v>
      </c>
      <c r="H3180" t="s">
        <v>8245</v>
      </c>
      <c r="I3180">
        <v>1376838000</v>
      </c>
      <c r="J3180">
        <v>1374531631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197"/>
        <v>172</v>
      </c>
      <c r="Q3180">
        <f t="shared" si="198"/>
        <v>33.03</v>
      </c>
      <c r="R3180" s="12">
        <f t="shared" si="200"/>
        <v>41806.605034722219</v>
      </c>
      <c r="S3180">
        <f t="shared" si="199"/>
        <v>2014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1403366409</v>
      </c>
      <c r="J3181">
        <v>1400774409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197"/>
        <v>114</v>
      </c>
      <c r="Q3181">
        <f t="shared" si="198"/>
        <v>77.34</v>
      </c>
      <c r="R3181" s="12">
        <f t="shared" si="200"/>
        <v>41375.702210648145</v>
      </c>
      <c r="S3181">
        <f t="shared" si="199"/>
        <v>2013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1405521075</v>
      </c>
      <c r="J3182">
        <v>1402929075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197"/>
        <v>120</v>
      </c>
      <c r="Q3182">
        <f t="shared" si="198"/>
        <v>31.93</v>
      </c>
      <c r="R3182" s="12">
        <f t="shared" si="200"/>
        <v>41780.412604166668</v>
      </c>
      <c r="S3182">
        <f t="shared" si="199"/>
        <v>2014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8223</v>
      </c>
      <c r="H3183" t="s">
        <v>8245</v>
      </c>
      <c r="I3183">
        <v>1367859071</v>
      </c>
      <c r="J3183">
        <v>1365699071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197"/>
        <v>109</v>
      </c>
      <c r="Q3183">
        <f t="shared" si="198"/>
        <v>36.33</v>
      </c>
      <c r="R3183" s="12">
        <f t="shared" si="200"/>
        <v>41779.310034722221</v>
      </c>
      <c r="S3183">
        <f t="shared" si="199"/>
        <v>2014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8224</v>
      </c>
      <c r="H3184" t="s">
        <v>8246</v>
      </c>
      <c r="I3184">
        <v>1403258049</v>
      </c>
      <c r="J3184">
        <v>1400666049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197"/>
        <v>101</v>
      </c>
      <c r="Q3184">
        <f t="shared" si="198"/>
        <v>46.77</v>
      </c>
      <c r="R3184" s="12">
        <f t="shared" si="200"/>
        <v>40883.949317129627</v>
      </c>
      <c r="S3184">
        <f t="shared" si="199"/>
        <v>2011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8224</v>
      </c>
      <c r="H3185" t="s">
        <v>8246</v>
      </c>
      <c r="I3185">
        <v>1402848000</v>
      </c>
      <c r="J3185">
        <v>1400570787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197"/>
        <v>109</v>
      </c>
      <c r="Q3185">
        <f t="shared" si="198"/>
        <v>40.07</v>
      </c>
      <c r="R3185" s="12">
        <f t="shared" si="200"/>
        <v>41491.79478009259</v>
      </c>
      <c r="S3185">
        <f t="shared" si="199"/>
        <v>2013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1328029200</v>
      </c>
      <c r="J3186">
        <v>1323211621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197"/>
        <v>107</v>
      </c>
      <c r="Q3186">
        <f t="shared" si="198"/>
        <v>100.22</v>
      </c>
      <c r="R3186" s="12">
        <f t="shared" si="200"/>
        <v>41791.993414351848</v>
      </c>
      <c r="S3186">
        <f t="shared" si="199"/>
        <v>2014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8223</v>
      </c>
      <c r="H3187" t="s">
        <v>8245</v>
      </c>
      <c r="I3187">
        <v>1377284669</v>
      </c>
      <c r="J3187">
        <v>1375729469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197"/>
        <v>100</v>
      </c>
      <c r="Q3187">
        <f t="shared" si="198"/>
        <v>41.67</v>
      </c>
      <c r="R3187" s="12">
        <f t="shared" si="200"/>
        <v>41829.977326388893</v>
      </c>
      <c r="S3187">
        <f t="shared" si="199"/>
        <v>2014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8223</v>
      </c>
      <c r="H3188" t="s">
        <v>8245</v>
      </c>
      <c r="I3188">
        <v>1404258631</v>
      </c>
      <c r="J3188">
        <v>1401666631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197"/>
        <v>102</v>
      </c>
      <c r="Q3188">
        <f t="shared" si="198"/>
        <v>46.71</v>
      </c>
      <c r="R3188" s="12">
        <f t="shared" si="200"/>
        <v>41868.924050925925</v>
      </c>
      <c r="S3188">
        <f t="shared" si="199"/>
        <v>2014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8224</v>
      </c>
      <c r="H3189" t="s">
        <v>8246</v>
      </c>
      <c r="I3189">
        <v>1405553241</v>
      </c>
      <c r="J3189">
        <v>1404948441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197"/>
        <v>116</v>
      </c>
      <c r="Q3189">
        <f t="shared" si="198"/>
        <v>71.489999999999995</v>
      </c>
      <c r="R3189" s="12">
        <f t="shared" si="200"/>
        <v>41835.666354166664</v>
      </c>
      <c r="S3189">
        <f t="shared" si="199"/>
        <v>2014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1410901200</v>
      </c>
      <c r="J3190">
        <v>1408313438</v>
      </c>
      <c r="K3190" t="b">
        <v>1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197"/>
        <v>65</v>
      </c>
      <c r="Q3190">
        <f t="shared" si="198"/>
        <v>14.44</v>
      </c>
      <c r="R3190" s="12">
        <f t="shared" si="200"/>
        <v>42144.415532407409</v>
      </c>
      <c r="S3190">
        <f t="shared" si="199"/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8223</v>
      </c>
      <c r="H3191" t="s">
        <v>8245</v>
      </c>
      <c r="I3191">
        <v>1407167973</v>
      </c>
      <c r="J3191">
        <v>1405439973</v>
      </c>
      <c r="K3191" t="b">
        <v>1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197"/>
        <v>12</v>
      </c>
      <c r="Q3191">
        <f t="shared" si="198"/>
        <v>356.84</v>
      </c>
      <c r="R3191" s="12">
        <f t="shared" si="200"/>
        <v>42118.346435185187</v>
      </c>
      <c r="S3191">
        <f t="shared" si="199"/>
        <v>2015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8224</v>
      </c>
      <c r="H3192" t="s">
        <v>8246</v>
      </c>
      <c r="I3192">
        <v>1433930302</v>
      </c>
      <c r="J3192">
        <v>1432115902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197"/>
        <v>0</v>
      </c>
      <c r="Q3192">
        <f t="shared" si="198"/>
        <v>0</v>
      </c>
      <c r="R3192" s="12">
        <f t="shared" si="200"/>
        <v>42683.151331018518</v>
      </c>
      <c r="S3192">
        <f t="shared" si="199"/>
        <v>2016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8234</v>
      </c>
      <c r="H3193" t="s">
        <v>8254</v>
      </c>
      <c r="I3193">
        <v>1432455532</v>
      </c>
      <c r="J3193">
        <v>1429863532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197"/>
        <v>4</v>
      </c>
      <c r="Q3193">
        <f t="shared" si="198"/>
        <v>37.75</v>
      </c>
      <c r="R3193" s="12">
        <f t="shared" si="200"/>
        <v>42538.755428240736</v>
      </c>
      <c r="S3193">
        <f t="shared" si="199"/>
        <v>2016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8228</v>
      </c>
      <c r="H3194" t="s">
        <v>8250</v>
      </c>
      <c r="I3194">
        <v>1481258275</v>
      </c>
      <c r="J3194">
        <v>1478662675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197"/>
        <v>1</v>
      </c>
      <c r="Q3194">
        <f t="shared" si="198"/>
        <v>12.75</v>
      </c>
      <c r="R3194" s="12">
        <f t="shared" si="200"/>
        <v>42018.94049768518</v>
      </c>
      <c r="S3194">
        <f t="shared" si="199"/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8223</v>
      </c>
      <c r="H3195" t="s">
        <v>8245</v>
      </c>
      <c r="I3195">
        <v>1471370869</v>
      </c>
      <c r="J3195">
        <v>1466186869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197"/>
        <v>12</v>
      </c>
      <c r="Q3195">
        <f t="shared" si="198"/>
        <v>24.46</v>
      </c>
      <c r="R3195" s="12">
        <f t="shared" si="200"/>
        <v>42010.968240740738</v>
      </c>
      <c r="S3195">
        <f t="shared" si="199"/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8224</v>
      </c>
      <c r="H3196" t="s">
        <v>8246</v>
      </c>
      <c r="I3196">
        <v>1425160800</v>
      </c>
      <c r="J3196">
        <v>1421274859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197"/>
        <v>0</v>
      </c>
      <c r="Q3196">
        <f t="shared" si="198"/>
        <v>0</v>
      </c>
      <c r="R3196" s="12">
        <f t="shared" si="200"/>
        <v>42182.062476851846</v>
      </c>
      <c r="S3196">
        <f t="shared" si="199"/>
        <v>2015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8224</v>
      </c>
      <c r="H3197" t="s">
        <v>8246</v>
      </c>
      <c r="I3197">
        <v>1424474056</v>
      </c>
      <c r="J3197">
        <v>1420586056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197"/>
        <v>59</v>
      </c>
      <c r="Q3197">
        <f t="shared" si="198"/>
        <v>53.08</v>
      </c>
      <c r="R3197" s="12">
        <f t="shared" si="200"/>
        <v>42017.594236111108</v>
      </c>
      <c r="S3197">
        <f t="shared" si="199"/>
        <v>2015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1437960598</v>
      </c>
      <c r="J3198">
        <v>1435368598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197"/>
        <v>0</v>
      </c>
      <c r="Q3198">
        <f t="shared" si="198"/>
        <v>300</v>
      </c>
      <c r="R3198" s="12">
        <f t="shared" si="200"/>
        <v>42157.598090277781</v>
      </c>
      <c r="S3198">
        <f t="shared" si="199"/>
        <v>2015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8223</v>
      </c>
      <c r="H3199" t="s">
        <v>8245</v>
      </c>
      <c r="I3199">
        <v>1423750542</v>
      </c>
      <c r="J3199">
        <v>1421158542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197"/>
        <v>11</v>
      </c>
      <c r="Q3199">
        <f t="shared" si="198"/>
        <v>286.25</v>
      </c>
      <c r="R3199" s="12">
        <f t="shared" si="200"/>
        <v>42009.493263888886</v>
      </c>
      <c r="S3199">
        <f t="shared" si="199"/>
        <v>2015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8223</v>
      </c>
      <c r="H3200" t="s">
        <v>8245</v>
      </c>
      <c r="I3200">
        <v>1438437600</v>
      </c>
      <c r="J3200">
        <v>1433254875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197"/>
        <v>0</v>
      </c>
      <c r="Q3200">
        <f t="shared" si="198"/>
        <v>36.67</v>
      </c>
      <c r="R3200" s="12">
        <f t="shared" si="200"/>
        <v>42013.424502314811</v>
      </c>
      <c r="S3200">
        <f t="shared" si="199"/>
        <v>2015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8233</v>
      </c>
      <c r="H3201" t="s">
        <v>8253</v>
      </c>
      <c r="I3201">
        <v>1423050618</v>
      </c>
      <c r="J3201">
        <v>1420458618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197"/>
        <v>52</v>
      </c>
      <c r="Q3201">
        <f t="shared" si="198"/>
        <v>49.21</v>
      </c>
      <c r="R3201" s="12">
        <f t="shared" si="200"/>
        <v>41858.761782407404</v>
      </c>
      <c r="S3201">
        <f t="shared" si="199"/>
        <v>2014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8231</v>
      </c>
      <c r="H3202" t="s">
        <v>8252</v>
      </c>
      <c r="I3202">
        <v>1424081477</v>
      </c>
      <c r="J3202">
        <v>1420798277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ref="P3202:P3265" si="201">ROUND(E3202/D3202*100,0)</f>
        <v>0</v>
      </c>
      <c r="Q3202">
        <f t="shared" ref="Q3202:Q3265" si="202">IFERROR(ROUND(E3202/L3202,2),0)</f>
        <v>1</v>
      </c>
      <c r="R3202" s="12">
        <f t="shared" si="200"/>
        <v>42460.320613425924</v>
      </c>
      <c r="S3202">
        <f t="shared" si="199"/>
        <v>2016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8223</v>
      </c>
      <c r="H3203" t="s">
        <v>8245</v>
      </c>
      <c r="I3203">
        <v>1410037200</v>
      </c>
      <c r="J3203">
        <v>1407435418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01"/>
        <v>1</v>
      </c>
      <c r="Q3203">
        <f t="shared" si="202"/>
        <v>12.5</v>
      </c>
      <c r="R3203" s="12">
        <f t="shared" si="200"/>
        <v>41861.767094907409</v>
      </c>
      <c r="S3203">
        <f t="shared" ref="S3203:S3266" si="203">YEAR(R3203)</f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1461994440</v>
      </c>
      <c r="J3204">
        <v>1459410101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01"/>
        <v>55</v>
      </c>
      <c r="Q3204">
        <f t="shared" si="202"/>
        <v>109.04</v>
      </c>
      <c r="R3204" s="12">
        <f t="shared" si="200"/>
        <v>42293.853541666671</v>
      </c>
      <c r="S3204">
        <f t="shared" si="203"/>
        <v>2015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8224</v>
      </c>
      <c r="H3205" t="s">
        <v>8246</v>
      </c>
      <c r="I3205">
        <v>1409509477</v>
      </c>
      <c r="J3205">
        <v>1407695077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01"/>
        <v>25</v>
      </c>
      <c r="Q3205">
        <f t="shared" si="202"/>
        <v>41.67</v>
      </c>
      <c r="R3205" s="12">
        <f t="shared" si="200"/>
        <v>42242.988680555558</v>
      </c>
      <c r="S3205">
        <f t="shared" si="203"/>
        <v>2015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1450072740</v>
      </c>
      <c r="J3206">
        <v>1445027346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01"/>
        <v>0</v>
      </c>
      <c r="Q3206">
        <f t="shared" si="202"/>
        <v>0</v>
      </c>
      <c r="R3206" s="12">
        <f t="shared" ref="R3206:R3269" si="204">((J3208/60)/60)/24+DATE(1970,1,1)</f>
        <v>42172.686099537037</v>
      </c>
      <c r="S3206">
        <f t="shared" si="203"/>
        <v>2015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8223</v>
      </c>
      <c r="H3207" t="s">
        <v>8245</v>
      </c>
      <c r="I3207">
        <v>1443224622</v>
      </c>
      <c r="J3207">
        <v>1440632622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01"/>
        <v>3</v>
      </c>
      <c r="Q3207">
        <f t="shared" si="202"/>
        <v>22.75</v>
      </c>
      <c r="R3207" s="12">
        <f t="shared" si="204"/>
        <v>42095.374675925923</v>
      </c>
      <c r="S3207">
        <f t="shared" si="203"/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1437149640</v>
      </c>
      <c r="J3208">
        <v>1434558479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01"/>
        <v>0</v>
      </c>
      <c r="Q3208">
        <f t="shared" si="202"/>
        <v>0</v>
      </c>
      <c r="R3208" s="12">
        <f t="shared" si="204"/>
        <v>42236.276053240741</v>
      </c>
      <c r="S3208">
        <f t="shared" si="203"/>
        <v>2015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8224</v>
      </c>
      <c r="H3209" t="s">
        <v>8246</v>
      </c>
      <c r="I3209">
        <v>1430470772</v>
      </c>
      <c r="J3209">
        <v>1427878772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01"/>
        <v>46</v>
      </c>
      <c r="Q3209">
        <f t="shared" si="202"/>
        <v>70.83</v>
      </c>
      <c r="R3209" s="12">
        <f t="shared" si="204"/>
        <v>42057.277858796297</v>
      </c>
      <c r="S3209">
        <f t="shared" si="203"/>
        <v>2015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1442644651</v>
      </c>
      <c r="J3210">
        <v>1440052651</v>
      </c>
      <c r="K3210" t="b">
        <v>0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01"/>
        <v>104</v>
      </c>
      <c r="Q3210">
        <f t="shared" si="202"/>
        <v>63.11</v>
      </c>
      <c r="R3210" s="12">
        <f t="shared" si="204"/>
        <v>41827.605057870373</v>
      </c>
      <c r="S3210">
        <f t="shared" si="203"/>
        <v>2014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1429767607</v>
      </c>
      <c r="J3211">
        <v>1424587207</v>
      </c>
      <c r="K3211" t="b">
        <v>0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01"/>
        <v>119</v>
      </c>
      <c r="Q3211">
        <f t="shared" si="202"/>
        <v>50.16</v>
      </c>
      <c r="R3211" s="12">
        <f t="shared" si="204"/>
        <v>41778.637245370373</v>
      </c>
      <c r="S3211">
        <f t="shared" si="203"/>
        <v>2014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1406557877</v>
      </c>
      <c r="J3212">
        <v>1404743477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01"/>
        <v>126</v>
      </c>
      <c r="Q3212">
        <f t="shared" si="202"/>
        <v>62.88</v>
      </c>
      <c r="R3212" s="12">
        <f t="shared" si="204"/>
        <v>41013.936562499999</v>
      </c>
      <c r="S3212">
        <f t="shared" si="203"/>
        <v>2012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1403305200</v>
      </c>
      <c r="J3213">
        <v>1400512658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01"/>
        <v>120</v>
      </c>
      <c r="Q3213">
        <f t="shared" si="202"/>
        <v>85.53</v>
      </c>
      <c r="R3213" s="12">
        <f t="shared" si="204"/>
        <v>41834.586574074077</v>
      </c>
      <c r="S3213">
        <f t="shared" si="203"/>
        <v>2014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1338523140</v>
      </c>
      <c r="J3214">
        <v>1334442519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01"/>
        <v>126</v>
      </c>
      <c r="Q3214">
        <f t="shared" si="202"/>
        <v>53.72</v>
      </c>
      <c r="R3214" s="12">
        <f t="shared" si="204"/>
        <v>41829.795729166668</v>
      </c>
      <c r="S3214">
        <f t="shared" si="203"/>
        <v>2014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8223</v>
      </c>
      <c r="H3215" t="s">
        <v>8245</v>
      </c>
      <c r="I3215">
        <v>1408068000</v>
      </c>
      <c r="J3215">
        <v>1405346680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01"/>
        <v>100</v>
      </c>
      <c r="Q3215">
        <f t="shared" si="202"/>
        <v>127.81</v>
      </c>
      <c r="R3215" s="12">
        <f t="shared" si="204"/>
        <v>42171.763414351852</v>
      </c>
      <c r="S3215">
        <f t="shared" si="203"/>
        <v>2015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8223</v>
      </c>
      <c r="H3216" t="s">
        <v>8245</v>
      </c>
      <c r="I3216">
        <v>1407524751</v>
      </c>
      <c r="J3216">
        <v>1404932751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01"/>
        <v>102</v>
      </c>
      <c r="Q3216">
        <f t="shared" si="202"/>
        <v>106.57</v>
      </c>
      <c r="R3216" s="12">
        <f t="shared" si="204"/>
        <v>42337.792511574073</v>
      </c>
      <c r="S3216">
        <f t="shared" si="203"/>
        <v>2015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8224</v>
      </c>
      <c r="H3217" t="s">
        <v>8246</v>
      </c>
      <c r="I3217">
        <v>1437934759</v>
      </c>
      <c r="J3217">
        <v>1434478759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01"/>
        <v>100</v>
      </c>
      <c r="Q3217">
        <f t="shared" si="202"/>
        <v>262.11</v>
      </c>
      <c r="R3217" s="12">
        <f t="shared" si="204"/>
        <v>42219.665173611109</v>
      </c>
      <c r="S3217">
        <f t="shared" si="203"/>
        <v>2015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1452038100</v>
      </c>
      <c r="J3218">
        <v>1448823673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01"/>
        <v>100</v>
      </c>
      <c r="Q3218">
        <f t="shared" si="202"/>
        <v>57.17</v>
      </c>
      <c r="R3218" s="12">
        <f t="shared" si="204"/>
        <v>42165.462627314817</v>
      </c>
      <c r="S3218">
        <f t="shared" si="203"/>
        <v>2015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1441857540</v>
      </c>
      <c r="J3219">
        <v>1438617471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01"/>
        <v>116</v>
      </c>
      <c r="Q3219">
        <f t="shared" si="202"/>
        <v>50.2</v>
      </c>
      <c r="R3219" s="12">
        <f t="shared" si="204"/>
        <v>42648.546111111107</v>
      </c>
      <c r="S3219">
        <f t="shared" si="203"/>
        <v>2016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1436625000</v>
      </c>
      <c r="J3220">
        <v>1433934371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01"/>
        <v>102</v>
      </c>
      <c r="Q3220">
        <f t="shared" si="202"/>
        <v>66.59</v>
      </c>
      <c r="R3220" s="12">
        <f t="shared" si="204"/>
        <v>41971.002152777779</v>
      </c>
      <c r="S3220">
        <f t="shared" si="203"/>
        <v>2014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1478264784</v>
      </c>
      <c r="J3221">
        <v>1475672784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01"/>
        <v>100</v>
      </c>
      <c r="Q3221">
        <f t="shared" si="202"/>
        <v>168.25</v>
      </c>
      <c r="R3221" s="12">
        <f t="shared" si="204"/>
        <v>42050.983182870375</v>
      </c>
      <c r="S3221">
        <f t="shared" si="203"/>
        <v>2015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8224</v>
      </c>
      <c r="H3222" t="s">
        <v>8246</v>
      </c>
      <c r="I3222">
        <v>1419984000</v>
      </c>
      <c r="J3222">
        <v>1417132986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01"/>
        <v>101</v>
      </c>
      <c r="Q3222">
        <f t="shared" si="202"/>
        <v>256.37</v>
      </c>
      <c r="R3222" s="12">
        <f t="shared" si="204"/>
        <v>42772.833379629628</v>
      </c>
      <c r="S3222">
        <f t="shared" si="203"/>
        <v>2017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8223</v>
      </c>
      <c r="H3223" t="s">
        <v>8245</v>
      </c>
      <c r="I3223">
        <v>1427063747</v>
      </c>
      <c r="J3223">
        <v>1424043347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01"/>
        <v>103</v>
      </c>
      <c r="Q3223">
        <f t="shared" si="202"/>
        <v>36.61</v>
      </c>
      <c r="R3223" s="12">
        <f t="shared" si="204"/>
        <v>42155.696793981479</v>
      </c>
      <c r="S3223">
        <f t="shared" si="203"/>
        <v>2015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1489352400</v>
      </c>
      <c r="J3224">
        <v>1486411204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01"/>
        <v>125</v>
      </c>
      <c r="Q3224">
        <f t="shared" si="202"/>
        <v>37.14</v>
      </c>
      <c r="R3224" s="12">
        <f t="shared" si="204"/>
        <v>42270.582141203704</v>
      </c>
      <c r="S3224">
        <f t="shared" si="203"/>
        <v>2015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8224</v>
      </c>
      <c r="H3225" t="s">
        <v>8246</v>
      </c>
      <c r="I3225">
        <v>1436114603</v>
      </c>
      <c r="J3225">
        <v>1433090603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01"/>
        <v>110</v>
      </c>
      <c r="Q3225">
        <f t="shared" si="202"/>
        <v>45.88</v>
      </c>
      <c r="R3225" s="12">
        <f t="shared" si="204"/>
        <v>42206.835370370376</v>
      </c>
      <c r="S3225">
        <f t="shared" si="203"/>
        <v>2015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1445722140</v>
      </c>
      <c r="J3226">
        <v>1443016697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01"/>
        <v>102</v>
      </c>
      <c r="Q3226">
        <f t="shared" si="202"/>
        <v>141.71</v>
      </c>
      <c r="R3226" s="12">
        <f t="shared" si="204"/>
        <v>42697.850844907407</v>
      </c>
      <c r="S3226">
        <f t="shared" si="203"/>
        <v>2016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1440100976</v>
      </c>
      <c r="J3227">
        <v>1437508976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01"/>
        <v>102</v>
      </c>
      <c r="Q3227">
        <f t="shared" si="202"/>
        <v>52.49</v>
      </c>
      <c r="R3227" s="12">
        <f t="shared" si="204"/>
        <v>42503.559467592597</v>
      </c>
      <c r="S3227">
        <f t="shared" si="203"/>
        <v>2016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8223</v>
      </c>
      <c r="H3228" t="s">
        <v>8245</v>
      </c>
      <c r="I3228">
        <v>1484024400</v>
      </c>
      <c r="J3228">
        <v>1479932713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01"/>
        <v>104</v>
      </c>
      <c r="Q3228">
        <f t="shared" si="202"/>
        <v>59.52</v>
      </c>
      <c r="R3228" s="12">
        <f t="shared" si="204"/>
        <v>42277.583472222221</v>
      </c>
      <c r="S3228">
        <f t="shared" si="203"/>
        <v>2015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8223</v>
      </c>
      <c r="H3229" t="s">
        <v>8245</v>
      </c>
      <c r="I3229">
        <v>1464987600</v>
      </c>
      <c r="J3229">
        <v>1463145938</v>
      </c>
      <c r="K3229" t="b">
        <v>1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01"/>
        <v>125</v>
      </c>
      <c r="Q3229">
        <f t="shared" si="202"/>
        <v>50</v>
      </c>
      <c r="R3229" s="12">
        <f t="shared" si="204"/>
        <v>42722.882361111115</v>
      </c>
      <c r="S3229">
        <f t="shared" si="203"/>
        <v>2016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8224</v>
      </c>
      <c r="H3230" t="s">
        <v>8246</v>
      </c>
      <c r="I3230">
        <v>1446213612</v>
      </c>
      <c r="J3230">
        <v>1443621612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01"/>
        <v>102</v>
      </c>
      <c r="Q3230">
        <f t="shared" si="202"/>
        <v>193.62</v>
      </c>
      <c r="R3230" s="12">
        <f t="shared" si="204"/>
        <v>42323.70930555556</v>
      </c>
      <c r="S3230">
        <f t="shared" si="203"/>
        <v>2015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8224</v>
      </c>
      <c r="H3231" t="s">
        <v>8246</v>
      </c>
      <c r="I3231">
        <v>1484687436</v>
      </c>
      <c r="J3231">
        <v>1482095436</v>
      </c>
      <c r="K3231" t="b">
        <v>0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01"/>
        <v>108</v>
      </c>
      <c r="Q3231">
        <f t="shared" si="202"/>
        <v>106.8</v>
      </c>
      <c r="R3231" s="12">
        <f t="shared" si="204"/>
        <v>41933.291643518518</v>
      </c>
      <c r="S3231">
        <f t="shared" si="203"/>
        <v>2014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1450328340</v>
      </c>
      <c r="J3232">
        <v>1447606884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01"/>
        <v>110</v>
      </c>
      <c r="Q3232">
        <f t="shared" si="202"/>
        <v>77.22</v>
      </c>
      <c r="R3232" s="12">
        <f t="shared" si="204"/>
        <v>41898.168125000004</v>
      </c>
      <c r="S3232">
        <f t="shared" si="203"/>
        <v>2014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1416470398</v>
      </c>
      <c r="J3233">
        <v>1413874798</v>
      </c>
      <c r="K3233" t="b">
        <v>1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01"/>
        <v>161</v>
      </c>
      <c r="Q3233">
        <f t="shared" si="202"/>
        <v>57.5</v>
      </c>
      <c r="R3233" s="12">
        <f t="shared" si="204"/>
        <v>42446.943831018521</v>
      </c>
      <c r="S3233">
        <f t="shared" si="203"/>
        <v>2016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1412135940</v>
      </c>
      <c r="J3234">
        <v>1410840126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01"/>
        <v>131</v>
      </c>
      <c r="Q3234">
        <f t="shared" si="202"/>
        <v>50.46</v>
      </c>
      <c r="R3234" s="12">
        <f t="shared" si="204"/>
        <v>42463.81385416667</v>
      </c>
      <c r="S3234">
        <f t="shared" si="203"/>
        <v>2016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1460846347</v>
      </c>
      <c r="J3235">
        <v>1458254347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01"/>
        <v>119</v>
      </c>
      <c r="Q3235">
        <f t="shared" si="202"/>
        <v>97.38</v>
      </c>
      <c r="R3235" s="12">
        <f t="shared" si="204"/>
        <v>42766.805034722223</v>
      </c>
      <c r="S3235">
        <f t="shared" si="203"/>
        <v>2017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8223</v>
      </c>
      <c r="H3236" t="s">
        <v>8245</v>
      </c>
      <c r="I3236">
        <v>1462334340</v>
      </c>
      <c r="J3236">
        <v>1459711917</v>
      </c>
      <c r="K3236" t="b">
        <v>1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01"/>
        <v>100</v>
      </c>
      <c r="Q3236">
        <f t="shared" si="202"/>
        <v>34.92</v>
      </c>
      <c r="R3236" s="12">
        <f t="shared" si="204"/>
        <v>42734.789444444439</v>
      </c>
      <c r="S3236">
        <f t="shared" si="203"/>
        <v>2016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1488482355</v>
      </c>
      <c r="J3237">
        <v>1485890355</v>
      </c>
      <c r="K3237" t="b">
        <v>0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01"/>
        <v>103</v>
      </c>
      <c r="Q3237">
        <f t="shared" si="202"/>
        <v>85.53</v>
      </c>
      <c r="R3237" s="12">
        <f t="shared" si="204"/>
        <v>42522.347812499997</v>
      </c>
      <c r="S3237">
        <f t="shared" si="203"/>
        <v>2016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8224</v>
      </c>
      <c r="H3238" t="s">
        <v>8246</v>
      </c>
      <c r="I3238">
        <v>1485991860</v>
      </c>
      <c r="J3238">
        <v>1483124208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01"/>
        <v>101</v>
      </c>
      <c r="Q3238">
        <f t="shared" si="202"/>
        <v>182.91</v>
      </c>
      <c r="R3238" s="12">
        <f t="shared" si="204"/>
        <v>42702.917048611111</v>
      </c>
      <c r="S3238">
        <f t="shared" si="203"/>
        <v>2016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1467361251</v>
      </c>
      <c r="J3239">
        <v>1464769251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01"/>
        <v>101</v>
      </c>
      <c r="Q3239">
        <f t="shared" si="202"/>
        <v>131.13999999999999</v>
      </c>
      <c r="R3239" s="12">
        <f t="shared" si="204"/>
        <v>42252.474351851852</v>
      </c>
      <c r="S3239">
        <f t="shared" si="203"/>
        <v>2015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8223</v>
      </c>
      <c r="H3240" t="s">
        <v>8245</v>
      </c>
      <c r="I3240">
        <v>1482962433</v>
      </c>
      <c r="J3240">
        <v>1480370433</v>
      </c>
      <c r="K3240" t="b">
        <v>0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01"/>
        <v>112</v>
      </c>
      <c r="Q3240">
        <f t="shared" si="202"/>
        <v>39.81</v>
      </c>
      <c r="R3240" s="12">
        <f t="shared" si="204"/>
        <v>42156.510393518518</v>
      </c>
      <c r="S3240">
        <f t="shared" si="203"/>
        <v>2015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8223</v>
      </c>
      <c r="H3241" t="s">
        <v>8245</v>
      </c>
      <c r="I3241">
        <v>1443499140</v>
      </c>
      <c r="J3241">
        <v>1441452184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01"/>
        <v>106</v>
      </c>
      <c r="Q3241">
        <f t="shared" si="202"/>
        <v>59.7</v>
      </c>
      <c r="R3241" s="12">
        <f t="shared" si="204"/>
        <v>42278.089039351849</v>
      </c>
      <c r="S3241">
        <f t="shared" si="203"/>
        <v>2015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1435752898</v>
      </c>
      <c r="J3242">
        <v>1433160898</v>
      </c>
      <c r="K3242" t="b">
        <v>1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01"/>
        <v>101</v>
      </c>
      <c r="Q3242">
        <f t="shared" si="202"/>
        <v>88.74</v>
      </c>
      <c r="R3242" s="12">
        <f t="shared" si="204"/>
        <v>42754.693842592591</v>
      </c>
      <c r="S3242">
        <f t="shared" si="203"/>
        <v>2017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8224</v>
      </c>
      <c r="H3243" t="s">
        <v>8246</v>
      </c>
      <c r="I3243">
        <v>1445817540</v>
      </c>
      <c r="J3243">
        <v>1443665293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01"/>
        <v>115</v>
      </c>
      <c r="Q3243">
        <f t="shared" si="202"/>
        <v>58.69</v>
      </c>
      <c r="R3243" s="12">
        <f t="shared" si="204"/>
        <v>41893.324884259258</v>
      </c>
      <c r="S3243">
        <f t="shared" si="203"/>
        <v>2014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8224</v>
      </c>
      <c r="H3244" t="s">
        <v>8246</v>
      </c>
      <c r="I3244">
        <v>1487286000</v>
      </c>
      <c r="J3244">
        <v>1484843948</v>
      </c>
      <c r="K3244" t="b">
        <v>0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01"/>
        <v>127</v>
      </c>
      <c r="Q3244">
        <f t="shared" si="202"/>
        <v>69.569999999999993</v>
      </c>
      <c r="R3244" s="12">
        <f t="shared" si="204"/>
        <v>41871.755694444444</v>
      </c>
      <c r="S3244">
        <f t="shared" si="203"/>
        <v>2014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1413269940</v>
      </c>
      <c r="J3245">
        <v>1410421670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01"/>
        <v>103</v>
      </c>
      <c r="Q3245">
        <f t="shared" si="202"/>
        <v>115.87</v>
      </c>
      <c r="R3245" s="12">
        <f t="shared" si="204"/>
        <v>42262.096782407403</v>
      </c>
      <c r="S3245">
        <f t="shared" si="203"/>
        <v>2015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8223</v>
      </c>
      <c r="H3246" t="s">
        <v>8245</v>
      </c>
      <c r="I3246">
        <v>1411150092</v>
      </c>
      <c r="J3246">
        <v>1408558092</v>
      </c>
      <c r="K3246" t="b">
        <v>1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01"/>
        <v>103</v>
      </c>
      <c r="Q3246">
        <f t="shared" si="202"/>
        <v>23.87</v>
      </c>
      <c r="R3246" s="12">
        <f t="shared" si="204"/>
        <v>42675.694236111114</v>
      </c>
      <c r="S3246">
        <f t="shared" si="203"/>
        <v>2016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1444348800</v>
      </c>
      <c r="J3247">
        <v>1442283562</v>
      </c>
      <c r="K3247" t="b">
        <v>1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01"/>
        <v>104</v>
      </c>
      <c r="Q3247">
        <f t="shared" si="202"/>
        <v>81.13</v>
      </c>
      <c r="R3247" s="12">
        <f t="shared" si="204"/>
        <v>42135.60020833333</v>
      </c>
      <c r="S3247">
        <f t="shared" si="203"/>
        <v>2015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8224</v>
      </c>
      <c r="H3248" t="s">
        <v>8246</v>
      </c>
      <c r="I3248">
        <v>1480613982</v>
      </c>
      <c r="J3248">
        <v>1478018382</v>
      </c>
      <c r="K3248" t="b">
        <v>0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01"/>
        <v>111</v>
      </c>
      <c r="Q3248">
        <f t="shared" si="202"/>
        <v>57.63</v>
      </c>
      <c r="R3248" s="12">
        <f t="shared" si="204"/>
        <v>42230.472222222219</v>
      </c>
      <c r="S3248">
        <f t="shared" si="203"/>
        <v>2015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8223</v>
      </c>
      <c r="H3249" t="s">
        <v>8245</v>
      </c>
      <c r="I3249">
        <v>1434074400</v>
      </c>
      <c r="J3249">
        <v>1431354258</v>
      </c>
      <c r="K3249" t="b">
        <v>0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01"/>
        <v>106</v>
      </c>
      <c r="Q3249">
        <f t="shared" si="202"/>
        <v>46.43</v>
      </c>
      <c r="R3249" s="12">
        <f t="shared" si="204"/>
        <v>42167.434166666666</v>
      </c>
      <c r="S3249">
        <f t="shared" si="203"/>
        <v>2015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1442030340</v>
      </c>
      <c r="J3250">
        <v>1439551200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01"/>
        <v>101</v>
      </c>
      <c r="Q3250">
        <f t="shared" si="202"/>
        <v>60.48</v>
      </c>
      <c r="R3250" s="12">
        <f t="shared" si="204"/>
        <v>42068.888391203705</v>
      </c>
      <c r="S3250">
        <f t="shared" si="203"/>
        <v>2015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8224</v>
      </c>
      <c r="H3251" t="s">
        <v>8246</v>
      </c>
      <c r="I3251">
        <v>1436696712</v>
      </c>
      <c r="J3251">
        <v>1434104712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01"/>
        <v>105</v>
      </c>
      <c r="Q3251">
        <f t="shared" si="202"/>
        <v>65.58</v>
      </c>
      <c r="R3251" s="12">
        <f t="shared" si="204"/>
        <v>42145.746689814812</v>
      </c>
      <c r="S3251">
        <f t="shared" si="203"/>
        <v>2015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1428178757</v>
      </c>
      <c r="J3252">
        <v>1425590357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01"/>
        <v>102</v>
      </c>
      <c r="Q3252">
        <f t="shared" si="202"/>
        <v>119.19</v>
      </c>
      <c r="R3252" s="12">
        <f t="shared" si="204"/>
        <v>41918.742175925923</v>
      </c>
      <c r="S3252">
        <f t="shared" si="203"/>
        <v>2014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1434822914</v>
      </c>
      <c r="J3253">
        <v>1432230914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01"/>
        <v>111</v>
      </c>
      <c r="Q3253">
        <f t="shared" si="202"/>
        <v>83.05</v>
      </c>
      <c r="R3253" s="12">
        <f t="shared" si="204"/>
        <v>42146.731087962966</v>
      </c>
      <c r="S3253">
        <f t="shared" si="203"/>
        <v>2015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8223</v>
      </c>
      <c r="H3254" t="s">
        <v>8245</v>
      </c>
      <c r="I3254">
        <v>1415213324</v>
      </c>
      <c r="J3254">
        <v>1412617724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01"/>
        <v>128</v>
      </c>
      <c r="Q3254">
        <f t="shared" si="202"/>
        <v>57.52</v>
      </c>
      <c r="R3254" s="12">
        <f t="shared" si="204"/>
        <v>42590.472685185188</v>
      </c>
      <c r="S3254">
        <f t="shared" si="203"/>
        <v>2016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1434907966</v>
      </c>
      <c r="J3255">
        <v>1432315966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01"/>
        <v>102</v>
      </c>
      <c r="Q3255">
        <f t="shared" si="202"/>
        <v>177.09</v>
      </c>
      <c r="R3255" s="12">
        <f t="shared" si="204"/>
        <v>42602.576712962968</v>
      </c>
      <c r="S3255">
        <f t="shared" si="203"/>
        <v>2016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1473247240</v>
      </c>
      <c r="J3256">
        <v>1470655240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01"/>
        <v>101</v>
      </c>
      <c r="Q3256">
        <f t="shared" si="202"/>
        <v>70.77</v>
      </c>
      <c r="R3256" s="12">
        <f t="shared" si="204"/>
        <v>42059.085752314815</v>
      </c>
      <c r="S3256">
        <f t="shared" si="203"/>
        <v>2015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8223</v>
      </c>
      <c r="H3257" t="s">
        <v>8245</v>
      </c>
      <c r="I3257">
        <v>1473306300</v>
      </c>
      <c r="J3257">
        <v>1471701028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01"/>
        <v>175</v>
      </c>
      <c r="Q3257">
        <f t="shared" si="202"/>
        <v>29.17</v>
      </c>
      <c r="R3257" s="12">
        <f t="shared" si="204"/>
        <v>41889.768229166664</v>
      </c>
      <c r="S3257">
        <f t="shared" si="203"/>
        <v>2014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8224</v>
      </c>
      <c r="H3258" t="s">
        <v>8246</v>
      </c>
      <c r="I3258">
        <v>1427331809</v>
      </c>
      <c r="J3258">
        <v>1424743409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01"/>
        <v>128</v>
      </c>
      <c r="Q3258">
        <f t="shared" si="202"/>
        <v>72.760000000000005</v>
      </c>
      <c r="R3258" s="12">
        <f t="shared" si="204"/>
        <v>42144.573807870373</v>
      </c>
      <c r="S3258">
        <f t="shared" si="203"/>
        <v>2015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1412706375</v>
      </c>
      <c r="J3259">
        <v>1410114375</v>
      </c>
      <c r="K3259" t="b">
        <v>1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01"/>
        <v>106</v>
      </c>
      <c r="Q3259">
        <f t="shared" si="202"/>
        <v>51.85</v>
      </c>
      <c r="R3259" s="12">
        <f t="shared" si="204"/>
        <v>42758.559629629628</v>
      </c>
      <c r="S3259">
        <f t="shared" si="203"/>
        <v>2017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1433995140</v>
      </c>
      <c r="J3260">
        <v>1432129577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01"/>
        <v>105</v>
      </c>
      <c r="Q3260">
        <f t="shared" si="202"/>
        <v>98.2</v>
      </c>
      <c r="R3260" s="12">
        <f t="shared" si="204"/>
        <v>41982.887280092589</v>
      </c>
      <c r="S3260">
        <f t="shared" si="203"/>
        <v>2014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8224</v>
      </c>
      <c r="H3261" t="s">
        <v>8246</v>
      </c>
      <c r="I3261">
        <v>1487769952</v>
      </c>
      <c r="J3261">
        <v>1485177952</v>
      </c>
      <c r="K3261" t="b">
        <v>0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01"/>
        <v>106</v>
      </c>
      <c r="Q3261">
        <f t="shared" si="202"/>
        <v>251.74</v>
      </c>
      <c r="R3261" s="12">
        <f t="shared" si="204"/>
        <v>42614.760937500003</v>
      </c>
      <c r="S3261">
        <f t="shared" si="203"/>
        <v>2016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1420751861</v>
      </c>
      <c r="J3262">
        <v>1418159861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01"/>
        <v>109</v>
      </c>
      <c r="Q3262">
        <f t="shared" si="202"/>
        <v>74.819999999999993</v>
      </c>
      <c r="R3262" s="12">
        <f t="shared" si="204"/>
        <v>42303.672662037032</v>
      </c>
      <c r="S3262">
        <f t="shared" si="203"/>
        <v>2015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1475294340</v>
      </c>
      <c r="J3263">
        <v>1472753745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01"/>
        <v>100</v>
      </c>
      <c r="Q3263">
        <f t="shared" si="202"/>
        <v>67.650000000000006</v>
      </c>
      <c r="R3263" s="12">
        <f t="shared" si="204"/>
        <v>42171.725416666668</v>
      </c>
      <c r="S3263">
        <f t="shared" si="203"/>
        <v>2015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1448903318</v>
      </c>
      <c r="J3264">
        <v>1445875718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01"/>
        <v>103</v>
      </c>
      <c r="Q3264">
        <f t="shared" si="202"/>
        <v>93.81</v>
      </c>
      <c r="R3264" s="12">
        <f t="shared" si="204"/>
        <v>41964.315532407403</v>
      </c>
      <c r="S3264">
        <f t="shared" si="203"/>
        <v>2014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1437067476</v>
      </c>
      <c r="J3265">
        <v>1434475476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01"/>
        <v>112</v>
      </c>
      <c r="Q3265">
        <f t="shared" si="202"/>
        <v>41.24</v>
      </c>
      <c r="R3265" s="12">
        <f t="shared" si="204"/>
        <v>42284.516064814816</v>
      </c>
      <c r="S3265">
        <f t="shared" si="203"/>
        <v>2015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1419220800</v>
      </c>
      <c r="J3266">
        <v>1416555262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ref="P3266:P3329" si="205">ROUND(E3266/D3266*100,0)</f>
        <v>103</v>
      </c>
      <c r="Q3266">
        <f t="shared" ref="Q3266:Q3329" si="206">IFERROR(ROUND(E3266/L3266,2),0)</f>
        <v>52.55</v>
      </c>
      <c r="R3266" s="12">
        <f t="shared" si="204"/>
        <v>42016.800208333334</v>
      </c>
      <c r="S3266">
        <f t="shared" si="203"/>
        <v>2015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8223</v>
      </c>
      <c r="H3267" t="s">
        <v>8245</v>
      </c>
      <c r="I3267">
        <v>1446238800</v>
      </c>
      <c r="J3267">
        <v>1444220588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05"/>
        <v>164</v>
      </c>
      <c r="Q3267">
        <f t="shared" si="206"/>
        <v>70.290000000000006</v>
      </c>
      <c r="R3267" s="12">
        <f t="shared" si="204"/>
        <v>42311.711979166663</v>
      </c>
      <c r="S3267">
        <f t="shared" ref="S3267:S3330" si="207">YEAR(R3267)</f>
        <v>2015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1422482400</v>
      </c>
      <c r="J3268">
        <v>1421089938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05"/>
        <v>131</v>
      </c>
      <c r="Q3268">
        <f t="shared" si="206"/>
        <v>48.33</v>
      </c>
      <c r="R3268" s="12">
        <f t="shared" si="204"/>
        <v>42136.536134259266</v>
      </c>
      <c r="S3268">
        <f t="shared" si="207"/>
        <v>2015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8240</v>
      </c>
      <c r="H3269" t="s">
        <v>8248</v>
      </c>
      <c r="I3269">
        <v>1449162000</v>
      </c>
      <c r="J3269">
        <v>1446570315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05"/>
        <v>102</v>
      </c>
      <c r="Q3269">
        <f t="shared" si="206"/>
        <v>53.18</v>
      </c>
      <c r="R3269" s="12">
        <f t="shared" si="204"/>
        <v>42172.757638888885</v>
      </c>
      <c r="S3269">
        <f t="shared" si="207"/>
        <v>2015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1434142800</v>
      </c>
      <c r="J3270">
        <v>1431435122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05"/>
        <v>128</v>
      </c>
      <c r="Q3270">
        <f t="shared" si="206"/>
        <v>60.95</v>
      </c>
      <c r="R3270" s="12">
        <f t="shared" ref="R3270:R3333" si="208">((J3272/60)/60)/24+DATE(1970,1,1)</f>
        <v>42590.90425925926</v>
      </c>
      <c r="S3270">
        <f t="shared" si="207"/>
        <v>2016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8223</v>
      </c>
      <c r="H3271" t="s">
        <v>8245</v>
      </c>
      <c r="I3271">
        <v>1437156660</v>
      </c>
      <c r="J3271">
        <v>1434564660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05"/>
        <v>102</v>
      </c>
      <c r="Q3271">
        <f t="shared" si="206"/>
        <v>116</v>
      </c>
      <c r="R3271" s="12">
        <f t="shared" si="208"/>
        <v>42137.395798611105</v>
      </c>
      <c r="S3271">
        <f t="shared" si="207"/>
        <v>2015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8223</v>
      </c>
      <c r="H3272" t="s">
        <v>8245</v>
      </c>
      <c r="I3272">
        <v>1472074928</v>
      </c>
      <c r="J3272">
        <v>1470692528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05"/>
        <v>102</v>
      </c>
      <c r="Q3272">
        <f t="shared" si="206"/>
        <v>61</v>
      </c>
      <c r="R3272" s="12">
        <f t="shared" si="208"/>
        <v>42167.533159722225</v>
      </c>
      <c r="S3272">
        <f t="shared" si="207"/>
        <v>2015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1434452400</v>
      </c>
      <c r="J3273">
        <v>1431509397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05"/>
        <v>130</v>
      </c>
      <c r="Q3273">
        <f t="shared" si="206"/>
        <v>38.24</v>
      </c>
      <c r="R3273" s="12">
        <f t="shared" si="208"/>
        <v>41915.437210648146</v>
      </c>
      <c r="S3273">
        <f t="shared" si="207"/>
        <v>2014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8224</v>
      </c>
      <c r="H3274" t="s">
        <v>8246</v>
      </c>
      <c r="I3274">
        <v>1436705265</v>
      </c>
      <c r="J3274">
        <v>1434113265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05"/>
        <v>154</v>
      </c>
      <c r="Q3274">
        <f t="shared" si="206"/>
        <v>106.5</v>
      </c>
      <c r="R3274" s="12">
        <f t="shared" si="208"/>
        <v>42284.500104166669</v>
      </c>
      <c r="S3274">
        <f t="shared" si="207"/>
        <v>2015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8224</v>
      </c>
      <c r="H3275" t="s">
        <v>8246</v>
      </c>
      <c r="I3275">
        <v>1414927775</v>
      </c>
      <c r="J3275">
        <v>1412332175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05"/>
        <v>107</v>
      </c>
      <c r="Q3275">
        <f t="shared" si="206"/>
        <v>204.57</v>
      </c>
      <c r="R3275" s="12">
        <f t="shared" si="208"/>
        <v>42611.801412037035</v>
      </c>
      <c r="S3275">
        <f t="shared" si="207"/>
        <v>2016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1446814809</v>
      </c>
      <c r="J3276">
        <v>1444219209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05"/>
        <v>101</v>
      </c>
      <c r="Q3276">
        <f t="shared" si="206"/>
        <v>54.91</v>
      </c>
      <c r="R3276" s="12">
        <f t="shared" si="208"/>
        <v>42400.704537037032</v>
      </c>
      <c r="S3276">
        <f t="shared" si="207"/>
        <v>2016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1473879600</v>
      </c>
      <c r="J3277">
        <v>1472498042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05"/>
        <v>100</v>
      </c>
      <c r="Q3277">
        <f t="shared" si="206"/>
        <v>150.41999999999999</v>
      </c>
      <c r="R3277" s="12">
        <f t="shared" si="208"/>
        <v>42017.88045138889</v>
      </c>
      <c r="S3277">
        <f t="shared" si="207"/>
        <v>2015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8223</v>
      </c>
      <c r="H3278" t="s">
        <v>8245</v>
      </c>
      <c r="I3278">
        <v>1458075600</v>
      </c>
      <c r="J3278">
        <v>1454259272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05"/>
        <v>117</v>
      </c>
      <c r="Q3278">
        <f t="shared" si="206"/>
        <v>52.58</v>
      </c>
      <c r="R3278" s="12">
        <f t="shared" si="208"/>
        <v>42426.949988425928</v>
      </c>
      <c r="S3278">
        <f t="shared" si="207"/>
        <v>2016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8223</v>
      </c>
      <c r="H3279" t="s">
        <v>8245</v>
      </c>
      <c r="I3279">
        <v>1423456200</v>
      </c>
      <c r="J3279">
        <v>1421183271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05"/>
        <v>109</v>
      </c>
      <c r="Q3279">
        <f t="shared" si="206"/>
        <v>54.3</v>
      </c>
      <c r="R3279" s="12">
        <f t="shared" si="208"/>
        <v>41931.682939814818</v>
      </c>
      <c r="S3279">
        <f t="shared" si="207"/>
        <v>2014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8228</v>
      </c>
      <c r="H3280" t="s">
        <v>8250</v>
      </c>
      <c r="I3280">
        <v>1459483140</v>
      </c>
      <c r="J3280">
        <v>1456526879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05"/>
        <v>103</v>
      </c>
      <c r="Q3280">
        <f t="shared" si="206"/>
        <v>76.03</v>
      </c>
      <c r="R3280" s="12">
        <f t="shared" si="208"/>
        <v>42124.848414351851</v>
      </c>
      <c r="S3280">
        <f t="shared" si="207"/>
        <v>2015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8224</v>
      </c>
      <c r="H3281" t="s">
        <v>8246</v>
      </c>
      <c r="I3281">
        <v>1416331406</v>
      </c>
      <c r="J3281">
        <v>1413735806</v>
      </c>
      <c r="K3281" t="b">
        <v>1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05"/>
        <v>114</v>
      </c>
      <c r="Q3281">
        <f t="shared" si="206"/>
        <v>105.21</v>
      </c>
      <c r="R3281" s="12">
        <f t="shared" si="208"/>
        <v>42431.102534722217</v>
      </c>
      <c r="S3281">
        <f t="shared" si="207"/>
        <v>2016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8224</v>
      </c>
      <c r="H3282" t="s">
        <v>8246</v>
      </c>
      <c r="I3282">
        <v>1433017303</v>
      </c>
      <c r="J3282">
        <v>1430425303</v>
      </c>
      <c r="K3282" t="b">
        <v>1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05"/>
        <v>103</v>
      </c>
      <c r="Q3282">
        <f t="shared" si="206"/>
        <v>68.67</v>
      </c>
      <c r="R3282" s="12">
        <f t="shared" si="208"/>
        <v>42121.756921296299</v>
      </c>
      <c r="S3282">
        <f t="shared" si="207"/>
        <v>2015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1459474059</v>
      </c>
      <c r="J3283">
        <v>1456885659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05"/>
        <v>122</v>
      </c>
      <c r="Q3283">
        <f t="shared" si="206"/>
        <v>129.36000000000001</v>
      </c>
      <c r="R3283" s="12">
        <f t="shared" si="208"/>
        <v>42219.019733796296</v>
      </c>
      <c r="S3283">
        <f t="shared" si="207"/>
        <v>2015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1433134800</v>
      </c>
      <c r="J3284">
        <v>1430158198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05"/>
        <v>103</v>
      </c>
      <c r="Q3284">
        <f t="shared" si="206"/>
        <v>134.26</v>
      </c>
      <c r="R3284" s="12">
        <f t="shared" si="208"/>
        <v>42445.19430555556</v>
      </c>
      <c r="S3284">
        <f t="shared" si="207"/>
        <v>2016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8223</v>
      </c>
      <c r="H3285" t="s">
        <v>8245</v>
      </c>
      <c r="I3285">
        <v>1441153705</v>
      </c>
      <c r="J3285">
        <v>1438561705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05"/>
        <v>105</v>
      </c>
      <c r="Q3285">
        <f t="shared" si="206"/>
        <v>17.829999999999998</v>
      </c>
      <c r="R3285" s="12">
        <f t="shared" si="208"/>
        <v>42379.74418981481</v>
      </c>
      <c r="S3285">
        <f t="shared" si="207"/>
        <v>2016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1461904788</v>
      </c>
      <c r="J3286">
        <v>1458103188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05"/>
        <v>102</v>
      </c>
      <c r="Q3286">
        <f t="shared" si="206"/>
        <v>203.2</v>
      </c>
      <c r="R3286" s="12">
        <f t="shared" si="208"/>
        <v>42380.884872685187</v>
      </c>
      <c r="S3286">
        <f t="shared" si="207"/>
        <v>2016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8224</v>
      </c>
      <c r="H3287" t="s">
        <v>8246</v>
      </c>
      <c r="I3287">
        <v>1455138000</v>
      </c>
      <c r="J3287">
        <v>1452448298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05"/>
        <v>112</v>
      </c>
      <c r="Q3287">
        <f t="shared" si="206"/>
        <v>69.19</v>
      </c>
      <c r="R3287" s="12">
        <f t="shared" si="208"/>
        <v>42762.942430555559</v>
      </c>
      <c r="S3287">
        <f t="shared" si="207"/>
        <v>2017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1454047140</v>
      </c>
      <c r="J3288">
        <v>1452546853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05"/>
        <v>102</v>
      </c>
      <c r="Q3288">
        <f t="shared" si="206"/>
        <v>125.12</v>
      </c>
      <c r="R3288" s="12">
        <f t="shared" si="208"/>
        <v>42567.840069444443</v>
      </c>
      <c r="S3288">
        <f t="shared" si="207"/>
        <v>2016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8223</v>
      </c>
      <c r="H3289" t="s">
        <v>8245</v>
      </c>
      <c r="I3289">
        <v>1488258000</v>
      </c>
      <c r="J3289">
        <v>1485556626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05"/>
        <v>100</v>
      </c>
      <c r="Q3289">
        <f t="shared" si="206"/>
        <v>73.53</v>
      </c>
      <c r="R3289" s="12">
        <f t="shared" si="208"/>
        <v>42311.750324074077</v>
      </c>
      <c r="S3289">
        <f t="shared" si="207"/>
        <v>2015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8223</v>
      </c>
      <c r="H3290" t="s">
        <v>8245</v>
      </c>
      <c r="I3290">
        <v>1471291782</v>
      </c>
      <c r="J3290">
        <v>1468699782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05"/>
        <v>100</v>
      </c>
      <c r="Q3290">
        <f t="shared" si="206"/>
        <v>48.44</v>
      </c>
      <c r="R3290" s="12">
        <f t="shared" si="208"/>
        <v>42505.774479166663</v>
      </c>
      <c r="S3290">
        <f t="shared" si="207"/>
        <v>2016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8228</v>
      </c>
      <c r="H3291" t="s">
        <v>8250</v>
      </c>
      <c r="I3291">
        <v>1448733628</v>
      </c>
      <c r="J3291">
        <v>1446573628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05"/>
        <v>133</v>
      </c>
      <c r="Q3291">
        <f t="shared" si="206"/>
        <v>26.61</v>
      </c>
      <c r="R3291" s="12">
        <f t="shared" si="208"/>
        <v>42758.368078703701</v>
      </c>
      <c r="S3291">
        <f t="shared" si="207"/>
        <v>2017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1466463600</v>
      </c>
      <c r="J3292">
        <v>1463337315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05"/>
        <v>121</v>
      </c>
      <c r="Q3292">
        <f t="shared" si="206"/>
        <v>33.67</v>
      </c>
      <c r="R3292" s="12">
        <f t="shared" si="208"/>
        <v>42775.51494212963</v>
      </c>
      <c r="S3292">
        <f t="shared" si="207"/>
        <v>2017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8224</v>
      </c>
      <c r="H3293" t="s">
        <v>8246</v>
      </c>
      <c r="I3293">
        <v>1487580602</v>
      </c>
      <c r="J3293">
        <v>1485161402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05"/>
        <v>114</v>
      </c>
      <c r="Q3293">
        <f t="shared" si="206"/>
        <v>40.71</v>
      </c>
      <c r="R3293" s="12">
        <f t="shared" si="208"/>
        <v>42232.702546296292</v>
      </c>
      <c r="S3293">
        <f t="shared" si="207"/>
        <v>2015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1489234891</v>
      </c>
      <c r="J3294">
        <v>1486642891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05"/>
        <v>286</v>
      </c>
      <c r="Q3294">
        <f t="shared" si="206"/>
        <v>19.27</v>
      </c>
      <c r="R3294" s="12">
        <f t="shared" si="208"/>
        <v>42282.770231481481</v>
      </c>
      <c r="S3294">
        <f t="shared" si="207"/>
        <v>2015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8223</v>
      </c>
      <c r="H3295" t="s">
        <v>8245</v>
      </c>
      <c r="I3295">
        <v>1442462340</v>
      </c>
      <c r="J3295">
        <v>1439743900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05"/>
        <v>170</v>
      </c>
      <c r="Q3295">
        <f t="shared" si="206"/>
        <v>84.29</v>
      </c>
      <c r="R3295" s="12">
        <f t="shared" si="208"/>
        <v>42768.425370370373</v>
      </c>
      <c r="S3295">
        <f t="shared" si="207"/>
        <v>2017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1449257348</v>
      </c>
      <c r="J3296">
        <v>1444069748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05"/>
        <v>118</v>
      </c>
      <c r="Q3296">
        <f t="shared" si="206"/>
        <v>29.58</v>
      </c>
      <c r="R3296" s="12">
        <f t="shared" si="208"/>
        <v>42141.541134259256</v>
      </c>
      <c r="S3296">
        <f t="shared" si="207"/>
        <v>2015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8227</v>
      </c>
      <c r="H3297" t="s">
        <v>8249</v>
      </c>
      <c r="I3297">
        <v>1488622352</v>
      </c>
      <c r="J3297">
        <v>1486030352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05"/>
        <v>103</v>
      </c>
      <c r="Q3297">
        <f t="shared" si="206"/>
        <v>26.67</v>
      </c>
      <c r="R3297" s="12">
        <f t="shared" si="208"/>
        <v>42609.442465277782</v>
      </c>
      <c r="S3297">
        <f t="shared" si="207"/>
        <v>2016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1434459554</v>
      </c>
      <c r="J3298">
        <v>1431867554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05"/>
        <v>144</v>
      </c>
      <c r="Q3298">
        <f t="shared" si="206"/>
        <v>45.98</v>
      </c>
      <c r="R3298" s="12">
        <f t="shared" si="208"/>
        <v>42309.756620370375</v>
      </c>
      <c r="S3298">
        <f t="shared" si="207"/>
        <v>2015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1474886229</v>
      </c>
      <c r="J3299">
        <v>1472294229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05"/>
        <v>100</v>
      </c>
      <c r="Q3299">
        <f t="shared" si="206"/>
        <v>125.09</v>
      </c>
      <c r="R3299" s="12">
        <f t="shared" si="208"/>
        <v>42193.771481481483</v>
      </c>
      <c r="S3299">
        <f t="shared" si="207"/>
        <v>2015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8224</v>
      </c>
      <c r="H3300" t="s">
        <v>8246</v>
      </c>
      <c r="I3300">
        <v>1448229600</v>
      </c>
      <c r="J3300">
        <v>1446401372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05"/>
        <v>102</v>
      </c>
      <c r="Q3300">
        <f t="shared" si="206"/>
        <v>141.29</v>
      </c>
      <c r="R3300" s="12">
        <f t="shared" si="208"/>
        <v>42239.957962962959</v>
      </c>
      <c r="S3300">
        <f t="shared" si="207"/>
        <v>2015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8224</v>
      </c>
      <c r="H3301" t="s">
        <v>8246</v>
      </c>
      <c r="I3301">
        <v>1438037940</v>
      </c>
      <c r="J3301">
        <v>1436380256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05"/>
        <v>116</v>
      </c>
      <c r="Q3301">
        <f t="shared" si="206"/>
        <v>55.33</v>
      </c>
      <c r="R3301" s="12">
        <f t="shared" si="208"/>
        <v>42261.917395833334</v>
      </c>
      <c r="S3301">
        <f t="shared" si="207"/>
        <v>2015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1442102400</v>
      </c>
      <c r="J3302">
        <v>1440370768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05"/>
        <v>136</v>
      </c>
      <c r="Q3302">
        <f t="shared" si="206"/>
        <v>46.42</v>
      </c>
      <c r="R3302" s="12">
        <f t="shared" si="208"/>
        <v>42102.743773148148</v>
      </c>
      <c r="S3302">
        <f t="shared" si="207"/>
        <v>2015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1444860063</v>
      </c>
      <c r="J3303">
        <v>1442268063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05"/>
        <v>133</v>
      </c>
      <c r="Q3303">
        <f t="shared" si="206"/>
        <v>57.2</v>
      </c>
      <c r="R3303" s="12">
        <f t="shared" si="208"/>
        <v>42538.73583333334</v>
      </c>
      <c r="S3303">
        <f t="shared" si="207"/>
        <v>2016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8223</v>
      </c>
      <c r="H3304" t="s">
        <v>8245</v>
      </c>
      <c r="I3304">
        <v>1430329862</v>
      </c>
      <c r="J3304">
        <v>1428515462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05"/>
        <v>103</v>
      </c>
      <c r="Q3304">
        <f t="shared" si="206"/>
        <v>173.7</v>
      </c>
      <c r="R3304" s="12">
        <f t="shared" si="208"/>
        <v>42681.35157407407</v>
      </c>
      <c r="S3304">
        <f t="shared" si="207"/>
        <v>2016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1470034740</v>
      </c>
      <c r="J3305">
        <v>1466185176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05"/>
        <v>116</v>
      </c>
      <c r="Q3305">
        <f t="shared" si="206"/>
        <v>59.6</v>
      </c>
      <c r="R3305" s="12">
        <f t="shared" si="208"/>
        <v>42056.65143518518</v>
      </c>
      <c r="S3305">
        <f t="shared" si="207"/>
        <v>2015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8226</v>
      </c>
      <c r="H3306" t="s">
        <v>8248</v>
      </c>
      <c r="I3306">
        <v>1481099176</v>
      </c>
      <c r="J3306">
        <v>1478507176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05"/>
        <v>105</v>
      </c>
      <c r="Q3306">
        <f t="shared" si="206"/>
        <v>89.59</v>
      </c>
      <c r="R3306" s="12">
        <f t="shared" si="208"/>
        <v>42696.624444444446</v>
      </c>
      <c r="S3306">
        <f t="shared" si="207"/>
        <v>2016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1427553484</v>
      </c>
      <c r="J3307">
        <v>1424533084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05"/>
        <v>102</v>
      </c>
      <c r="Q3307">
        <f t="shared" si="206"/>
        <v>204.05</v>
      </c>
      <c r="R3307" s="12">
        <f t="shared" si="208"/>
        <v>42186.855879629627</v>
      </c>
      <c r="S3307">
        <f t="shared" si="207"/>
        <v>2015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1482418752</v>
      </c>
      <c r="J3308">
        <v>1479826752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05"/>
        <v>175</v>
      </c>
      <c r="Q3308">
        <f t="shared" si="206"/>
        <v>48.7</v>
      </c>
      <c r="R3308" s="12">
        <f t="shared" si="208"/>
        <v>42493.219236111108</v>
      </c>
      <c r="S3308">
        <f t="shared" si="207"/>
        <v>2016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1438374748</v>
      </c>
      <c r="J3309">
        <v>1435782748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05"/>
        <v>107</v>
      </c>
      <c r="Q3309">
        <f t="shared" si="206"/>
        <v>53.34</v>
      </c>
      <c r="R3309" s="12">
        <f t="shared" si="208"/>
        <v>42475.057164351849</v>
      </c>
      <c r="S3309">
        <f t="shared" si="207"/>
        <v>2016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1465527600</v>
      </c>
      <c r="J3310">
        <v>1462252542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05"/>
        <v>122</v>
      </c>
      <c r="Q3310">
        <f t="shared" si="206"/>
        <v>75.09</v>
      </c>
      <c r="R3310" s="12">
        <f t="shared" si="208"/>
        <v>42452.876909722225</v>
      </c>
      <c r="S3310">
        <f t="shared" si="207"/>
        <v>2016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8223</v>
      </c>
      <c r="H3311" t="s">
        <v>8245</v>
      </c>
      <c r="I3311">
        <v>1463275339</v>
      </c>
      <c r="J3311">
        <v>1460683339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05"/>
        <v>159</v>
      </c>
      <c r="Q3311">
        <f t="shared" si="206"/>
        <v>18</v>
      </c>
      <c r="R3311" s="12">
        <f t="shared" si="208"/>
        <v>42628.650208333333</v>
      </c>
      <c r="S3311">
        <f t="shared" si="207"/>
        <v>2016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1460581365</v>
      </c>
      <c r="J3312">
        <v>1458766965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05"/>
        <v>100</v>
      </c>
      <c r="Q3312">
        <f t="shared" si="206"/>
        <v>209.84</v>
      </c>
      <c r="R3312" s="12">
        <f t="shared" si="208"/>
        <v>42253.928530092591</v>
      </c>
      <c r="S3312">
        <f t="shared" si="207"/>
        <v>2015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8224</v>
      </c>
      <c r="H3313" t="s">
        <v>8246</v>
      </c>
      <c r="I3313">
        <v>1476632178</v>
      </c>
      <c r="J3313">
        <v>1473953778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05"/>
        <v>110</v>
      </c>
      <c r="Q3313">
        <f t="shared" si="206"/>
        <v>61.02</v>
      </c>
      <c r="R3313" s="12">
        <f t="shared" si="208"/>
        <v>42264.29178240741</v>
      </c>
      <c r="S3313">
        <f t="shared" si="207"/>
        <v>2015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1444169825</v>
      </c>
      <c r="J3314">
        <v>1441577825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05"/>
        <v>100</v>
      </c>
      <c r="Q3314">
        <f t="shared" si="206"/>
        <v>61</v>
      </c>
      <c r="R3314" s="12">
        <f t="shared" si="208"/>
        <v>42664.809560185182</v>
      </c>
      <c r="S3314">
        <f t="shared" si="207"/>
        <v>2016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1445065210</v>
      </c>
      <c r="J3315">
        <v>1442473210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05"/>
        <v>116</v>
      </c>
      <c r="Q3315">
        <f t="shared" si="206"/>
        <v>80.03</v>
      </c>
      <c r="R3315" s="12">
        <f t="shared" si="208"/>
        <v>42382.244409722218</v>
      </c>
      <c r="S3315">
        <f t="shared" si="207"/>
        <v>2016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8223</v>
      </c>
      <c r="H3316" t="s">
        <v>8245</v>
      </c>
      <c r="I3316">
        <v>1478901600</v>
      </c>
      <c r="J3316">
        <v>1477077946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05"/>
        <v>211</v>
      </c>
      <c r="Q3316">
        <f t="shared" si="206"/>
        <v>29.07</v>
      </c>
      <c r="R3316" s="12">
        <f t="shared" si="208"/>
        <v>42105.267488425925</v>
      </c>
      <c r="S3316">
        <f t="shared" si="207"/>
        <v>2015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8223</v>
      </c>
      <c r="H3317" t="s">
        <v>8245</v>
      </c>
      <c r="I3317">
        <v>1453856400</v>
      </c>
      <c r="J3317">
        <v>1452664317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05"/>
        <v>110</v>
      </c>
      <c r="Q3317">
        <f t="shared" si="206"/>
        <v>49.44</v>
      </c>
      <c r="R3317" s="12">
        <f t="shared" si="208"/>
        <v>42466.303715277783</v>
      </c>
      <c r="S3317">
        <f t="shared" si="207"/>
        <v>2016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8224</v>
      </c>
      <c r="H3318" t="s">
        <v>8246</v>
      </c>
      <c r="I3318">
        <v>1431115500</v>
      </c>
      <c r="J3318">
        <v>1428733511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05"/>
        <v>100</v>
      </c>
      <c r="Q3318">
        <f t="shared" si="206"/>
        <v>93.98</v>
      </c>
      <c r="R3318" s="12">
        <f t="shared" si="208"/>
        <v>41826.871238425927</v>
      </c>
      <c r="S3318">
        <f t="shared" si="207"/>
        <v>2014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8224</v>
      </c>
      <c r="H3319" t="s">
        <v>8246</v>
      </c>
      <c r="I3319">
        <v>1462519041</v>
      </c>
      <c r="J3319">
        <v>1459927041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05"/>
        <v>106</v>
      </c>
      <c r="Q3319">
        <f t="shared" si="206"/>
        <v>61.94</v>
      </c>
      <c r="R3319" s="12">
        <f t="shared" si="208"/>
        <v>42499.039629629624</v>
      </c>
      <c r="S3319">
        <f t="shared" si="207"/>
        <v>2016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8223</v>
      </c>
      <c r="H3320" t="s">
        <v>8245</v>
      </c>
      <c r="I3320">
        <v>1407506040</v>
      </c>
      <c r="J3320">
        <v>1404680075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05"/>
        <v>126</v>
      </c>
      <c r="Q3320">
        <f t="shared" si="206"/>
        <v>78.5</v>
      </c>
      <c r="R3320" s="12">
        <f t="shared" si="208"/>
        <v>42431.302002314813</v>
      </c>
      <c r="S3320">
        <f t="shared" si="207"/>
        <v>2016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8223</v>
      </c>
      <c r="H3321" t="s">
        <v>8245</v>
      </c>
      <c r="I3321">
        <v>1465347424</v>
      </c>
      <c r="J3321">
        <v>1462755424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05"/>
        <v>108</v>
      </c>
      <c r="Q3321">
        <f t="shared" si="206"/>
        <v>33.75</v>
      </c>
      <c r="R3321" s="12">
        <f t="shared" si="208"/>
        <v>41990.585486111115</v>
      </c>
      <c r="S3321">
        <f t="shared" si="207"/>
        <v>2014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8228</v>
      </c>
      <c r="H3322" t="s">
        <v>8250</v>
      </c>
      <c r="I3322">
        <v>1460341800</v>
      </c>
      <c r="J3322">
        <v>1456902893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05"/>
        <v>101</v>
      </c>
      <c r="Q3322">
        <f t="shared" si="206"/>
        <v>66.45</v>
      </c>
      <c r="R3322" s="12">
        <f t="shared" si="208"/>
        <v>42513.045798611114</v>
      </c>
      <c r="S3322">
        <f t="shared" si="207"/>
        <v>2016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8224</v>
      </c>
      <c r="H3323" t="s">
        <v>8246</v>
      </c>
      <c r="I3323">
        <v>1422712986</v>
      </c>
      <c r="J3323">
        <v>1418824986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05"/>
        <v>107</v>
      </c>
      <c r="Q3323">
        <f t="shared" si="206"/>
        <v>35.799999999999997</v>
      </c>
      <c r="R3323" s="12">
        <f t="shared" si="208"/>
        <v>41914.100289351853</v>
      </c>
      <c r="S3323">
        <f t="shared" si="207"/>
        <v>2014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1466557557</v>
      </c>
      <c r="J3324">
        <v>1463965557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05"/>
        <v>102</v>
      </c>
      <c r="Q3324">
        <f t="shared" si="206"/>
        <v>145.65</v>
      </c>
      <c r="R3324" s="12">
        <f t="shared" si="208"/>
        <v>42521.010370370372</v>
      </c>
      <c r="S3324">
        <f t="shared" si="207"/>
        <v>2016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8223</v>
      </c>
      <c r="H3325" t="s">
        <v>8245</v>
      </c>
      <c r="I3325">
        <v>1413431940</v>
      </c>
      <c r="J3325">
        <v>1412216665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05"/>
        <v>126</v>
      </c>
      <c r="Q3325">
        <f t="shared" si="206"/>
        <v>25.69</v>
      </c>
      <c r="R3325" s="12">
        <f t="shared" si="208"/>
        <v>42608.36583333333</v>
      </c>
      <c r="S3325">
        <f t="shared" si="207"/>
        <v>2016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8223</v>
      </c>
      <c r="H3326" t="s">
        <v>8245</v>
      </c>
      <c r="I3326">
        <v>1466567700</v>
      </c>
      <c r="J3326">
        <v>1464653696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05"/>
        <v>102</v>
      </c>
      <c r="Q3326">
        <f t="shared" si="206"/>
        <v>152.5</v>
      </c>
      <c r="R3326" s="12">
        <f t="shared" si="208"/>
        <v>42512.58321759259</v>
      </c>
      <c r="S3326">
        <f t="shared" si="207"/>
        <v>2016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1474793208</v>
      </c>
      <c r="J3327">
        <v>1472201208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05"/>
        <v>113</v>
      </c>
      <c r="Q3327">
        <f t="shared" si="206"/>
        <v>30</v>
      </c>
      <c r="R3327" s="12">
        <f t="shared" si="208"/>
        <v>42064.785613425927</v>
      </c>
      <c r="S3327">
        <f t="shared" si="207"/>
        <v>2015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05"/>
        <v>101</v>
      </c>
      <c r="Q3328">
        <f t="shared" si="206"/>
        <v>142.28</v>
      </c>
      <c r="R3328" s="12">
        <f t="shared" si="208"/>
        <v>42041.714178240742</v>
      </c>
      <c r="S3328">
        <f t="shared" si="207"/>
        <v>2015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1428256277</v>
      </c>
      <c r="J3329">
        <v>1425235877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05"/>
        <v>101</v>
      </c>
      <c r="Q3329">
        <f t="shared" si="206"/>
        <v>24.55</v>
      </c>
      <c r="R3329" s="12">
        <f t="shared" si="208"/>
        <v>42468.374606481477</v>
      </c>
      <c r="S3329">
        <f t="shared" si="207"/>
        <v>2016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1425830905</v>
      </c>
      <c r="J3330">
        <v>1423242505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ref="P3330:P3393" si="209">ROUND(E3330/D3330*100,0)</f>
        <v>146</v>
      </c>
      <c r="Q3330">
        <f t="shared" ref="Q3330:Q3393" si="210">IFERROR(ROUND(E3330/L3330,2),0)</f>
        <v>292.77999999999997</v>
      </c>
      <c r="R3330" s="12">
        <f t="shared" si="208"/>
        <v>41822.57503472222</v>
      </c>
      <c r="S3330">
        <f t="shared" si="207"/>
        <v>2014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1462697966</v>
      </c>
      <c r="J3331">
        <v>1460105966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09"/>
        <v>117</v>
      </c>
      <c r="Q3331">
        <f t="shared" si="210"/>
        <v>44.92</v>
      </c>
      <c r="R3331" s="12">
        <f t="shared" si="208"/>
        <v>41837.323009259257</v>
      </c>
      <c r="S3331">
        <f t="shared" ref="S3331:S3394" si="211">YEAR(R3331)</f>
        <v>2014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8223</v>
      </c>
      <c r="H3332" t="s">
        <v>8245</v>
      </c>
      <c r="I3332">
        <v>1404522000</v>
      </c>
      <c r="J3332">
        <v>1404308883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09"/>
        <v>106</v>
      </c>
      <c r="Q3332">
        <f t="shared" si="210"/>
        <v>23.1</v>
      </c>
      <c r="R3332" s="12">
        <f t="shared" si="208"/>
        <v>42065.887361111112</v>
      </c>
      <c r="S3332">
        <f t="shared" si="211"/>
        <v>2015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8224</v>
      </c>
      <c r="H3333" t="s">
        <v>8246</v>
      </c>
      <c r="I3333">
        <v>1406502000</v>
      </c>
      <c r="J3333">
        <v>1405583108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09"/>
        <v>105</v>
      </c>
      <c r="Q3333">
        <f t="shared" si="210"/>
        <v>80.400000000000006</v>
      </c>
      <c r="R3333" s="12">
        <f t="shared" si="208"/>
        <v>42248.697754629626</v>
      </c>
      <c r="S3333">
        <f t="shared" si="211"/>
        <v>2015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8224</v>
      </c>
      <c r="H3334" t="s">
        <v>8246</v>
      </c>
      <c r="I3334">
        <v>1427919468</v>
      </c>
      <c r="J3334">
        <v>1425331068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09"/>
        <v>100</v>
      </c>
      <c r="Q3334">
        <f t="shared" si="210"/>
        <v>72.290000000000006</v>
      </c>
      <c r="R3334" s="12">
        <f t="shared" ref="R3334:R3397" si="212">((J3336/60)/60)/24+DATE(1970,1,1)</f>
        <v>41809.860300925924</v>
      </c>
      <c r="S3334">
        <f t="shared" si="211"/>
        <v>2014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1444149886</v>
      </c>
      <c r="J3335">
        <v>1441125886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09"/>
        <v>105</v>
      </c>
      <c r="Q3335">
        <f t="shared" si="210"/>
        <v>32.97</v>
      </c>
      <c r="R3335" s="12">
        <f t="shared" si="212"/>
        <v>42148.676851851851</v>
      </c>
      <c r="S3335">
        <f t="shared" si="211"/>
        <v>2015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1405802330</v>
      </c>
      <c r="J3336">
        <v>1403210330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09"/>
        <v>139</v>
      </c>
      <c r="Q3336">
        <f t="shared" si="210"/>
        <v>116.65</v>
      </c>
      <c r="R3336" s="12">
        <f t="shared" si="212"/>
        <v>42185.521087962959</v>
      </c>
      <c r="S3336">
        <f t="shared" si="211"/>
        <v>2015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8223</v>
      </c>
      <c r="H3337" t="s">
        <v>8245</v>
      </c>
      <c r="I3337">
        <v>1434384880</v>
      </c>
      <c r="J3337">
        <v>1432484080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09"/>
        <v>100</v>
      </c>
      <c r="Q3337">
        <f t="shared" si="210"/>
        <v>79.62</v>
      </c>
      <c r="R3337" s="12">
        <f t="shared" si="212"/>
        <v>41827.674143518518</v>
      </c>
      <c r="S3337">
        <f t="shared" si="211"/>
        <v>2014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8223</v>
      </c>
      <c r="H3338" t="s">
        <v>8245</v>
      </c>
      <c r="I3338">
        <v>1438259422</v>
      </c>
      <c r="J3338">
        <v>1435667422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09"/>
        <v>100</v>
      </c>
      <c r="Q3338">
        <f t="shared" si="210"/>
        <v>27.78</v>
      </c>
      <c r="R3338" s="12">
        <f t="shared" si="212"/>
        <v>42437.398680555561</v>
      </c>
      <c r="S3338">
        <f t="shared" si="211"/>
        <v>2016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1407106800</v>
      </c>
      <c r="J3339">
        <v>1404749446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09"/>
        <v>110</v>
      </c>
      <c r="Q3339">
        <f t="shared" si="210"/>
        <v>81.03</v>
      </c>
      <c r="R3339" s="12">
        <f t="shared" si="212"/>
        <v>41901.282025462962</v>
      </c>
      <c r="S3339">
        <f t="shared" si="211"/>
        <v>2014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8224</v>
      </c>
      <c r="H3340" t="s">
        <v>8246</v>
      </c>
      <c r="I3340">
        <v>1459845246</v>
      </c>
      <c r="J3340">
        <v>1457429646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09"/>
        <v>102</v>
      </c>
      <c r="Q3340">
        <f t="shared" si="210"/>
        <v>136.85</v>
      </c>
      <c r="R3340" s="12">
        <f t="shared" si="212"/>
        <v>42769.574999999997</v>
      </c>
      <c r="S3340">
        <f t="shared" si="211"/>
        <v>2017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8224</v>
      </c>
      <c r="H3341" t="s">
        <v>8246</v>
      </c>
      <c r="I3341">
        <v>1412974800</v>
      </c>
      <c r="J3341">
        <v>1411109167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09"/>
        <v>104</v>
      </c>
      <c r="Q3341">
        <f t="shared" si="210"/>
        <v>177.62</v>
      </c>
      <c r="R3341" s="12">
        <f t="shared" si="212"/>
        <v>42549.665717592594</v>
      </c>
      <c r="S3341">
        <f t="shared" si="211"/>
        <v>2016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1487944080</v>
      </c>
      <c r="J3342">
        <v>1486129680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09"/>
        <v>138</v>
      </c>
      <c r="Q3342">
        <f t="shared" si="210"/>
        <v>109.08</v>
      </c>
      <c r="R3342" s="12">
        <f t="shared" si="212"/>
        <v>42685.974004629628</v>
      </c>
      <c r="S3342">
        <f t="shared" si="211"/>
        <v>2016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8223</v>
      </c>
      <c r="H3343" t="s">
        <v>8245</v>
      </c>
      <c r="I3343">
        <v>1469721518</v>
      </c>
      <c r="J3343">
        <v>1467129518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09"/>
        <v>100</v>
      </c>
      <c r="Q3343">
        <f t="shared" si="210"/>
        <v>119.64</v>
      </c>
      <c r="R3343" s="12">
        <f t="shared" si="212"/>
        <v>42510.798854166671</v>
      </c>
      <c r="S3343">
        <f t="shared" si="211"/>
        <v>2016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1481066554</v>
      </c>
      <c r="J3344">
        <v>1478906554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09"/>
        <v>102</v>
      </c>
      <c r="Q3344">
        <f t="shared" si="210"/>
        <v>78.209999999999994</v>
      </c>
      <c r="R3344" s="12">
        <f t="shared" si="212"/>
        <v>42062.296412037031</v>
      </c>
      <c r="S3344">
        <f t="shared" si="211"/>
        <v>2015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1465750800</v>
      </c>
      <c r="J3345">
        <v>1463771421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09"/>
        <v>171</v>
      </c>
      <c r="Q3345">
        <f t="shared" si="210"/>
        <v>52.17</v>
      </c>
      <c r="R3345" s="12">
        <f t="shared" si="212"/>
        <v>42452.916481481487</v>
      </c>
      <c r="S3345">
        <f t="shared" si="211"/>
        <v>2016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1427864340</v>
      </c>
      <c r="J3346">
        <v>1425020810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09"/>
        <v>101</v>
      </c>
      <c r="Q3346">
        <f t="shared" si="210"/>
        <v>114.13</v>
      </c>
      <c r="R3346" s="12">
        <f t="shared" si="212"/>
        <v>41851.200150462959</v>
      </c>
      <c r="S3346">
        <f t="shared" si="211"/>
        <v>2014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8224</v>
      </c>
      <c r="H3347" t="s">
        <v>8246</v>
      </c>
      <c r="I3347">
        <v>1460553480</v>
      </c>
      <c r="J3347">
        <v>1458770384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09"/>
        <v>130</v>
      </c>
      <c r="Q3347">
        <f t="shared" si="210"/>
        <v>50</v>
      </c>
      <c r="R3347" s="12">
        <f t="shared" si="212"/>
        <v>42053.106111111112</v>
      </c>
      <c r="S3347">
        <f t="shared" si="211"/>
        <v>2015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1409374093</v>
      </c>
      <c r="J3348">
        <v>1406782093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09"/>
        <v>110</v>
      </c>
      <c r="Q3348">
        <f t="shared" si="210"/>
        <v>91.67</v>
      </c>
      <c r="R3348" s="12">
        <f t="shared" si="212"/>
        <v>42054.024421296301</v>
      </c>
      <c r="S3348">
        <f t="shared" si="211"/>
        <v>2015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8223</v>
      </c>
      <c r="H3349" t="s">
        <v>8245</v>
      </c>
      <c r="I3349">
        <v>1429317420</v>
      </c>
      <c r="J3349">
        <v>1424226768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09"/>
        <v>119</v>
      </c>
      <c r="Q3349">
        <f t="shared" si="210"/>
        <v>108.59</v>
      </c>
      <c r="R3349" s="12">
        <f t="shared" si="212"/>
        <v>42484.551550925928</v>
      </c>
      <c r="S3349">
        <f t="shared" si="211"/>
        <v>2016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1424910910</v>
      </c>
      <c r="J3350">
        <v>1424306110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09"/>
        <v>100</v>
      </c>
      <c r="Q3350">
        <f t="shared" si="210"/>
        <v>69.819999999999993</v>
      </c>
      <c r="R3350" s="12">
        <f t="shared" si="212"/>
        <v>42466.558796296296</v>
      </c>
      <c r="S3350">
        <f t="shared" si="211"/>
        <v>2016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09"/>
        <v>153</v>
      </c>
      <c r="Q3351">
        <f t="shared" si="210"/>
        <v>109.57</v>
      </c>
      <c r="R3351" s="12">
        <f t="shared" si="212"/>
        <v>42513.110787037032</v>
      </c>
      <c r="S3351">
        <f t="shared" si="211"/>
        <v>2016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8223</v>
      </c>
      <c r="H3352" t="s">
        <v>8245</v>
      </c>
      <c r="I3352">
        <v>1461988740</v>
      </c>
      <c r="J3352">
        <v>1459949080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09"/>
        <v>104</v>
      </c>
      <c r="Q3352">
        <f t="shared" si="210"/>
        <v>71.67</v>
      </c>
      <c r="R3352" s="12">
        <f t="shared" si="212"/>
        <v>42302.701516203699</v>
      </c>
      <c r="S3352">
        <f t="shared" si="211"/>
        <v>2015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8223</v>
      </c>
      <c r="H3353" t="s">
        <v>8245</v>
      </c>
      <c r="I3353">
        <v>1465837200</v>
      </c>
      <c r="J3353">
        <v>1463971172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09"/>
        <v>101</v>
      </c>
      <c r="Q3353">
        <f t="shared" si="210"/>
        <v>93.61</v>
      </c>
      <c r="R3353" s="12">
        <f t="shared" si="212"/>
        <v>41806.395428240743</v>
      </c>
      <c r="S3353">
        <f t="shared" si="211"/>
        <v>2014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8242</v>
      </c>
      <c r="H3354" t="s">
        <v>8248</v>
      </c>
      <c r="I3354">
        <v>1448838000</v>
      </c>
      <c r="J3354">
        <v>1445791811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09"/>
        <v>108</v>
      </c>
      <c r="Q3354">
        <f t="shared" si="210"/>
        <v>76.8</v>
      </c>
      <c r="R3354" s="12">
        <f t="shared" si="212"/>
        <v>42495.992800925931</v>
      </c>
      <c r="S3354">
        <f t="shared" si="211"/>
        <v>2016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1406113200</v>
      </c>
      <c r="J3355">
        <v>1402910965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09"/>
        <v>315</v>
      </c>
      <c r="Q3355">
        <f t="shared" si="210"/>
        <v>35.799999999999997</v>
      </c>
      <c r="R3355" s="12">
        <f t="shared" si="212"/>
        <v>42479.432291666672</v>
      </c>
      <c r="S3355">
        <f t="shared" si="211"/>
        <v>2016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8224</v>
      </c>
      <c r="H3356" t="s">
        <v>8246</v>
      </c>
      <c r="I3356">
        <v>1467414000</v>
      </c>
      <c r="J3356">
        <v>1462492178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09"/>
        <v>102</v>
      </c>
      <c r="Q3356">
        <f t="shared" si="210"/>
        <v>55.6</v>
      </c>
      <c r="R3356" s="12">
        <f t="shared" si="212"/>
        <v>42270.7269212963</v>
      </c>
      <c r="S3356">
        <f t="shared" si="211"/>
        <v>2015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1462230000</v>
      </c>
      <c r="J3357">
        <v>1461061350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09"/>
        <v>126</v>
      </c>
      <c r="Q3357">
        <f t="shared" si="210"/>
        <v>147.33000000000001</v>
      </c>
      <c r="R3357" s="12">
        <f t="shared" si="212"/>
        <v>42489.619525462964</v>
      </c>
      <c r="S3357">
        <f t="shared" si="211"/>
        <v>2016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8223</v>
      </c>
      <c r="H3358" t="s">
        <v>8245</v>
      </c>
      <c r="I3358">
        <v>1446091260</v>
      </c>
      <c r="J3358">
        <v>1443029206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09"/>
        <v>101</v>
      </c>
      <c r="Q3358">
        <f t="shared" si="210"/>
        <v>56.33</v>
      </c>
      <c r="R3358" s="12">
        <f t="shared" si="212"/>
        <v>42536.815648148149</v>
      </c>
      <c r="S3358">
        <f t="shared" si="211"/>
        <v>2016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1462879020</v>
      </c>
      <c r="J3359">
        <v>1461941527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09"/>
        <v>101</v>
      </c>
      <c r="Q3359">
        <f t="shared" si="210"/>
        <v>96.19</v>
      </c>
      <c r="R3359" s="12">
        <f t="shared" si="212"/>
        <v>41822.417939814812</v>
      </c>
      <c r="S3359">
        <f t="shared" si="211"/>
        <v>2014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8224</v>
      </c>
      <c r="H3360" t="s">
        <v>8246</v>
      </c>
      <c r="I3360">
        <v>1468611272</v>
      </c>
      <c r="J3360">
        <v>1466019272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09"/>
        <v>103</v>
      </c>
      <c r="Q3360">
        <f t="shared" si="210"/>
        <v>63.57</v>
      </c>
      <c r="R3360" s="12">
        <f t="shared" si="212"/>
        <v>41932.311099537037</v>
      </c>
      <c r="S3360">
        <f t="shared" si="211"/>
        <v>2014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8224</v>
      </c>
      <c r="H3361" t="s">
        <v>8246</v>
      </c>
      <c r="I3361">
        <v>1406887310</v>
      </c>
      <c r="J3361">
        <v>1404295310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09"/>
        <v>106</v>
      </c>
      <c r="Q3361">
        <f t="shared" si="210"/>
        <v>184.78</v>
      </c>
      <c r="R3361" s="12">
        <f t="shared" si="212"/>
        <v>42746.057106481487</v>
      </c>
      <c r="S3361">
        <f t="shared" si="211"/>
        <v>2017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8223</v>
      </c>
      <c r="H3362" t="s">
        <v>8245</v>
      </c>
      <c r="I3362">
        <v>1416385679</v>
      </c>
      <c r="J3362">
        <v>1413790079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09"/>
        <v>101</v>
      </c>
      <c r="Q3362">
        <f t="shared" si="210"/>
        <v>126.72</v>
      </c>
      <c r="R3362" s="12">
        <f t="shared" si="212"/>
        <v>42697.082673611112</v>
      </c>
      <c r="S3362">
        <f t="shared" si="211"/>
        <v>2016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1487985734</v>
      </c>
      <c r="J3363">
        <v>1484097734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09"/>
        <v>113</v>
      </c>
      <c r="Q3363">
        <f t="shared" si="210"/>
        <v>83.43</v>
      </c>
      <c r="R3363" s="12">
        <f t="shared" si="212"/>
        <v>41866.025347222225</v>
      </c>
      <c r="S3363">
        <f t="shared" si="211"/>
        <v>2014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8243</v>
      </c>
      <c r="H3364" t="s">
        <v>8257</v>
      </c>
      <c r="I3364">
        <v>1481731140</v>
      </c>
      <c r="J3364">
        <v>1479866343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09"/>
        <v>218</v>
      </c>
      <c r="Q3364">
        <f t="shared" si="210"/>
        <v>54.5</v>
      </c>
      <c r="R3364" s="12">
        <f t="shared" si="212"/>
        <v>42056.091631944444</v>
      </c>
      <c r="S3364">
        <f t="shared" si="211"/>
        <v>2015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1409587140</v>
      </c>
      <c r="J3365">
        <v>1408062990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09"/>
        <v>101</v>
      </c>
      <c r="Q3365">
        <f t="shared" si="210"/>
        <v>302.31</v>
      </c>
      <c r="R3365" s="12">
        <f t="shared" si="212"/>
        <v>41851.771354166667</v>
      </c>
      <c r="S3365">
        <f t="shared" si="211"/>
        <v>2014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8223</v>
      </c>
      <c r="H3366" t="s">
        <v>8245</v>
      </c>
      <c r="I3366">
        <v>1425704100</v>
      </c>
      <c r="J3366">
        <v>1424484717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09"/>
        <v>106</v>
      </c>
      <c r="Q3366">
        <f t="shared" si="210"/>
        <v>44.14</v>
      </c>
      <c r="R3366" s="12">
        <f t="shared" si="212"/>
        <v>42422.977418981478</v>
      </c>
      <c r="S3366">
        <f t="shared" si="211"/>
        <v>2016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1408464000</v>
      </c>
      <c r="J3367">
        <v>1406831445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09"/>
        <v>104</v>
      </c>
      <c r="Q3367">
        <f t="shared" si="210"/>
        <v>866.67</v>
      </c>
      <c r="R3367" s="12">
        <f t="shared" si="212"/>
        <v>42321.101759259262</v>
      </c>
      <c r="S3367">
        <f t="shared" si="211"/>
        <v>2015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8224</v>
      </c>
      <c r="H3368" t="s">
        <v>8246</v>
      </c>
      <c r="I3368">
        <v>1458075600</v>
      </c>
      <c r="J3368">
        <v>1456183649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09"/>
        <v>221</v>
      </c>
      <c r="Q3368">
        <f t="shared" si="210"/>
        <v>61.39</v>
      </c>
      <c r="R3368" s="12">
        <f t="shared" si="212"/>
        <v>42107.067557870367</v>
      </c>
      <c r="S3368">
        <f t="shared" si="211"/>
        <v>2015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8223</v>
      </c>
      <c r="H3369" t="s">
        <v>8245</v>
      </c>
      <c r="I3369">
        <v>1449973592</v>
      </c>
      <c r="J3369">
        <v>1447381592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09"/>
        <v>119</v>
      </c>
      <c r="Q3369">
        <f t="shared" si="210"/>
        <v>29.67</v>
      </c>
      <c r="R3369" s="12">
        <f t="shared" si="212"/>
        <v>42192.933958333335</v>
      </c>
      <c r="S3369">
        <f t="shared" si="211"/>
        <v>2015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1431481037</v>
      </c>
      <c r="J3370">
        <v>1428889037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09"/>
        <v>105</v>
      </c>
      <c r="Q3370">
        <f t="shared" si="210"/>
        <v>45.48</v>
      </c>
      <c r="R3370" s="12">
        <f t="shared" si="212"/>
        <v>41969.199756944443</v>
      </c>
      <c r="S3370">
        <f t="shared" si="211"/>
        <v>2014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8224</v>
      </c>
      <c r="H3371" t="s">
        <v>8246</v>
      </c>
      <c r="I3371">
        <v>1438467894</v>
      </c>
      <c r="J3371">
        <v>1436307894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09"/>
        <v>104</v>
      </c>
      <c r="Q3371">
        <f t="shared" si="210"/>
        <v>96.2</v>
      </c>
      <c r="R3371" s="12">
        <f t="shared" si="212"/>
        <v>42690.041435185187</v>
      </c>
      <c r="S3371">
        <f t="shared" si="211"/>
        <v>2016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1420088400</v>
      </c>
      <c r="J3372">
        <v>1416977259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09"/>
        <v>118</v>
      </c>
      <c r="Q3372">
        <f t="shared" si="210"/>
        <v>67.92</v>
      </c>
      <c r="R3372" s="12">
        <f t="shared" si="212"/>
        <v>42690.334317129629</v>
      </c>
      <c r="S3372">
        <f t="shared" si="211"/>
        <v>2016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8240</v>
      </c>
      <c r="H3373" t="s">
        <v>8248</v>
      </c>
      <c r="I3373">
        <v>1484441980</v>
      </c>
      <c r="J3373">
        <v>1479257980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09"/>
        <v>139</v>
      </c>
      <c r="Q3373">
        <f t="shared" si="210"/>
        <v>30.78</v>
      </c>
      <c r="R3373" s="12">
        <f t="shared" si="212"/>
        <v>42312.874594907407</v>
      </c>
      <c r="S3373">
        <f t="shared" si="211"/>
        <v>2015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1481961600</v>
      </c>
      <c r="J3374">
        <v>1479283285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09"/>
        <v>104</v>
      </c>
      <c r="Q3374">
        <f t="shared" si="210"/>
        <v>38.33</v>
      </c>
      <c r="R3374" s="12">
        <f t="shared" si="212"/>
        <v>41855.548101851848</v>
      </c>
      <c r="S3374">
        <f t="shared" si="211"/>
        <v>2014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8223</v>
      </c>
      <c r="H3375" t="s">
        <v>8245</v>
      </c>
      <c r="I3375">
        <v>1449089965</v>
      </c>
      <c r="J3375">
        <v>1446670765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09"/>
        <v>100</v>
      </c>
      <c r="Q3375">
        <f t="shared" si="210"/>
        <v>66.83</v>
      </c>
      <c r="R3375" s="12">
        <f t="shared" si="212"/>
        <v>42179.854629629626</v>
      </c>
      <c r="S3375">
        <f t="shared" si="211"/>
        <v>2015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8223</v>
      </c>
      <c r="H3376" t="s">
        <v>8245</v>
      </c>
      <c r="I3376">
        <v>1408942740</v>
      </c>
      <c r="J3376">
        <v>1407157756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09"/>
        <v>107</v>
      </c>
      <c r="Q3376">
        <f t="shared" si="210"/>
        <v>71.73</v>
      </c>
      <c r="R3376" s="12">
        <f t="shared" si="212"/>
        <v>42275.731666666667</v>
      </c>
      <c r="S3376">
        <f t="shared" si="211"/>
        <v>2015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1437235200</v>
      </c>
      <c r="J3377">
        <v>1435177840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09"/>
        <v>100</v>
      </c>
      <c r="Q3377">
        <f t="shared" si="210"/>
        <v>176.47</v>
      </c>
      <c r="R3377" s="12">
        <f t="shared" si="212"/>
        <v>41765.610798611109</v>
      </c>
      <c r="S3377">
        <f t="shared" si="211"/>
        <v>2014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8228</v>
      </c>
      <c r="H3378" t="s">
        <v>8250</v>
      </c>
      <c r="I3378">
        <v>1446053616</v>
      </c>
      <c r="J3378">
        <v>1443461616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09"/>
        <v>100</v>
      </c>
      <c r="Q3378">
        <f t="shared" si="210"/>
        <v>421.11</v>
      </c>
      <c r="R3378" s="12">
        <f t="shared" si="212"/>
        <v>42059.701319444444</v>
      </c>
      <c r="S3378">
        <f t="shared" si="211"/>
        <v>2015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1400423973</v>
      </c>
      <c r="J3379">
        <v>1399387173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09"/>
        <v>101</v>
      </c>
      <c r="Q3379">
        <f t="shared" si="210"/>
        <v>104.99</v>
      </c>
      <c r="R3379" s="12">
        <f t="shared" si="212"/>
        <v>42053.732627314821</v>
      </c>
      <c r="S3379">
        <f t="shared" si="211"/>
        <v>2015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8223</v>
      </c>
      <c r="H3380" t="s">
        <v>8245</v>
      </c>
      <c r="I3380">
        <v>1429976994</v>
      </c>
      <c r="J3380">
        <v>1424796594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09"/>
        <v>108</v>
      </c>
      <c r="Q3380">
        <f t="shared" si="210"/>
        <v>28.19</v>
      </c>
      <c r="R3380" s="12">
        <f t="shared" si="212"/>
        <v>41858.355393518519</v>
      </c>
      <c r="S3380">
        <f t="shared" si="211"/>
        <v>2014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1426870560</v>
      </c>
      <c r="J3381">
        <v>1424280899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09"/>
        <v>104</v>
      </c>
      <c r="Q3381">
        <f t="shared" si="210"/>
        <v>54.55</v>
      </c>
      <c r="R3381" s="12">
        <f t="shared" si="212"/>
        <v>42225.513888888891</v>
      </c>
      <c r="S3381">
        <f t="shared" si="211"/>
        <v>2015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8224</v>
      </c>
      <c r="H3382" t="s">
        <v>8246</v>
      </c>
      <c r="I3382">
        <v>1409490480</v>
      </c>
      <c r="J3382">
        <v>1407400306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09"/>
        <v>104</v>
      </c>
      <c r="Q3382">
        <f t="shared" si="210"/>
        <v>111.89</v>
      </c>
      <c r="R3382" s="12">
        <f t="shared" si="212"/>
        <v>41937.95344907407</v>
      </c>
      <c r="S3382">
        <f t="shared" si="211"/>
        <v>2014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8224</v>
      </c>
      <c r="H3383" t="s">
        <v>8246</v>
      </c>
      <c r="I3383">
        <v>1440630000</v>
      </c>
      <c r="J3383">
        <v>1439122800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09"/>
        <v>102</v>
      </c>
      <c r="Q3383">
        <f t="shared" si="210"/>
        <v>85.21</v>
      </c>
      <c r="R3383" s="12">
        <f t="shared" si="212"/>
        <v>42044.184988425928</v>
      </c>
      <c r="S3383">
        <f t="shared" si="211"/>
        <v>2015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8223</v>
      </c>
      <c r="H3384" t="s">
        <v>8245</v>
      </c>
      <c r="I3384">
        <v>1417305178</v>
      </c>
      <c r="J3384">
        <v>1414277578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09"/>
        <v>101</v>
      </c>
      <c r="Q3384">
        <f t="shared" si="210"/>
        <v>76.650000000000006</v>
      </c>
      <c r="R3384" s="12">
        <f t="shared" si="212"/>
        <v>42559.431203703702</v>
      </c>
      <c r="S3384">
        <f t="shared" si="211"/>
        <v>2016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1426044383</v>
      </c>
      <c r="J3385">
        <v>1423455983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09"/>
        <v>112</v>
      </c>
      <c r="Q3385">
        <f t="shared" si="210"/>
        <v>65.17</v>
      </c>
      <c r="R3385" s="12">
        <f t="shared" si="212"/>
        <v>42524.782638888893</v>
      </c>
      <c r="S3385">
        <f t="shared" si="211"/>
        <v>2016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8224</v>
      </c>
      <c r="H3386" t="s">
        <v>8246</v>
      </c>
      <c r="I3386">
        <v>1470092340</v>
      </c>
      <c r="J3386">
        <v>1467973256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09"/>
        <v>100</v>
      </c>
      <c r="Q3386">
        <f t="shared" si="210"/>
        <v>93.76</v>
      </c>
      <c r="R3386" s="12">
        <f t="shared" si="212"/>
        <v>42292.087592592594</v>
      </c>
      <c r="S3386">
        <f t="shared" si="211"/>
        <v>2015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1466707620</v>
      </c>
      <c r="J3387">
        <v>1464979620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09"/>
        <v>100</v>
      </c>
      <c r="Q3387">
        <f t="shared" si="210"/>
        <v>133.33000000000001</v>
      </c>
      <c r="R3387" s="12">
        <f t="shared" si="212"/>
        <v>41953.8675</v>
      </c>
      <c r="S3387">
        <f t="shared" si="211"/>
        <v>2014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1448074800</v>
      </c>
      <c r="J3388">
        <v>1444874768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09"/>
        <v>105</v>
      </c>
      <c r="Q3388">
        <f t="shared" si="210"/>
        <v>51.22</v>
      </c>
      <c r="R3388" s="12">
        <f t="shared" si="212"/>
        <v>41946.644745370373</v>
      </c>
      <c r="S3388">
        <f t="shared" si="211"/>
        <v>2014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1418244552</v>
      </c>
      <c r="J3389">
        <v>1415652552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09"/>
        <v>117</v>
      </c>
      <c r="Q3389">
        <f t="shared" si="210"/>
        <v>100.17</v>
      </c>
      <c r="R3389" s="12">
        <f t="shared" si="212"/>
        <v>41947.762592592589</v>
      </c>
      <c r="S3389">
        <f t="shared" si="211"/>
        <v>2014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8223</v>
      </c>
      <c r="H3390" t="s">
        <v>8245</v>
      </c>
      <c r="I3390">
        <v>1417620506</v>
      </c>
      <c r="J3390">
        <v>1415028506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09"/>
        <v>104</v>
      </c>
      <c r="Q3390">
        <f t="shared" si="210"/>
        <v>34.6</v>
      </c>
      <c r="R3390" s="12">
        <f t="shared" si="212"/>
        <v>42143.461122685185</v>
      </c>
      <c r="S3390">
        <f t="shared" si="211"/>
        <v>2015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1418581088</v>
      </c>
      <c r="J3391">
        <v>1415125088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09"/>
        <v>115</v>
      </c>
      <c r="Q3391">
        <f t="shared" si="210"/>
        <v>184.68</v>
      </c>
      <c r="R3391" s="12">
        <f t="shared" si="212"/>
        <v>42494.563449074078</v>
      </c>
      <c r="S3391">
        <f t="shared" si="211"/>
        <v>2016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8224</v>
      </c>
      <c r="H3392" t="s">
        <v>8246</v>
      </c>
      <c r="I3392">
        <v>1434625441</v>
      </c>
      <c r="J3392">
        <v>1432033441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09"/>
        <v>102</v>
      </c>
      <c r="Q3392">
        <f t="shared" si="210"/>
        <v>69.819999999999993</v>
      </c>
      <c r="R3392" s="12">
        <f t="shared" si="212"/>
        <v>41815.774826388886</v>
      </c>
      <c r="S3392">
        <f t="shared" si="211"/>
        <v>2014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1464960682</v>
      </c>
      <c r="J3393">
        <v>1462368682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09"/>
        <v>223</v>
      </c>
      <c r="Q3393">
        <f t="shared" si="210"/>
        <v>61.94</v>
      </c>
      <c r="R3393" s="12">
        <f t="shared" si="212"/>
        <v>41830.545694444445</v>
      </c>
      <c r="S3393">
        <f t="shared" si="211"/>
        <v>2014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8223</v>
      </c>
      <c r="H3394" t="s">
        <v>8245</v>
      </c>
      <c r="I3394">
        <v>1405017345</v>
      </c>
      <c r="J3394">
        <v>1403721345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ref="P3394:P3457" si="213">ROUND(E3394/D3394*100,0)</f>
        <v>100</v>
      </c>
      <c r="Q3394">
        <f t="shared" ref="Q3394:Q3457" si="214">IFERROR(ROUND(E3394/L3394,2),0)</f>
        <v>41.67</v>
      </c>
      <c r="R3394" s="12">
        <f t="shared" si="212"/>
        <v>42446.845543981486</v>
      </c>
      <c r="S3394">
        <f t="shared" si="211"/>
        <v>2016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1407536880</v>
      </c>
      <c r="J3395">
        <v>1404997548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13"/>
        <v>106</v>
      </c>
      <c r="Q3395">
        <f t="shared" si="214"/>
        <v>36.07</v>
      </c>
      <c r="R3395" s="12">
        <f t="shared" si="212"/>
        <v>41923.921643518523</v>
      </c>
      <c r="S3395">
        <f t="shared" ref="S3395:S3458" si="215">YEAR(R3395)</f>
        <v>2014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1462565855</v>
      </c>
      <c r="J3396">
        <v>1458245855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13"/>
        <v>142</v>
      </c>
      <c r="Q3396">
        <f t="shared" si="214"/>
        <v>29</v>
      </c>
      <c r="R3396" s="12">
        <f t="shared" si="212"/>
        <v>41817.59542824074</v>
      </c>
      <c r="S3396">
        <f t="shared" si="215"/>
        <v>2014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8223</v>
      </c>
      <c r="H3397" t="s">
        <v>8245</v>
      </c>
      <c r="I3397">
        <v>1415234760</v>
      </c>
      <c r="J3397">
        <v>1413065230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13"/>
        <v>184</v>
      </c>
      <c r="Q3397">
        <f t="shared" si="214"/>
        <v>24.21</v>
      </c>
      <c r="R3397" s="12">
        <f t="shared" si="212"/>
        <v>42140.712314814817</v>
      </c>
      <c r="S3397">
        <f t="shared" si="215"/>
        <v>2015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8224</v>
      </c>
      <c r="H3398" t="s">
        <v>8246</v>
      </c>
      <c r="I3398">
        <v>1406470645</v>
      </c>
      <c r="J3398">
        <v>1403878645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13"/>
        <v>104</v>
      </c>
      <c r="Q3398">
        <f t="shared" si="214"/>
        <v>55.89</v>
      </c>
      <c r="R3398" s="12">
        <f t="shared" ref="R3398:R3461" si="216">((J3400/60)/60)/24+DATE(1970,1,1)</f>
        <v>41764.44663194444</v>
      </c>
      <c r="S3398">
        <f t="shared" si="215"/>
        <v>2014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1433009400</v>
      </c>
      <c r="J3399">
        <v>1431795944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13"/>
        <v>112</v>
      </c>
      <c r="Q3399">
        <f t="shared" si="214"/>
        <v>11.67</v>
      </c>
      <c r="R3399" s="12">
        <f t="shared" si="216"/>
        <v>42378.478344907402</v>
      </c>
      <c r="S3399">
        <f t="shared" si="215"/>
        <v>2016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1401595140</v>
      </c>
      <c r="J3400">
        <v>1399286589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13"/>
        <v>111</v>
      </c>
      <c r="Q3400">
        <f t="shared" si="214"/>
        <v>68.349999999999994</v>
      </c>
      <c r="R3400" s="12">
        <f t="shared" si="216"/>
        <v>41941.75203703704</v>
      </c>
      <c r="S3400">
        <f t="shared" si="215"/>
        <v>2014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1455832800</v>
      </c>
      <c r="J3401">
        <v>1452338929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13"/>
        <v>104</v>
      </c>
      <c r="Q3401">
        <f t="shared" si="214"/>
        <v>27.07</v>
      </c>
      <c r="R3401" s="12">
        <f t="shared" si="216"/>
        <v>42026.920428240745</v>
      </c>
      <c r="S3401">
        <f t="shared" si="215"/>
        <v>2015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1416589200</v>
      </c>
      <c r="J3402">
        <v>1414605776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13"/>
        <v>100</v>
      </c>
      <c r="Q3402">
        <f t="shared" si="214"/>
        <v>118.13</v>
      </c>
      <c r="R3402" s="12">
        <f t="shared" si="216"/>
        <v>41834.953865740739</v>
      </c>
      <c r="S3402">
        <f t="shared" si="215"/>
        <v>2014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1424556325</v>
      </c>
      <c r="J3403">
        <v>1421964325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13"/>
        <v>102</v>
      </c>
      <c r="Q3403">
        <f t="shared" si="214"/>
        <v>44.76</v>
      </c>
      <c r="R3403" s="12">
        <f t="shared" si="216"/>
        <v>42193.723912037036</v>
      </c>
      <c r="S3403">
        <f t="shared" si="215"/>
        <v>2015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1409266414</v>
      </c>
      <c r="J3404">
        <v>1405378414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13"/>
        <v>110</v>
      </c>
      <c r="Q3404">
        <f t="shared" si="214"/>
        <v>99.79</v>
      </c>
      <c r="R3404" s="12">
        <f t="shared" si="216"/>
        <v>42290.61855324074</v>
      </c>
      <c r="S3404">
        <f t="shared" si="215"/>
        <v>2015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1438968146</v>
      </c>
      <c r="J3405">
        <v>1436376146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13"/>
        <v>100</v>
      </c>
      <c r="Q3405">
        <f t="shared" si="214"/>
        <v>117.65</v>
      </c>
      <c r="R3405" s="12">
        <f t="shared" si="216"/>
        <v>42150.462083333332</v>
      </c>
      <c r="S3405">
        <f t="shared" si="215"/>
        <v>2015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1447295460</v>
      </c>
      <c r="J3406">
        <v>1444747843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13"/>
        <v>122</v>
      </c>
      <c r="Q3406">
        <f t="shared" si="214"/>
        <v>203.33</v>
      </c>
      <c r="R3406" s="12">
        <f t="shared" si="216"/>
        <v>42152.503495370373</v>
      </c>
      <c r="S3406">
        <f t="shared" si="215"/>
        <v>2015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1435230324</v>
      </c>
      <c r="J3407">
        <v>1432638324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13"/>
        <v>138</v>
      </c>
      <c r="Q3407">
        <f t="shared" si="214"/>
        <v>28.32</v>
      </c>
      <c r="R3407" s="12">
        <f t="shared" si="216"/>
        <v>42410.017199074078</v>
      </c>
      <c r="S3407">
        <f t="shared" si="215"/>
        <v>2016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1434542702</v>
      </c>
      <c r="J3408">
        <v>1432814702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13"/>
        <v>100</v>
      </c>
      <c r="Q3408">
        <f t="shared" si="214"/>
        <v>110.23</v>
      </c>
      <c r="R3408" s="12">
        <f t="shared" si="216"/>
        <v>41791.492777777778</v>
      </c>
      <c r="S3408">
        <f t="shared" si="215"/>
        <v>2014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1456876740</v>
      </c>
      <c r="J3409">
        <v>1455063886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13"/>
        <v>107</v>
      </c>
      <c r="Q3409">
        <f t="shared" si="214"/>
        <v>31.97</v>
      </c>
      <c r="R3409" s="12">
        <f t="shared" si="216"/>
        <v>41796.422326388885</v>
      </c>
      <c r="S3409">
        <f t="shared" si="215"/>
        <v>2014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1405511376</v>
      </c>
      <c r="J3410">
        <v>1401623376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13"/>
        <v>211</v>
      </c>
      <c r="Q3410">
        <f t="shared" si="214"/>
        <v>58.61</v>
      </c>
      <c r="R3410" s="12">
        <f t="shared" si="216"/>
        <v>41808.991944444446</v>
      </c>
      <c r="S3410">
        <f t="shared" si="215"/>
        <v>2014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1404641289</v>
      </c>
      <c r="J3411">
        <v>1402049289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13"/>
        <v>124</v>
      </c>
      <c r="Q3411">
        <f t="shared" si="214"/>
        <v>29.43</v>
      </c>
      <c r="R3411" s="12">
        <f t="shared" si="216"/>
        <v>42544.814328703709</v>
      </c>
      <c r="S3411">
        <f t="shared" si="215"/>
        <v>2016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1405727304</v>
      </c>
      <c r="J3412">
        <v>1403135304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13"/>
        <v>109</v>
      </c>
      <c r="Q3412">
        <f t="shared" si="214"/>
        <v>81.38</v>
      </c>
      <c r="R3412" s="12">
        <f t="shared" si="216"/>
        <v>42500.041550925926</v>
      </c>
      <c r="S3412">
        <f t="shared" si="215"/>
        <v>2016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8224</v>
      </c>
      <c r="H3413" t="s">
        <v>8246</v>
      </c>
      <c r="I3413">
        <v>1469998680</v>
      </c>
      <c r="J3413">
        <v>1466710358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13"/>
        <v>104</v>
      </c>
      <c r="Q3413">
        <f t="shared" si="214"/>
        <v>199.17</v>
      </c>
      <c r="R3413" s="12">
        <f t="shared" si="216"/>
        <v>42265.022824074069</v>
      </c>
      <c r="S3413">
        <f t="shared" si="215"/>
        <v>2015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8223</v>
      </c>
      <c r="H3414" t="s">
        <v>8245</v>
      </c>
      <c r="I3414">
        <v>1465196400</v>
      </c>
      <c r="J3414">
        <v>1462841990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13"/>
        <v>100</v>
      </c>
      <c r="Q3414">
        <f t="shared" si="214"/>
        <v>115.38</v>
      </c>
      <c r="R3414" s="12">
        <f t="shared" si="216"/>
        <v>41879.959050925929</v>
      </c>
      <c r="S3414">
        <f t="shared" si="215"/>
        <v>2014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1444264372</v>
      </c>
      <c r="J3415">
        <v>1442536372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13"/>
        <v>130</v>
      </c>
      <c r="Q3415">
        <f t="shared" si="214"/>
        <v>46.43</v>
      </c>
      <c r="R3415" s="12">
        <f t="shared" si="216"/>
        <v>42053.733078703706</v>
      </c>
      <c r="S3415">
        <f t="shared" si="215"/>
        <v>2015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8224</v>
      </c>
      <c r="H3416" t="s">
        <v>8246</v>
      </c>
      <c r="I3416">
        <v>1411858862</v>
      </c>
      <c r="J3416">
        <v>1409266862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13"/>
        <v>104</v>
      </c>
      <c r="Q3416">
        <f t="shared" si="214"/>
        <v>70.569999999999993</v>
      </c>
      <c r="R3416" s="12">
        <f t="shared" si="216"/>
        <v>42675.832465277781</v>
      </c>
      <c r="S3416">
        <f t="shared" si="215"/>
        <v>2016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1425099540</v>
      </c>
      <c r="J3417">
        <v>1424280938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13"/>
        <v>100</v>
      </c>
      <c r="Q3417">
        <f t="shared" si="214"/>
        <v>22.22</v>
      </c>
      <c r="R3417" s="12">
        <f t="shared" si="216"/>
        <v>42467.144166666665</v>
      </c>
      <c r="S3417">
        <f t="shared" si="215"/>
        <v>2016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8223</v>
      </c>
      <c r="H3418" t="s">
        <v>8245</v>
      </c>
      <c r="I3418">
        <v>1480579140</v>
      </c>
      <c r="J3418">
        <v>1478030325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13"/>
        <v>120</v>
      </c>
      <c r="Q3418">
        <f t="shared" si="214"/>
        <v>159.47</v>
      </c>
      <c r="R3418" s="12">
        <f t="shared" si="216"/>
        <v>42089.412557870368</v>
      </c>
      <c r="S3418">
        <f t="shared" si="215"/>
        <v>2015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1460935800</v>
      </c>
      <c r="J3419">
        <v>1459999656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13"/>
        <v>100</v>
      </c>
      <c r="Q3419">
        <f t="shared" si="214"/>
        <v>37.78</v>
      </c>
      <c r="R3419" s="12">
        <f t="shared" si="216"/>
        <v>41894.91375</v>
      </c>
      <c r="S3419">
        <f t="shared" si="215"/>
        <v>2014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8224</v>
      </c>
      <c r="H3420" t="s">
        <v>8246</v>
      </c>
      <c r="I3420">
        <v>1429813800</v>
      </c>
      <c r="J3420">
        <v>1427363645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13"/>
        <v>101</v>
      </c>
      <c r="Q3420">
        <f t="shared" si="214"/>
        <v>72.05</v>
      </c>
      <c r="R3420" s="12">
        <f t="shared" si="216"/>
        <v>41752.83457175926</v>
      </c>
      <c r="S3420">
        <f t="shared" si="215"/>
        <v>2014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8223</v>
      </c>
      <c r="H3421" t="s">
        <v>8245</v>
      </c>
      <c r="I3421">
        <v>1414284180</v>
      </c>
      <c r="J3421">
        <v>1410558948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13"/>
        <v>107</v>
      </c>
      <c r="Q3421">
        <f t="shared" si="214"/>
        <v>63.7</v>
      </c>
      <c r="R3421" s="12">
        <f t="shared" si="216"/>
        <v>42448.821585648147</v>
      </c>
      <c r="S3421">
        <f t="shared" si="215"/>
        <v>2016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8223</v>
      </c>
      <c r="H3422" t="s">
        <v>8245</v>
      </c>
      <c r="I3422">
        <v>1400875307</v>
      </c>
      <c r="J3422">
        <v>1398283307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13"/>
        <v>138</v>
      </c>
      <c r="Q3422">
        <f t="shared" si="214"/>
        <v>28.41</v>
      </c>
      <c r="R3422" s="12">
        <f t="shared" si="216"/>
        <v>42405.090300925927</v>
      </c>
      <c r="S3422">
        <f t="shared" si="215"/>
        <v>2016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8240</v>
      </c>
      <c r="H3423" t="s">
        <v>8248</v>
      </c>
      <c r="I3423">
        <v>1459978200</v>
      </c>
      <c r="J3423">
        <v>1458416585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13"/>
        <v>101</v>
      </c>
      <c r="Q3423">
        <f t="shared" si="214"/>
        <v>103.21</v>
      </c>
      <c r="R3423" s="12">
        <f t="shared" si="216"/>
        <v>42037.791238425925</v>
      </c>
      <c r="S3423">
        <f t="shared" si="215"/>
        <v>2015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1455408000</v>
      </c>
      <c r="J3424">
        <v>1454638202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13"/>
        <v>109</v>
      </c>
      <c r="Q3424">
        <f t="shared" si="214"/>
        <v>71.150000000000006</v>
      </c>
      <c r="R3424" s="12">
        <f t="shared" si="216"/>
        <v>42323.562222222223</v>
      </c>
      <c r="S3424">
        <f t="shared" si="215"/>
        <v>2015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1425495563</v>
      </c>
      <c r="J3425">
        <v>1422903563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13"/>
        <v>140</v>
      </c>
      <c r="Q3425">
        <f t="shared" si="214"/>
        <v>35</v>
      </c>
      <c r="R3425" s="12">
        <f t="shared" si="216"/>
        <v>42088.911354166667</v>
      </c>
      <c r="S3425">
        <f t="shared" si="215"/>
        <v>2015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8224</v>
      </c>
      <c r="H3426" t="s">
        <v>8246</v>
      </c>
      <c r="I3426">
        <v>1450051200</v>
      </c>
      <c r="J3426">
        <v>1447594176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13"/>
        <v>104</v>
      </c>
      <c r="Q3426">
        <f t="shared" si="214"/>
        <v>81.78</v>
      </c>
      <c r="R3426" s="12">
        <f t="shared" si="216"/>
        <v>42018.676898148144</v>
      </c>
      <c r="S3426">
        <f t="shared" si="215"/>
        <v>2015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1429912341</v>
      </c>
      <c r="J3427">
        <v>1427320341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13"/>
        <v>103</v>
      </c>
      <c r="Q3427">
        <f t="shared" si="214"/>
        <v>297.02999999999997</v>
      </c>
      <c r="R3427" s="12">
        <f t="shared" si="216"/>
        <v>41884.617314814815</v>
      </c>
      <c r="S3427">
        <f t="shared" si="215"/>
        <v>2014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1423119540</v>
      </c>
      <c r="J3428">
        <v>1421252084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13"/>
        <v>108</v>
      </c>
      <c r="Q3428">
        <f t="shared" si="214"/>
        <v>46.61</v>
      </c>
      <c r="R3428" s="12">
        <f t="shared" si="216"/>
        <v>41884.056747685187</v>
      </c>
      <c r="S3428">
        <f t="shared" si="215"/>
        <v>2014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8223</v>
      </c>
      <c r="H3429" t="s">
        <v>8245</v>
      </c>
      <c r="I3429">
        <v>1412434136</v>
      </c>
      <c r="J3429">
        <v>1409669336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13"/>
        <v>100</v>
      </c>
      <c r="Q3429">
        <f t="shared" si="214"/>
        <v>51.72</v>
      </c>
      <c r="R3429" s="12">
        <f t="shared" si="216"/>
        <v>41792.645277777774</v>
      </c>
      <c r="S3429">
        <f t="shared" si="215"/>
        <v>2014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8223</v>
      </c>
      <c r="H3430" t="s">
        <v>8245</v>
      </c>
      <c r="I3430">
        <v>1411264800</v>
      </c>
      <c r="J3430">
        <v>1409620903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13"/>
        <v>103</v>
      </c>
      <c r="Q3430">
        <f t="shared" si="214"/>
        <v>40.29</v>
      </c>
      <c r="R3430" s="12">
        <f t="shared" si="216"/>
        <v>42038.720451388886</v>
      </c>
      <c r="S3430">
        <f t="shared" si="215"/>
        <v>2015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1404314952</v>
      </c>
      <c r="J3431">
        <v>1401722952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13"/>
        <v>130</v>
      </c>
      <c r="Q3431">
        <f t="shared" si="214"/>
        <v>16.25</v>
      </c>
      <c r="R3431" s="12">
        <f t="shared" si="216"/>
        <v>42662.021539351852</v>
      </c>
      <c r="S3431">
        <f t="shared" si="215"/>
        <v>2016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1425142800</v>
      </c>
      <c r="J3432">
        <v>1422983847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13"/>
        <v>109</v>
      </c>
      <c r="Q3432">
        <f t="shared" si="214"/>
        <v>30.15</v>
      </c>
      <c r="R3432" s="12">
        <f t="shared" si="216"/>
        <v>41820.945613425924</v>
      </c>
      <c r="S3432">
        <f t="shared" si="215"/>
        <v>2014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8224</v>
      </c>
      <c r="H3433" t="s">
        <v>8246</v>
      </c>
      <c r="I3433">
        <v>1478046661</v>
      </c>
      <c r="J3433">
        <v>1476837061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13"/>
        <v>100</v>
      </c>
      <c r="Q3433">
        <f t="shared" si="214"/>
        <v>95.24</v>
      </c>
      <c r="R3433" s="12">
        <f t="shared" si="216"/>
        <v>41839.730937500004</v>
      </c>
      <c r="S3433">
        <f t="shared" si="215"/>
        <v>2014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8224</v>
      </c>
      <c r="H3434" t="s">
        <v>8246</v>
      </c>
      <c r="I3434">
        <v>1406760101</v>
      </c>
      <c r="J3434">
        <v>1404168101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13"/>
        <v>110</v>
      </c>
      <c r="Q3434">
        <f t="shared" si="214"/>
        <v>52.21</v>
      </c>
      <c r="R3434" s="12">
        <f t="shared" si="216"/>
        <v>42380.581180555557</v>
      </c>
      <c r="S3434">
        <f t="shared" si="215"/>
        <v>2016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1408383153</v>
      </c>
      <c r="J3435">
        <v>1405791153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13"/>
        <v>100</v>
      </c>
      <c r="Q3435">
        <f t="shared" si="214"/>
        <v>134.15</v>
      </c>
      <c r="R3435" s="12">
        <f t="shared" si="216"/>
        <v>41776.063136574077</v>
      </c>
      <c r="S3435">
        <f t="shared" si="215"/>
        <v>2014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1454709600</v>
      </c>
      <c r="J3436">
        <v>1452520614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13"/>
        <v>106</v>
      </c>
      <c r="Q3436">
        <f t="shared" si="214"/>
        <v>62.83</v>
      </c>
      <c r="R3436" s="12">
        <f t="shared" si="216"/>
        <v>41800.380428240744</v>
      </c>
      <c r="S3436">
        <f t="shared" si="215"/>
        <v>2014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1402974000</v>
      </c>
      <c r="J3437">
        <v>1400290255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13"/>
        <v>112</v>
      </c>
      <c r="Q3437">
        <f t="shared" si="214"/>
        <v>58.95</v>
      </c>
      <c r="R3437" s="12">
        <f t="shared" si="216"/>
        <v>42572.61681712963</v>
      </c>
      <c r="S3437">
        <f t="shared" si="215"/>
        <v>2016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13"/>
        <v>106</v>
      </c>
      <c r="Q3438">
        <f t="shared" si="214"/>
        <v>143.11000000000001</v>
      </c>
      <c r="R3438" s="12">
        <f t="shared" si="216"/>
        <v>41851.541585648149</v>
      </c>
      <c r="S3438">
        <f t="shared" si="215"/>
        <v>2014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1470538800</v>
      </c>
      <c r="J3439">
        <v>1469112493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13"/>
        <v>101</v>
      </c>
      <c r="Q3439">
        <f t="shared" si="214"/>
        <v>84.17</v>
      </c>
      <c r="R3439" s="12">
        <f t="shared" si="216"/>
        <v>42205.710879629631</v>
      </c>
      <c r="S3439">
        <f t="shared" si="215"/>
        <v>2015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8223</v>
      </c>
      <c r="H3440" t="s">
        <v>8245</v>
      </c>
      <c r="I3440">
        <v>1408638480</v>
      </c>
      <c r="J3440">
        <v>1406811593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13"/>
        <v>104</v>
      </c>
      <c r="Q3440">
        <f t="shared" si="214"/>
        <v>186.07</v>
      </c>
      <c r="R3440" s="12">
        <f t="shared" si="216"/>
        <v>42100.927858796291</v>
      </c>
      <c r="S3440">
        <f t="shared" si="215"/>
        <v>2015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1440003820</v>
      </c>
      <c r="J3441">
        <v>1437411820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13"/>
        <v>135</v>
      </c>
      <c r="Q3441">
        <f t="shared" si="214"/>
        <v>89.79</v>
      </c>
      <c r="R3441" s="12">
        <f t="shared" si="216"/>
        <v>42374.911226851851</v>
      </c>
      <c r="S3441">
        <f t="shared" si="215"/>
        <v>2016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8224</v>
      </c>
      <c r="H3442" t="s">
        <v>8246</v>
      </c>
      <c r="I3442">
        <v>1430600400</v>
      </c>
      <c r="J3442">
        <v>1428358567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13"/>
        <v>105</v>
      </c>
      <c r="Q3442">
        <f t="shared" si="214"/>
        <v>64.16</v>
      </c>
      <c r="R3442" s="12">
        <f t="shared" si="216"/>
        <v>41809.12300925926</v>
      </c>
      <c r="S3442">
        <f t="shared" si="215"/>
        <v>2014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1453179540</v>
      </c>
      <c r="J3443">
        <v>1452030730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13"/>
        <v>103</v>
      </c>
      <c r="Q3443">
        <f t="shared" si="214"/>
        <v>59.65</v>
      </c>
      <c r="R3443" s="12">
        <f t="shared" si="216"/>
        <v>42294.429641203707</v>
      </c>
      <c r="S3443">
        <f t="shared" si="215"/>
        <v>2015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1405095300</v>
      </c>
      <c r="J3444">
        <v>1403146628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13"/>
        <v>100</v>
      </c>
      <c r="Q3444">
        <f t="shared" si="214"/>
        <v>31.25</v>
      </c>
      <c r="R3444" s="12">
        <f t="shared" si="216"/>
        <v>42124.841111111105</v>
      </c>
      <c r="S3444">
        <f t="shared" si="215"/>
        <v>2015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1447445820</v>
      </c>
      <c r="J3445">
        <v>1445077121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13"/>
        <v>186</v>
      </c>
      <c r="Q3445">
        <f t="shared" si="214"/>
        <v>41.22</v>
      </c>
      <c r="R3445" s="12">
        <f t="shared" si="216"/>
        <v>41861.524837962963</v>
      </c>
      <c r="S3445">
        <f t="shared" si="215"/>
        <v>2014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8223</v>
      </c>
      <c r="H3446" t="s">
        <v>8245</v>
      </c>
      <c r="I3446">
        <v>1433016672</v>
      </c>
      <c r="J3446">
        <v>1430424672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13"/>
        <v>289</v>
      </c>
      <c r="Q3446">
        <f t="shared" si="214"/>
        <v>43.35</v>
      </c>
      <c r="R3446" s="12">
        <f t="shared" si="216"/>
        <v>42521.291504629626</v>
      </c>
      <c r="S3446">
        <f t="shared" si="215"/>
        <v>2016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8223</v>
      </c>
      <c r="H3447" t="s">
        <v>8245</v>
      </c>
      <c r="I3447">
        <v>1410266146</v>
      </c>
      <c r="J3447">
        <v>1407674146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13"/>
        <v>100</v>
      </c>
      <c r="Q3447">
        <f t="shared" si="214"/>
        <v>64.52</v>
      </c>
      <c r="R3447" s="12">
        <f t="shared" si="216"/>
        <v>42272.530509259261</v>
      </c>
      <c r="S3447">
        <f t="shared" si="215"/>
        <v>2015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8225</v>
      </c>
      <c r="H3448" t="s">
        <v>8247</v>
      </c>
      <c r="I3448">
        <v>1465394340</v>
      </c>
      <c r="J3448">
        <v>1464677986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13"/>
        <v>108</v>
      </c>
      <c r="Q3448">
        <f t="shared" si="214"/>
        <v>43.28</v>
      </c>
      <c r="R3448" s="12">
        <f t="shared" si="216"/>
        <v>42016.832465277781</v>
      </c>
      <c r="S3448">
        <f t="shared" si="215"/>
        <v>2015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8224</v>
      </c>
      <c r="H3449" t="s">
        <v>8246</v>
      </c>
      <c r="I3449">
        <v>1445604236</v>
      </c>
      <c r="J3449">
        <v>1443185036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13"/>
        <v>108</v>
      </c>
      <c r="Q3449">
        <f t="shared" si="214"/>
        <v>77</v>
      </c>
      <c r="R3449" s="12">
        <f t="shared" si="216"/>
        <v>42402.889027777783</v>
      </c>
      <c r="S3449">
        <f t="shared" si="215"/>
        <v>2016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8224</v>
      </c>
      <c r="H3450" t="s">
        <v>8246</v>
      </c>
      <c r="I3450">
        <v>1423138800</v>
      </c>
      <c r="J3450">
        <v>1421092725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13"/>
        <v>110</v>
      </c>
      <c r="Q3450">
        <f t="shared" si="214"/>
        <v>51.22</v>
      </c>
      <c r="R3450" s="12">
        <f t="shared" si="216"/>
        <v>41960.119085648148</v>
      </c>
      <c r="S3450">
        <f t="shared" si="215"/>
        <v>2014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1458332412</v>
      </c>
      <c r="J3451">
        <v>1454448012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13"/>
        <v>171</v>
      </c>
      <c r="Q3451">
        <f t="shared" si="214"/>
        <v>68.25</v>
      </c>
      <c r="R3451" s="12">
        <f t="shared" si="216"/>
        <v>42532.052523148144</v>
      </c>
      <c r="S3451">
        <f t="shared" si="215"/>
        <v>2016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8223</v>
      </c>
      <c r="H3452" t="s">
        <v>8245</v>
      </c>
      <c r="I3452">
        <v>1418784689</v>
      </c>
      <c r="J3452">
        <v>1416192689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13"/>
        <v>152</v>
      </c>
      <c r="Q3452">
        <f t="shared" si="214"/>
        <v>19.489999999999998</v>
      </c>
      <c r="R3452" s="12">
        <f t="shared" si="216"/>
        <v>42036.704525462963</v>
      </c>
      <c r="S3452">
        <f t="shared" si="215"/>
        <v>2015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1468036800</v>
      </c>
      <c r="J3453">
        <v>1465607738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13"/>
        <v>101</v>
      </c>
      <c r="Q3453">
        <f t="shared" si="214"/>
        <v>41.13</v>
      </c>
      <c r="R3453" s="12">
        <f t="shared" si="216"/>
        <v>42088.723692129628</v>
      </c>
      <c r="S3453">
        <f t="shared" si="215"/>
        <v>2015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8224</v>
      </c>
      <c r="H3454" t="s">
        <v>8246</v>
      </c>
      <c r="I3454">
        <v>1427990071</v>
      </c>
      <c r="J3454">
        <v>1422809671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13"/>
        <v>153</v>
      </c>
      <c r="Q3454">
        <f t="shared" si="214"/>
        <v>41.41</v>
      </c>
      <c r="R3454" s="12">
        <f t="shared" si="216"/>
        <v>41820.639189814814</v>
      </c>
      <c r="S3454">
        <f t="shared" si="215"/>
        <v>2014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8223</v>
      </c>
      <c r="H3455" t="s">
        <v>8245</v>
      </c>
      <c r="I3455">
        <v>1429636927</v>
      </c>
      <c r="J3455">
        <v>1427304127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13"/>
        <v>128</v>
      </c>
      <c r="Q3455">
        <f t="shared" si="214"/>
        <v>27.5</v>
      </c>
      <c r="R3455" s="12">
        <f t="shared" si="216"/>
        <v>42535.97865740741</v>
      </c>
      <c r="S3455">
        <f t="shared" si="215"/>
        <v>2016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8223</v>
      </c>
      <c r="H3456" t="s">
        <v>8245</v>
      </c>
      <c r="I3456">
        <v>1406087940</v>
      </c>
      <c r="J3456">
        <v>1404141626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13"/>
        <v>101</v>
      </c>
      <c r="Q3456">
        <f t="shared" si="214"/>
        <v>33.57</v>
      </c>
      <c r="R3456" s="12">
        <f t="shared" si="216"/>
        <v>41821.698599537034</v>
      </c>
      <c r="S3456">
        <f t="shared" si="215"/>
        <v>2014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8224</v>
      </c>
      <c r="H3457" t="s">
        <v>8246</v>
      </c>
      <c r="I3457">
        <v>1471130956</v>
      </c>
      <c r="J3457">
        <v>1465946956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13"/>
        <v>101</v>
      </c>
      <c r="Q3457">
        <f t="shared" si="214"/>
        <v>145.87</v>
      </c>
      <c r="R3457" s="12">
        <f t="shared" si="216"/>
        <v>42626.7503125</v>
      </c>
      <c r="S3457">
        <f t="shared" si="215"/>
        <v>2016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8224</v>
      </c>
      <c r="H3458" t="s">
        <v>8246</v>
      </c>
      <c r="I3458">
        <v>1406825159</v>
      </c>
      <c r="J3458">
        <v>1404233159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ref="P3458:P3521" si="217">ROUND(E3458/D3458*100,0)</f>
        <v>191</v>
      </c>
      <c r="Q3458">
        <f t="shared" ref="Q3458:Q3521" si="218">IFERROR(ROUND(E3458/L3458,2),0)</f>
        <v>358.69</v>
      </c>
      <c r="R3458" s="12">
        <f t="shared" si="216"/>
        <v>41821.205636574072</v>
      </c>
      <c r="S3458">
        <f t="shared" si="215"/>
        <v>2014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1476381627</v>
      </c>
      <c r="J3459">
        <v>1473789627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17"/>
        <v>140</v>
      </c>
      <c r="Q3459">
        <f t="shared" si="218"/>
        <v>50.98</v>
      </c>
      <c r="R3459" s="12">
        <f t="shared" si="216"/>
        <v>42016.706678240742</v>
      </c>
      <c r="S3459">
        <f t="shared" ref="S3459:S3522" si="219">YEAR(R3459)</f>
        <v>2015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1406876340</v>
      </c>
      <c r="J3460">
        <v>1404190567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17"/>
        <v>124</v>
      </c>
      <c r="Q3460">
        <f t="shared" si="218"/>
        <v>45.04</v>
      </c>
      <c r="R3460" s="12">
        <f t="shared" si="216"/>
        <v>42011.202581018515</v>
      </c>
      <c r="S3460">
        <f t="shared" si="219"/>
        <v>2015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8223</v>
      </c>
      <c r="H3461" t="s">
        <v>8245</v>
      </c>
      <c r="I3461">
        <v>1423720740</v>
      </c>
      <c r="J3461">
        <v>1421081857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17"/>
        <v>126</v>
      </c>
      <c r="Q3461">
        <f t="shared" si="218"/>
        <v>17.53</v>
      </c>
      <c r="R3461" s="12">
        <f t="shared" si="216"/>
        <v>42480.479861111111</v>
      </c>
      <c r="S3461">
        <f t="shared" si="219"/>
        <v>2016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8223</v>
      </c>
      <c r="H3462" t="s">
        <v>8245</v>
      </c>
      <c r="I3462">
        <v>1422937620</v>
      </c>
      <c r="J3462">
        <v>1420606303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17"/>
        <v>190</v>
      </c>
      <c r="Q3462">
        <f t="shared" si="218"/>
        <v>50</v>
      </c>
      <c r="R3462" s="12">
        <f t="shared" ref="R3462:R3525" si="220">((J3464/60)/60)/24+DATE(1970,1,1)</f>
        <v>41852.527222222219</v>
      </c>
      <c r="S3462">
        <f t="shared" si="219"/>
        <v>2014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8224</v>
      </c>
      <c r="H3463" t="s">
        <v>8246</v>
      </c>
      <c r="I3463">
        <v>1463743860</v>
      </c>
      <c r="J3463">
        <v>1461151860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17"/>
        <v>139</v>
      </c>
      <c r="Q3463">
        <f t="shared" si="218"/>
        <v>57.92</v>
      </c>
      <c r="R3463" s="12">
        <f t="shared" si="220"/>
        <v>42643.632858796293</v>
      </c>
      <c r="S3463">
        <f t="shared" si="219"/>
        <v>2016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8224</v>
      </c>
      <c r="H3464" t="s">
        <v>8246</v>
      </c>
      <c r="I3464">
        <v>1408106352</v>
      </c>
      <c r="J3464">
        <v>1406896752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17"/>
        <v>202</v>
      </c>
      <c r="Q3464">
        <f t="shared" si="218"/>
        <v>29.71</v>
      </c>
      <c r="R3464" s="12">
        <f t="shared" si="220"/>
        <v>42179.898472222223</v>
      </c>
      <c r="S3464">
        <f t="shared" si="219"/>
        <v>2015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8223</v>
      </c>
      <c r="H3465" t="s">
        <v>8245</v>
      </c>
      <c r="I3465">
        <v>1477710000</v>
      </c>
      <c r="J3465">
        <v>1475248279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17"/>
        <v>103</v>
      </c>
      <c r="Q3465">
        <f t="shared" si="218"/>
        <v>90.68</v>
      </c>
      <c r="R3465" s="12">
        <f t="shared" si="220"/>
        <v>42612.918807870374</v>
      </c>
      <c r="S3465">
        <f t="shared" si="219"/>
        <v>2016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1436551200</v>
      </c>
      <c r="J3466">
        <v>1435181628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17"/>
        <v>102</v>
      </c>
      <c r="Q3466">
        <f t="shared" si="218"/>
        <v>55.01</v>
      </c>
      <c r="R3466" s="12">
        <f t="shared" si="220"/>
        <v>42575.130057870367</v>
      </c>
      <c r="S3466">
        <f t="shared" si="219"/>
        <v>2016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8228</v>
      </c>
      <c r="H3467" t="s">
        <v>8250</v>
      </c>
      <c r="I3467">
        <v>1476158340</v>
      </c>
      <c r="J3467">
        <v>1472594585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17"/>
        <v>103</v>
      </c>
      <c r="Q3467">
        <f t="shared" si="218"/>
        <v>57.22</v>
      </c>
      <c r="R3467" s="12">
        <f t="shared" si="220"/>
        <v>42200.625833333332</v>
      </c>
      <c r="S3467">
        <f t="shared" si="219"/>
        <v>2015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1471921637</v>
      </c>
      <c r="J3468">
        <v>1469329637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17"/>
        <v>127</v>
      </c>
      <c r="Q3468">
        <f t="shared" si="218"/>
        <v>72.95</v>
      </c>
      <c r="R3468" s="12">
        <f t="shared" si="220"/>
        <v>42420.019097222219</v>
      </c>
      <c r="S3468">
        <f t="shared" si="219"/>
        <v>2016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8224</v>
      </c>
      <c r="H3469" t="s">
        <v>8246</v>
      </c>
      <c r="I3469">
        <v>1439136000</v>
      </c>
      <c r="J3469">
        <v>1436972472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17"/>
        <v>101</v>
      </c>
      <c r="Q3469">
        <f t="shared" si="218"/>
        <v>64.47</v>
      </c>
      <c r="R3469" s="12">
        <f t="shared" si="220"/>
        <v>42053.671666666662</v>
      </c>
      <c r="S3469">
        <f t="shared" si="219"/>
        <v>2015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1461108450</v>
      </c>
      <c r="J3470">
        <v>1455928050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17"/>
        <v>122</v>
      </c>
      <c r="Q3470">
        <f t="shared" si="218"/>
        <v>716.35</v>
      </c>
      <c r="R3470" s="12">
        <f t="shared" si="220"/>
        <v>42605.765381944439</v>
      </c>
      <c r="S3470">
        <f t="shared" si="219"/>
        <v>2016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1426864032</v>
      </c>
      <c r="J3471">
        <v>1424275632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17"/>
        <v>113</v>
      </c>
      <c r="Q3471">
        <f t="shared" si="218"/>
        <v>50.4</v>
      </c>
      <c r="R3471" s="12">
        <f t="shared" si="220"/>
        <v>42458.641724537039</v>
      </c>
      <c r="S3471">
        <f t="shared" si="219"/>
        <v>2016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1474426800</v>
      </c>
      <c r="J3472">
        <v>1471976529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17"/>
        <v>150</v>
      </c>
      <c r="Q3472">
        <f t="shared" si="218"/>
        <v>41.67</v>
      </c>
      <c r="R3472" s="12">
        <f t="shared" si="220"/>
        <v>42529.022013888884</v>
      </c>
      <c r="S3472">
        <f t="shared" si="219"/>
        <v>2016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8223</v>
      </c>
      <c r="H3473" t="s">
        <v>8245</v>
      </c>
      <c r="I3473">
        <v>1461857045</v>
      </c>
      <c r="J3473">
        <v>1459265045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17"/>
        <v>215</v>
      </c>
      <c r="Q3473">
        <f t="shared" si="218"/>
        <v>35.770000000000003</v>
      </c>
      <c r="R3473" s="12">
        <f t="shared" si="220"/>
        <v>41841.820486111108</v>
      </c>
      <c r="S3473">
        <f t="shared" si="219"/>
        <v>2014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1468618680</v>
      </c>
      <c r="J3474">
        <v>1465345902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17"/>
        <v>102</v>
      </c>
      <c r="Q3474">
        <f t="shared" si="218"/>
        <v>88.74</v>
      </c>
      <c r="R3474" s="12">
        <f t="shared" si="220"/>
        <v>41928.170497685183</v>
      </c>
      <c r="S3474">
        <f t="shared" si="219"/>
        <v>2014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8224</v>
      </c>
      <c r="H3475" t="s">
        <v>8246</v>
      </c>
      <c r="I3475">
        <v>1409515200</v>
      </c>
      <c r="J3475">
        <v>1405971690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17"/>
        <v>100</v>
      </c>
      <c r="Q3475">
        <f t="shared" si="218"/>
        <v>148.47999999999999</v>
      </c>
      <c r="R3475" s="12">
        <f t="shared" si="220"/>
        <v>42062.834444444445</v>
      </c>
      <c r="S3475">
        <f t="shared" si="219"/>
        <v>2015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8223</v>
      </c>
      <c r="H3476" t="s">
        <v>8245</v>
      </c>
      <c r="I3476">
        <v>1415253540</v>
      </c>
      <c r="J3476">
        <v>1413432331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17"/>
        <v>101</v>
      </c>
      <c r="Q3476">
        <f t="shared" si="218"/>
        <v>51.79</v>
      </c>
      <c r="R3476" s="12">
        <f t="shared" si="220"/>
        <v>42541.501516203702</v>
      </c>
      <c r="S3476">
        <f t="shared" si="219"/>
        <v>2016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8223</v>
      </c>
      <c r="H3477" t="s">
        <v>8245</v>
      </c>
      <c r="I3477">
        <v>1426883220</v>
      </c>
      <c r="J3477">
        <v>1425067296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17"/>
        <v>113</v>
      </c>
      <c r="Q3477">
        <f t="shared" si="218"/>
        <v>20</v>
      </c>
      <c r="R3477" s="12">
        <f t="shared" si="220"/>
        <v>41918.880833333329</v>
      </c>
      <c r="S3477">
        <f t="shared" si="219"/>
        <v>2014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8224</v>
      </c>
      <c r="H3478" t="s">
        <v>8246</v>
      </c>
      <c r="I3478">
        <v>1469016131</v>
      </c>
      <c r="J3478">
        <v>1466424131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17"/>
        <v>104</v>
      </c>
      <c r="Q3478">
        <f t="shared" si="218"/>
        <v>52</v>
      </c>
      <c r="R3478" s="12">
        <f t="shared" si="220"/>
        <v>41921.279976851853</v>
      </c>
      <c r="S3478">
        <f t="shared" si="219"/>
        <v>2014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8224</v>
      </c>
      <c r="H3479" t="s">
        <v>8246</v>
      </c>
      <c r="I3479">
        <v>1414972800</v>
      </c>
      <c r="J3479">
        <v>1412629704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17"/>
        <v>115</v>
      </c>
      <c r="Q3479">
        <f t="shared" si="218"/>
        <v>53.23</v>
      </c>
      <c r="R3479" s="12">
        <f t="shared" si="220"/>
        <v>42128.736608796295</v>
      </c>
      <c r="S3479">
        <f t="shared" si="219"/>
        <v>2015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1414378800</v>
      </c>
      <c r="J3480">
        <v>1412836990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17"/>
        <v>113</v>
      </c>
      <c r="Q3480">
        <f t="shared" si="218"/>
        <v>39.6</v>
      </c>
      <c r="R3480" s="12">
        <f t="shared" si="220"/>
        <v>42053.916921296302</v>
      </c>
      <c r="S3480">
        <f t="shared" si="219"/>
        <v>2015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8223</v>
      </c>
      <c r="H3481" t="s">
        <v>8245</v>
      </c>
      <c r="I3481">
        <v>1431831600</v>
      </c>
      <c r="J3481">
        <v>1430761243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17"/>
        <v>128</v>
      </c>
      <c r="Q3481">
        <f t="shared" si="218"/>
        <v>34.25</v>
      </c>
      <c r="R3481" s="12">
        <f t="shared" si="220"/>
        <v>41781.855092592588</v>
      </c>
      <c r="S3481">
        <f t="shared" si="219"/>
        <v>2014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1426539600</v>
      </c>
      <c r="J3482">
        <v>1424296822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17"/>
        <v>143</v>
      </c>
      <c r="Q3482">
        <f t="shared" si="218"/>
        <v>164.62</v>
      </c>
      <c r="R3482" s="12">
        <f t="shared" si="220"/>
        <v>42171.317442129628</v>
      </c>
      <c r="S3482">
        <f t="shared" si="219"/>
        <v>2015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8224</v>
      </c>
      <c r="H3483" t="s">
        <v>8246</v>
      </c>
      <c r="I3483">
        <v>1403382680</v>
      </c>
      <c r="J3483">
        <v>1400790680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17"/>
        <v>119</v>
      </c>
      <c r="Q3483">
        <f t="shared" si="218"/>
        <v>125.05</v>
      </c>
      <c r="R3483" s="12">
        <f t="shared" si="220"/>
        <v>41989.24754629629</v>
      </c>
      <c r="S3483">
        <f t="shared" si="219"/>
        <v>2014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8223</v>
      </c>
      <c r="H3484" t="s">
        <v>8245</v>
      </c>
      <c r="I3484">
        <v>1436562000</v>
      </c>
      <c r="J3484">
        <v>1434440227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17"/>
        <v>138</v>
      </c>
      <c r="Q3484">
        <f t="shared" si="218"/>
        <v>51.88</v>
      </c>
      <c r="R3484" s="12">
        <f t="shared" si="220"/>
        <v>41796.771597222221</v>
      </c>
      <c r="S3484">
        <f t="shared" si="219"/>
        <v>2014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8225</v>
      </c>
      <c r="H3485" t="s">
        <v>8247</v>
      </c>
      <c r="I3485">
        <v>1420178188</v>
      </c>
      <c r="J3485">
        <v>1418709388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17"/>
        <v>160</v>
      </c>
      <c r="Q3485">
        <f t="shared" si="218"/>
        <v>40.29</v>
      </c>
      <c r="R3485" s="12">
        <f t="shared" si="220"/>
        <v>41793.668761574074</v>
      </c>
      <c r="S3485">
        <f t="shared" si="219"/>
        <v>2014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8224</v>
      </c>
      <c r="H3486" t="s">
        <v>8246</v>
      </c>
      <c r="I3486">
        <v>1404671466</v>
      </c>
      <c r="J3486">
        <v>1402079466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17"/>
        <v>114</v>
      </c>
      <c r="Q3486">
        <f t="shared" si="218"/>
        <v>64.91</v>
      </c>
      <c r="R3486" s="12">
        <f t="shared" si="220"/>
        <v>42506.760405092587</v>
      </c>
      <c r="S3486">
        <f t="shared" si="219"/>
        <v>2016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1404403381</v>
      </c>
      <c r="J3487">
        <v>1401811381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17"/>
        <v>101</v>
      </c>
      <c r="Q3487">
        <f t="shared" si="218"/>
        <v>55.33</v>
      </c>
      <c r="R3487" s="12">
        <f t="shared" si="220"/>
        <v>42372.693055555559</v>
      </c>
      <c r="S3487">
        <f t="shared" si="219"/>
        <v>2016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1466014499</v>
      </c>
      <c r="J3488">
        <v>1463422499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17"/>
        <v>155</v>
      </c>
      <c r="Q3488">
        <f t="shared" si="218"/>
        <v>83.14</v>
      </c>
      <c r="R3488" s="12">
        <f t="shared" si="220"/>
        <v>42126.87501157407</v>
      </c>
      <c r="S3488">
        <f t="shared" si="219"/>
        <v>2015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8223</v>
      </c>
      <c r="H3489" t="s">
        <v>8245</v>
      </c>
      <c r="I3489">
        <v>1454431080</v>
      </c>
      <c r="J3489">
        <v>1451839080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17"/>
        <v>128</v>
      </c>
      <c r="Q3489">
        <f t="shared" si="218"/>
        <v>38.71</v>
      </c>
      <c r="R3489" s="12">
        <f t="shared" si="220"/>
        <v>42149.940416666665</v>
      </c>
      <c r="S3489">
        <f t="shared" si="219"/>
        <v>2015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1433314740</v>
      </c>
      <c r="J3490">
        <v>1430600401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17"/>
        <v>121</v>
      </c>
      <c r="Q3490">
        <f t="shared" si="218"/>
        <v>125.38</v>
      </c>
      <c r="R3490" s="12">
        <f t="shared" si="220"/>
        <v>42087.768055555556</v>
      </c>
      <c r="S3490">
        <f t="shared" si="219"/>
        <v>2015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1435185252</v>
      </c>
      <c r="J3491">
        <v>1432593252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17"/>
        <v>113</v>
      </c>
      <c r="Q3491">
        <f t="shared" si="218"/>
        <v>78.260000000000005</v>
      </c>
      <c r="R3491" s="12">
        <f t="shared" si="220"/>
        <v>41753.635775462964</v>
      </c>
      <c r="S3491">
        <f t="shared" si="219"/>
        <v>2014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1429286400</v>
      </c>
      <c r="J3492">
        <v>1427221560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17"/>
        <v>128</v>
      </c>
      <c r="Q3492">
        <f t="shared" si="218"/>
        <v>47.22</v>
      </c>
      <c r="R3492" s="12">
        <f t="shared" si="220"/>
        <v>42443.802361111113</v>
      </c>
      <c r="S3492">
        <f t="shared" si="219"/>
        <v>2016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8224</v>
      </c>
      <c r="H3493" t="s">
        <v>8246</v>
      </c>
      <c r="I3493">
        <v>1400965200</v>
      </c>
      <c r="J3493">
        <v>1398352531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17"/>
        <v>158</v>
      </c>
      <c r="Q3493">
        <f t="shared" si="218"/>
        <v>79.099999999999994</v>
      </c>
      <c r="R3493" s="12">
        <f t="shared" si="220"/>
        <v>42121.249814814815</v>
      </c>
      <c r="S3493">
        <f t="shared" si="219"/>
        <v>2015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1460574924</v>
      </c>
      <c r="J3494">
        <v>1457982924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17"/>
        <v>105</v>
      </c>
      <c r="Q3494">
        <f t="shared" si="218"/>
        <v>114.29</v>
      </c>
      <c r="R3494" s="12">
        <f t="shared" si="220"/>
        <v>42268.009224537032</v>
      </c>
      <c r="S3494">
        <f t="shared" si="219"/>
        <v>2015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1431928784</v>
      </c>
      <c r="J3495">
        <v>1430114384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17"/>
        <v>100</v>
      </c>
      <c r="Q3495">
        <f t="shared" si="218"/>
        <v>51.72</v>
      </c>
      <c r="R3495" s="12">
        <f t="shared" si="220"/>
        <v>41848.866157407407</v>
      </c>
      <c r="S3495">
        <f t="shared" si="219"/>
        <v>2014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1445818397</v>
      </c>
      <c r="J3496">
        <v>1442794397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17"/>
        <v>100</v>
      </c>
      <c r="Q3496">
        <f t="shared" si="218"/>
        <v>30.77</v>
      </c>
      <c r="R3496" s="12">
        <f t="shared" si="220"/>
        <v>42689.214988425927</v>
      </c>
      <c r="S3496">
        <f t="shared" si="219"/>
        <v>2016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8223</v>
      </c>
      <c r="H3497" t="s">
        <v>8245</v>
      </c>
      <c r="I3497">
        <v>1408252260</v>
      </c>
      <c r="J3497">
        <v>1406580436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17"/>
        <v>107</v>
      </c>
      <c r="Q3497">
        <f t="shared" si="218"/>
        <v>74.209999999999994</v>
      </c>
      <c r="R3497" s="12">
        <f t="shared" si="220"/>
        <v>41915.762835648151</v>
      </c>
      <c r="S3497">
        <f t="shared" si="219"/>
        <v>2014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1480140000</v>
      </c>
      <c r="J3498">
        <v>1479186575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17"/>
        <v>124</v>
      </c>
      <c r="Q3498">
        <f t="shared" si="218"/>
        <v>47.85</v>
      </c>
      <c r="R3498" s="12">
        <f t="shared" si="220"/>
        <v>42584.846828703703</v>
      </c>
      <c r="S3498">
        <f t="shared" si="219"/>
        <v>2016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8228</v>
      </c>
      <c r="H3499" t="s">
        <v>8250</v>
      </c>
      <c r="I3499">
        <v>1414862280</v>
      </c>
      <c r="J3499">
        <v>1412360309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17"/>
        <v>109</v>
      </c>
      <c r="Q3499">
        <f t="shared" si="218"/>
        <v>34.409999999999997</v>
      </c>
      <c r="R3499" s="12">
        <f t="shared" si="220"/>
        <v>42511.741944444439</v>
      </c>
      <c r="S3499">
        <f t="shared" si="219"/>
        <v>2016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8223</v>
      </c>
      <c r="H3500" t="s">
        <v>8245</v>
      </c>
      <c r="I3500">
        <v>1473625166</v>
      </c>
      <c r="J3500">
        <v>1470169166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17"/>
        <v>102</v>
      </c>
      <c r="Q3500">
        <f t="shared" si="218"/>
        <v>40.24</v>
      </c>
      <c r="R3500" s="12">
        <f t="shared" si="220"/>
        <v>42459.15861111111</v>
      </c>
      <c r="S3500">
        <f t="shared" si="219"/>
        <v>2016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1464904800</v>
      </c>
      <c r="J3501">
        <v>1463852904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17"/>
        <v>106</v>
      </c>
      <c r="Q3501">
        <f t="shared" si="218"/>
        <v>60.29</v>
      </c>
      <c r="R3501" s="12">
        <f t="shared" si="220"/>
        <v>42132.036168981482</v>
      </c>
      <c r="S3501">
        <f t="shared" si="219"/>
        <v>2015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8228</v>
      </c>
      <c r="H3502" t="s">
        <v>8250</v>
      </c>
      <c r="I3502">
        <v>1464471840</v>
      </c>
      <c r="J3502">
        <v>1459309704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17"/>
        <v>106</v>
      </c>
      <c r="Q3502">
        <f t="shared" si="218"/>
        <v>25.31</v>
      </c>
      <c r="R3502" s="12">
        <f t="shared" si="220"/>
        <v>42419.91942129629</v>
      </c>
      <c r="S3502">
        <f t="shared" si="219"/>
        <v>2016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8223</v>
      </c>
      <c r="H3503" t="s">
        <v>8245</v>
      </c>
      <c r="I3503">
        <v>1435733940</v>
      </c>
      <c r="J3503">
        <v>1431046325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17"/>
        <v>101</v>
      </c>
      <c r="Q3503">
        <f t="shared" si="218"/>
        <v>35.950000000000003</v>
      </c>
      <c r="R3503" s="12">
        <f t="shared" si="220"/>
        <v>42233.763831018514</v>
      </c>
      <c r="S3503">
        <f t="shared" si="219"/>
        <v>2015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1457326740</v>
      </c>
      <c r="J3504">
        <v>1455919438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17"/>
        <v>105</v>
      </c>
      <c r="Q3504">
        <f t="shared" si="218"/>
        <v>136</v>
      </c>
      <c r="R3504" s="12">
        <f t="shared" si="220"/>
        <v>42430.839398148149</v>
      </c>
      <c r="S3504">
        <f t="shared" si="219"/>
        <v>2016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1441995595</v>
      </c>
      <c r="J3505">
        <v>1439835595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17"/>
        <v>108</v>
      </c>
      <c r="Q3505">
        <f t="shared" si="218"/>
        <v>70.760000000000005</v>
      </c>
      <c r="R3505" s="12">
        <f t="shared" si="220"/>
        <v>42545.478333333333</v>
      </c>
      <c r="S3505">
        <f t="shared" si="219"/>
        <v>2016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1458100740</v>
      </c>
      <c r="J3506">
        <v>1456862924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17"/>
        <v>100</v>
      </c>
      <c r="Q3506">
        <f t="shared" si="218"/>
        <v>125</v>
      </c>
      <c r="R3506" s="12">
        <f t="shared" si="220"/>
        <v>42297.748738425929</v>
      </c>
      <c r="S3506">
        <f t="shared" si="219"/>
        <v>2015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8224</v>
      </c>
      <c r="H3507" t="s">
        <v>8246</v>
      </c>
      <c r="I3507">
        <v>1469359728</v>
      </c>
      <c r="J3507">
        <v>1466767728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17"/>
        <v>104</v>
      </c>
      <c r="Q3507">
        <f t="shared" si="218"/>
        <v>66.510000000000005</v>
      </c>
      <c r="R3507" s="12">
        <f t="shared" si="220"/>
        <v>41760.935706018521</v>
      </c>
      <c r="S3507">
        <f t="shared" si="219"/>
        <v>2014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1447959491</v>
      </c>
      <c r="J3508">
        <v>1445363891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17"/>
        <v>102</v>
      </c>
      <c r="Q3508">
        <f t="shared" si="218"/>
        <v>105</v>
      </c>
      <c r="R3508" s="12">
        <f t="shared" si="220"/>
        <v>41829.734259259261</v>
      </c>
      <c r="S3508">
        <f t="shared" si="219"/>
        <v>2014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1399953600</v>
      </c>
      <c r="J3509">
        <v>1398983245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17"/>
        <v>104</v>
      </c>
      <c r="Q3509">
        <f t="shared" si="218"/>
        <v>145</v>
      </c>
      <c r="R3509" s="12">
        <f t="shared" si="220"/>
        <v>42491.92288194444</v>
      </c>
      <c r="S3509">
        <f t="shared" si="219"/>
        <v>2016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8223</v>
      </c>
      <c r="H3510" t="s">
        <v>8245</v>
      </c>
      <c r="I3510">
        <v>1408815440</v>
      </c>
      <c r="J3510">
        <v>1404927440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17"/>
        <v>180</v>
      </c>
      <c r="Q3510">
        <f t="shared" si="218"/>
        <v>12</v>
      </c>
      <c r="R3510" s="12">
        <f t="shared" si="220"/>
        <v>42477.729780092588</v>
      </c>
      <c r="S3510">
        <f t="shared" si="219"/>
        <v>2016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1464732537</v>
      </c>
      <c r="J3511">
        <v>1462140537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17"/>
        <v>106</v>
      </c>
      <c r="Q3511">
        <f t="shared" si="218"/>
        <v>96.67</v>
      </c>
      <c r="R3511" s="12">
        <f t="shared" si="220"/>
        <v>41950.859560185185</v>
      </c>
      <c r="S3511">
        <f t="shared" si="219"/>
        <v>2014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8224</v>
      </c>
      <c r="H3512" t="s">
        <v>8246</v>
      </c>
      <c r="I3512">
        <v>1462914000</v>
      </c>
      <c r="J3512">
        <v>1460914253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17"/>
        <v>101</v>
      </c>
      <c r="Q3512">
        <f t="shared" si="218"/>
        <v>60.33</v>
      </c>
      <c r="R3512" s="12">
        <f t="shared" si="220"/>
        <v>41802.62090277778</v>
      </c>
      <c r="S3512">
        <f t="shared" si="219"/>
        <v>2014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8223</v>
      </c>
      <c r="H3513" t="s">
        <v>8245</v>
      </c>
      <c r="I3513">
        <v>1416545700</v>
      </c>
      <c r="J3513">
        <v>1415392666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17"/>
        <v>101</v>
      </c>
      <c r="Q3513">
        <f t="shared" si="218"/>
        <v>79.89</v>
      </c>
      <c r="R3513" s="12">
        <f t="shared" si="220"/>
        <v>41927.873784722222</v>
      </c>
      <c r="S3513">
        <f t="shared" si="219"/>
        <v>2014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8223</v>
      </c>
      <c r="H3514" t="s">
        <v>8245</v>
      </c>
      <c r="I3514">
        <v>1404312846</v>
      </c>
      <c r="J3514">
        <v>1402584846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17"/>
        <v>100</v>
      </c>
      <c r="Q3514">
        <f t="shared" si="218"/>
        <v>58.82</v>
      </c>
      <c r="R3514" s="12">
        <f t="shared" si="220"/>
        <v>42057.536944444444</v>
      </c>
      <c r="S3514">
        <f t="shared" si="219"/>
        <v>2015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8224</v>
      </c>
      <c r="H3515" t="s">
        <v>8246</v>
      </c>
      <c r="I3515">
        <v>1415385000</v>
      </c>
      <c r="J3515">
        <v>1413406695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17"/>
        <v>118</v>
      </c>
      <c r="Q3515">
        <f t="shared" si="218"/>
        <v>75.34</v>
      </c>
      <c r="R3515" s="12">
        <f t="shared" si="220"/>
        <v>41781.096203703702</v>
      </c>
      <c r="S3515">
        <f t="shared" si="219"/>
        <v>2014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8224</v>
      </c>
      <c r="H3516" t="s">
        <v>8246</v>
      </c>
      <c r="I3516">
        <v>1429789992</v>
      </c>
      <c r="J3516">
        <v>1424609592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17"/>
        <v>110</v>
      </c>
      <c r="Q3516">
        <f t="shared" si="218"/>
        <v>55</v>
      </c>
      <c r="R3516" s="12">
        <f t="shared" si="220"/>
        <v>42020.846666666665</v>
      </c>
      <c r="S3516">
        <f t="shared" si="219"/>
        <v>2015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1401857940</v>
      </c>
      <c r="J3517">
        <v>1400725112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17"/>
        <v>103</v>
      </c>
      <c r="Q3517">
        <f t="shared" si="218"/>
        <v>66.959999999999994</v>
      </c>
      <c r="R3517" s="12">
        <f t="shared" si="220"/>
        <v>42125.772812499999</v>
      </c>
      <c r="S3517">
        <f t="shared" si="219"/>
        <v>2015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1422853140</v>
      </c>
      <c r="J3518">
        <v>1421439552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17"/>
        <v>100</v>
      </c>
      <c r="Q3518">
        <f t="shared" si="218"/>
        <v>227.27</v>
      </c>
      <c r="R3518" s="12">
        <f t="shared" si="220"/>
        <v>41856.010069444441</v>
      </c>
      <c r="S3518">
        <f t="shared" si="219"/>
        <v>2014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8223</v>
      </c>
      <c r="H3519" t="s">
        <v>8245</v>
      </c>
      <c r="I3519">
        <v>1433097171</v>
      </c>
      <c r="J3519">
        <v>1430505171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17"/>
        <v>100</v>
      </c>
      <c r="Q3519">
        <f t="shared" si="218"/>
        <v>307.69</v>
      </c>
      <c r="R3519" s="12">
        <f t="shared" si="220"/>
        <v>41794.817523148151</v>
      </c>
      <c r="S3519">
        <f t="shared" si="219"/>
        <v>2014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1410145200</v>
      </c>
      <c r="J3520">
        <v>1407197670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17"/>
        <v>110</v>
      </c>
      <c r="Q3520">
        <f t="shared" si="218"/>
        <v>50.02</v>
      </c>
      <c r="R3520" s="12">
        <f t="shared" si="220"/>
        <v>41893.783553240741</v>
      </c>
      <c r="S3520">
        <f t="shared" si="219"/>
        <v>2014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1404471600</v>
      </c>
      <c r="J3521">
        <v>1401910634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17"/>
        <v>101</v>
      </c>
      <c r="Q3521">
        <f t="shared" si="218"/>
        <v>72.39</v>
      </c>
      <c r="R3521" s="12">
        <f t="shared" si="220"/>
        <v>42037.598958333328</v>
      </c>
      <c r="S3521">
        <f t="shared" si="219"/>
        <v>2015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8223</v>
      </c>
      <c r="H3522" t="s">
        <v>8245</v>
      </c>
      <c r="I3522">
        <v>1412259660</v>
      </c>
      <c r="J3522">
        <v>1410461299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ref="P3522:P3585" si="221">ROUND(E3522/D3522*100,0)</f>
        <v>101</v>
      </c>
      <c r="Q3522">
        <f t="shared" ref="Q3522:Q3585" si="222">IFERROR(ROUND(E3522/L3522,2),0)</f>
        <v>95.95</v>
      </c>
      <c r="R3522" s="12">
        <f t="shared" si="220"/>
        <v>42227.824212962965</v>
      </c>
      <c r="S3522">
        <f t="shared" si="219"/>
        <v>2015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8224</v>
      </c>
      <c r="H3523" t="s">
        <v>8246</v>
      </c>
      <c r="I3523">
        <v>1425478950</v>
      </c>
      <c r="J3523">
        <v>1422886950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21"/>
        <v>169</v>
      </c>
      <c r="Q3523">
        <f t="shared" si="222"/>
        <v>45.62</v>
      </c>
      <c r="R3523" s="12">
        <f t="shared" si="220"/>
        <v>41881.361342592594</v>
      </c>
      <c r="S3523">
        <f t="shared" ref="S3523:S3586" si="223">YEAR(R3523)</f>
        <v>2014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1441547220</v>
      </c>
      <c r="J3524">
        <v>1439322412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21"/>
        <v>100</v>
      </c>
      <c r="Q3524">
        <f t="shared" si="222"/>
        <v>41.03</v>
      </c>
      <c r="R3524" s="12">
        <f t="shared" si="220"/>
        <v>42234.789884259255</v>
      </c>
      <c r="S3524">
        <f t="shared" si="223"/>
        <v>2015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8223</v>
      </c>
      <c r="H3525" t="s">
        <v>8245</v>
      </c>
      <c r="I3525">
        <v>1411980020</v>
      </c>
      <c r="J3525">
        <v>1409388020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21"/>
        <v>114</v>
      </c>
      <c r="Q3525">
        <f t="shared" si="222"/>
        <v>56.83</v>
      </c>
      <c r="R3525" s="12">
        <f t="shared" si="220"/>
        <v>42581.397546296299</v>
      </c>
      <c r="S3525">
        <f t="shared" si="223"/>
        <v>2016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8224</v>
      </c>
      <c r="H3526" t="s">
        <v>8246</v>
      </c>
      <c r="I3526">
        <v>1442311560</v>
      </c>
      <c r="J3526">
        <v>1439924246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21"/>
        <v>102</v>
      </c>
      <c r="Q3526">
        <f t="shared" si="222"/>
        <v>137.24</v>
      </c>
      <c r="R3526" s="12">
        <f t="shared" ref="R3526:R3589" si="224">((J3528/60)/60)/24+DATE(1970,1,1)</f>
        <v>41880.76357638889</v>
      </c>
      <c r="S3526">
        <f t="shared" si="223"/>
        <v>2014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8224</v>
      </c>
      <c r="H3527" t="s">
        <v>8246</v>
      </c>
      <c r="I3527">
        <v>1474844400</v>
      </c>
      <c r="J3527">
        <v>1469871148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21"/>
        <v>106</v>
      </c>
      <c r="Q3527">
        <f t="shared" si="222"/>
        <v>75.709999999999994</v>
      </c>
      <c r="R3527" s="12">
        <f t="shared" si="224"/>
        <v>42214.6956712963</v>
      </c>
      <c r="S3527">
        <f t="shared" si="223"/>
        <v>2015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1410580800</v>
      </c>
      <c r="J3528">
        <v>1409336373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21"/>
        <v>102</v>
      </c>
      <c r="Q3528">
        <f t="shared" si="222"/>
        <v>99</v>
      </c>
      <c r="R3528" s="12">
        <f t="shared" si="224"/>
        <v>42460.335312499999</v>
      </c>
      <c r="S3528">
        <f t="shared" si="223"/>
        <v>2016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1439136000</v>
      </c>
      <c r="J3529">
        <v>1438188106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21"/>
        <v>117</v>
      </c>
      <c r="Q3529">
        <f t="shared" si="222"/>
        <v>81.569999999999993</v>
      </c>
      <c r="R3529" s="12">
        <f t="shared" si="224"/>
        <v>42167.023206018523</v>
      </c>
      <c r="S3529">
        <f t="shared" si="223"/>
        <v>2015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8223</v>
      </c>
      <c r="H3530" t="s">
        <v>8245</v>
      </c>
      <c r="I3530">
        <v>1461823140</v>
      </c>
      <c r="J3530">
        <v>1459411371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21"/>
        <v>101</v>
      </c>
      <c r="Q3530">
        <f t="shared" si="222"/>
        <v>45.11</v>
      </c>
      <c r="R3530" s="12">
        <f t="shared" si="224"/>
        <v>42733.50136574074</v>
      </c>
      <c r="S3530">
        <f t="shared" si="223"/>
        <v>2016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1436587140</v>
      </c>
      <c r="J3531">
        <v>1434069205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21"/>
        <v>132</v>
      </c>
      <c r="Q3531">
        <f t="shared" si="222"/>
        <v>36.67</v>
      </c>
      <c r="R3531" s="12">
        <f t="shared" si="224"/>
        <v>42177.761782407411</v>
      </c>
      <c r="S3531">
        <f t="shared" si="223"/>
        <v>2015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1484740918</v>
      </c>
      <c r="J3532">
        <v>1483012918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21"/>
        <v>100</v>
      </c>
      <c r="Q3532">
        <f t="shared" si="222"/>
        <v>125</v>
      </c>
      <c r="R3532" s="12">
        <f t="shared" si="224"/>
        <v>42442.623344907406</v>
      </c>
      <c r="S3532">
        <f t="shared" si="223"/>
        <v>2016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1436749200</v>
      </c>
      <c r="J3533">
        <v>1434997018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21"/>
        <v>128</v>
      </c>
      <c r="Q3533">
        <f t="shared" si="222"/>
        <v>49.23</v>
      </c>
      <c r="R3533" s="12">
        <f t="shared" si="224"/>
        <v>42521.654328703706</v>
      </c>
      <c r="S3533">
        <f t="shared" si="223"/>
        <v>2016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8224</v>
      </c>
      <c r="H3534" t="s">
        <v>8246</v>
      </c>
      <c r="I3534">
        <v>1460318400</v>
      </c>
      <c r="J3534">
        <v>1457881057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21"/>
        <v>119</v>
      </c>
      <c r="Q3534">
        <f t="shared" si="222"/>
        <v>42.3</v>
      </c>
      <c r="R3534" s="12">
        <f t="shared" si="224"/>
        <v>41884.599849537037</v>
      </c>
      <c r="S3534">
        <f t="shared" si="223"/>
        <v>2014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1467301334</v>
      </c>
      <c r="J3535">
        <v>1464709334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21"/>
        <v>126</v>
      </c>
      <c r="Q3535">
        <f t="shared" si="222"/>
        <v>78.88</v>
      </c>
      <c r="R3535" s="12">
        <f t="shared" si="224"/>
        <v>42289.761192129634</v>
      </c>
      <c r="S3535">
        <f t="shared" si="223"/>
        <v>2015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1411012740</v>
      </c>
      <c r="J3536">
        <v>1409667827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21"/>
        <v>156</v>
      </c>
      <c r="Q3536">
        <f t="shared" si="222"/>
        <v>38.28</v>
      </c>
      <c r="R3536" s="12">
        <f t="shared" si="224"/>
        <v>42243.6252662037</v>
      </c>
      <c r="S3536">
        <f t="shared" si="223"/>
        <v>2015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8223</v>
      </c>
      <c r="H3537" t="s">
        <v>8245</v>
      </c>
      <c r="I3537">
        <v>1447269367</v>
      </c>
      <c r="J3537">
        <v>1444673767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21"/>
        <v>103</v>
      </c>
      <c r="Q3537">
        <f t="shared" si="222"/>
        <v>44.85</v>
      </c>
      <c r="R3537" s="12">
        <f t="shared" si="224"/>
        <v>42248.640162037031</v>
      </c>
      <c r="S3537">
        <f t="shared" si="223"/>
        <v>2015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8223</v>
      </c>
      <c r="H3538" t="s">
        <v>8245</v>
      </c>
      <c r="I3538">
        <v>1443711623</v>
      </c>
      <c r="J3538">
        <v>1440687623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21"/>
        <v>153</v>
      </c>
      <c r="Q3538">
        <f t="shared" si="222"/>
        <v>13.53</v>
      </c>
      <c r="R3538" s="12">
        <f t="shared" si="224"/>
        <v>42328.727141203708</v>
      </c>
      <c r="S3538">
        <f t="shared" si="223"/>
        <v>2015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8224</v>
      </c>
      <c r="H3539" t="s">
        <v>8246</v>
      </c>
      <c r="I3539">
        <v>1443808800</v>
      </c>
      <c r="J3539">
        <v>1441120910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21"/>
        <v>180</v>
      </c>
      <c r="Q3539">
        <f t="shared" si="222"/>
        <v>43.5</v>
      </c>
      <c r="R3539" s="12">
        <f t="shared" si="224"/>
        <v>41923.354351851849</v>
      </c>
      <c r="S3539">
        <f t="shared" si="223"/>
        <v>2014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1450612740</v>
      </c>
      <c r="J3540">
        <v>1448040425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21"/>
        <v>128</v>
      </c>
      <c r="Q3540">
        <f t="shared" si="222"/>
        <v>30.95</v>
      </c>
      <c r="R3540" s="12">
        <f t="shared" si="224"/>
        <v>42571.420601851853</v>
      </c>
      <c r="S3540">
        <f t="shared" si="223"/>
        <v>2016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8228</v>
      </c>
      <c r="H3541" t="s">
        <v>8250</v>
      </c>
      <c r="I3541">
        <v>1416211140</v>
      </c>
      <c r="J3541">
        <v>1413016216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21"/>
        <v>120</v>
      </c>
      <c r="Q3541">
        <f t="shared" si="222"/>
        <v>55.23</v>
      </c>
      <c r="R3541" s="12">
        <f t="shared" si="224"/>
        <v>42600.756041666667</v>
      </c>
      <c r="S3541">
        <f t="shared" si="223"/>
        <v>2016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1471428340</v>
      </c>
      <c r="J3542">
        <v>1469009140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21"/>
        <v>123</v>
      </c>
      <c r="Q3542">
        <f t="shared" si="222"/>
        <v>46.13</v>
      </c>
      <c r="R3542" s="12">
        <f t="shared" si="224"/>
        <v>42517.003368055557</v>
      </c>
      <c r="S3542">
        <f t="shared" si="223"/>
        <v>2016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8223</v>
      </c>
      <c r="H3543" t="s">
        <v>8245</v>
      </c>
      <c r="I3543">
        <v>1473358122</v>
      </c>
      <c r="J3543">
        <v>1471543722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21"/>
        <v>105</v>
      </c>
      <c r="Q3543">
        <f t="shared" si="222"/>
        <v>39.380000000000003</v>
      </c>
      <c r="R3543" s="12">
        <f t="shared" si="224"/>
        <v>42222.730034722219</v>
      </c>
      <c r="S3543">
        <f t="shared" si="223"/>
        <v>2015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8224</v>
      </c>
      <c r="H3544" t="s">
        <v>8246</v>
      </c>
      <c r="I3544">
        <v>1466899491</v>
      </c>
      <c r="J3544">
        <v>1464307491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21"/>
        <v>102</v>
      </c>
      <c r="Q3544">
        <f t="shared" si="222"/>
        <v>66.150000000000006</v>
      </c>
      <c r="R3544" s="12">
        <f t="shared" si="224"/>
        <v>41829.599791666667</v>
      </c>
      <c r="S3544">
        <f t="shared" si="223"/>
        <v>2014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8224</v>
      </c>
      <c r="H3545" t="s">
        <v>8246</v>
      </c>
      <c r="I3545">
        <v>1441042275</v>
      </c>
      <c r="J3545">
        <v>1438882275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21"/>
        <v>105</v>
      </c>
      <c r="Q3545">
        <f t="shared" si="222"/>
        <v>54.14</v>
      </c>
      <c r="R3545" s="12">
        <f t="shared" si="224"/>
        <v>42150.755312499998</v>
      </c>
      <c r="S3545">
        <f t="shared" si="223"/>
        <v>2015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1410099822</v>
      </c>
      <c r="J3546">
        <v>1404915822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21"/>
        <v>100</v>
      </c>
      <c r="Q3546">
        <f t="shared" si="222"/>
        <v>104.17</v>
      </c>
      <c r="R3546" s="12">
        <f t="shared" si="224"/>
        <v>42040.831678240742</v>
      </c>
      <c r="S3546">
        <f t="shared" si="223"/>
        <v>2015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8235</v>
      </c>
      <c r="H3547" t="s">
        <v>8248</v>
      </c>
      <c r="I3547">
        <v>1435255659</v>
      </c>
      <c r="J3547">
        <v>1432663659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21"/>
        <v>100</v>
      </c>
      <c r="Q3547">
        <f t="shared" si="222"/>
        <v>31.38</v>
      </c>
      <c r="R3547" s="12">
        <f t="shared" si="224"/>
        <v>42075.807395833333</v>
      </c>
      <c r="S3547">
        <f t="shared" si="223"/>
        <v>2015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1425758257</v>
      </c>
      <c r="J3548">
        <v>1423166257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21"/>
        <v>102</v>
      </c>
      <c r="Q3548">
        <f t="shared" si="222"/>
        <v>59.21</v>
      </c>
      <c r="R3548" s="12">
        <f t="shared" si="224"/>
        <v>42073.660694444443</v>
      </c>
      <c r="S3548">
        <f t="shared" si="223"/>
        <v>2015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1428780159</v>
      </c>
      <c r="J3549">
        <v>1426188159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21"/>
        <v>114</v>
      </c>
      <c r="Q3549">
        <f t="shared" si="222"/>
        <v>119.18</v>
      </c>
      <c r="R3549" s="12">
        <f t="shared" si="224"/>
        <v>42480.078715277778</v>
      </c>
      <c r="S3549">
        <f t="shared" si="223"/>
        <v>2016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1427860740</v>
      </c>
      <c r="J3550">
        <v>1426002684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21"/>
        <v>102</v>
      </c>
      <c r="Q3550">
        <f t="shared" si="222"/>
        <v>164.62</v>
      </c>
      <c r="R3550" s="12">
        <f t="shared" si="224"/>
        <v>42411.942291666666</v>
      </c>
      <c r="S3550">
        <f t="shared" si="223"/>
        <v>2016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8223</v>
      </c>
      <c r="H3551" t="s">
        <v>8245</v>
      </c>
      <c r="I3551">
        <v>1463198340</v>
      </c>
      <c r="J3551">
        <v>1461117201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21"/>
        <v>102</v>
      </c>
      <c r="Q3551">
        <f t="shared" si="222"/>
        <v>24.29</v>
      </c>
      <c r="R3551" s="12">
        <f t="shared" si="224"/>
        <v>42223.394363425927</v>
      </c>
      <c r="S3551">
        <f t="shared" si="223"/>
        <v>2015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8223</v>
      </c>
      <c r="H3552" t="s">
        <v>8245</v>
      </c>
      <c r="I3552">
        <v>1457139600</v>
      </c>
      <c r="J3552">
        <v>1455230214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21"/>
        <v>105</v>
      </c>
      <c r="Q3552">
        <f t="shared" si="222"/>
        <v>40.94</v>
      </c>
      <c r="R3552" s="12">
        <f t="shared" si="224"/>
        <v>42462.893495370372</v>
      </c>
      <c r="S3552">
        <f t="shared" si="223"/>
        <v>2016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8224</v>
      </c>
      <c r="H3553" t="s">
        <v>8246</v>
      </c>
      <c r="I3553">
        <v>1441358873</v>
      </c>
      <c r="J3553">
        <v>1438939673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21"/>
        <v>102</v>
      </c>
      <c r="Q3553">
        <f t="shared" si="222"/>
        <v>61.1</v>
      </c>
      <c r="R3553" s="12">
        <f t="shared" si="224"/>
        <v>41753.515856481477</v>
      </c>
      <c r="S3553">
        <f t="shared" si="223"/>
        <v>2014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1462224398</v>
      </c>
      <c r="J3554">
        <v>1459632398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21"/>
        <v>100</v>
      </c>
      <c r="Q3554">
        <f t="shared" si="222"/>
        <v>38.65</v>
      </c>
      <c r="R3554" s="12">
        <f t="shared" si="224"/>
        <v>41788.587083333332</v>
      </c>
      <c r="S3554">
        <f t="shared" si="223"/>
        <v>2014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1400796420</v>
      </c>
      <c r="J3555">
        <v>1398342170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21"/>
        <v>106</v>
      </c>
      <c r="Q3555">
        <f t="shared" si="222"/>
        <v>56.2</v>
      </c>
      <c r="R3555" s="12">
        <f t="shared" si="224"/>
        <v>42196.028703703705</v>
      </c>
      <c r="S3555">
        <f t="shared" si="223"/>
        <v>2015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8224</v>
      </c>
      <c r="H3556" t="s">
        <v>8246</v>
      </c>
      <c r="I3556">
        <v>1403964324</v>
      </c>
      <c r="J3556">
        <v>1401372324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21"/>
        <v>113</v>
      </c>
      <c r="Q3556">
        <f t="shared" si="222"/>
        <v>107</v>
      </c>
      <c r="R3556" s="12">
        <f t="shared" si="224"/>
        <v>42016.050451388888</v>
      </c>
      <c r="S3556">
        <f t="shared" si="223"/>
        <v>2015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8223</v>
      </c>
      <c r="H3557" t="s">
        <v>8245</v>
      </c>
      <c r="I3557">
        <v>1439337600</v>
      </c>
      <c r="J3557">
        <v>1436575280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21"/>
        <v>100</v>
      </c>
      <c r="Q3557">
        <f t="shared" si="222"/>
        <v>171.43</v>
      </c>
      <c r="R3557" s="12">
        <f t="shared" si="224"/>
        <v>42661.442060185189</v>
      </c>
      <c r="S3557">
        <f t="shared" si="223"/>
        <v>2016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8223</v>
      </c>
      <c r="H3558" t="s">
        <v>8245</v>
      </c>
      <c r="I3558">
        <v>1423674000</v>
      </c>
      <c r="J3558">
        <v>1421025159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21"/>
        <v>100</v>
      </c>
      <c r="Q3558">
        <f t="shared" si="222"/>
        <v>110.5</v>
      </c>
      <c r="R3558" s="12">
        <f t="shared" si="224"/>
        <v>41808.649583333332</v>
      </c>
      <c r="S3558">
        <f t="shared" si="223"/>
        <v>2014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8236</v>
      </c>
      <c r="H3559" t="s">
        <v>8248</v>
      </c>
      <c r="I3559">
        <v>1479382594</v>
      </c>
      <c r="J3559">
        <v>1476786994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21"/>
        <v>100</v>
      </c>
      <c r="Q3559">
        <f t="shared" si="222"/>
        <v>179.28</v>
      </c>
      <c r="R3559" s="12">
        <f t="shared" si="224"/>
        <v>41730.276747685188</v>
      </c>
      <c r="S3559">
        <f t="shared" si="223"/>
        <v>2014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1408289724</v>
      </c>
      <c r="J3560">
        <v>1403105724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21"/>
        <v>144</v>
      </c>
      <c r="Q3560">
        <f t="shared" si="222"/>
        <v>22.91</v>
      </c>
      <c r="R3560" s="12">
        <f t="shared" si="224"/>
        <v>42139.816840277781</v>
      </c>
      <c r="S3560">
        <f t="shared" si="223"/>
        <v>2015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8223</v>
      </c>
      <c r="H3561" t="s">
        <v>8245</v>
      </c>
      <c r="I3561">
        <v>1399271911</v>
      </c>
      <c r="J3561">
        <v>1396334311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21"/>
        <v>104</v>
      </c>
      <c r="Q3561">
        <f t="shared" si="222"/>
        <v>43.13</v>
      </c>
      <c r="R3561" s="12">
        <f t="shared" si="224"/>
        <v>42194.096157407403</v>
      </c>
      <c r="S3561">
        <f t="shared" si="223"/>
        <v>2015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8224</v>
      </c>
      <c r="H3562" t="s">
        <v>8246</v>
      </c>
      <c r="I3562">
        <v>1435352400</v>
      </c>
      <c r="J3562">
        <v>1431718575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21"/>
        <v>108</v>
      </c>
      <c r="Q3562">
        <f t="shared" si="222"/>
        <v>46.89</v>
      </c>
      <c r="R3562" s="12">
        <f t="shared" si="224"/>
        <v>42115.889652777783</v>
      </c>
      <c r="S3562">
        <f t="shared" si="223"/>
        <v>2015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8225</v>
      </c>
      <c r="H3563" t="s">
        <v>8247</v>
      </c>
      <c r="I3563">
        <v>1438333080</v>
      </c>
      <c r="J3563">
        <v>1436408308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21"/>
        <v>102</v>
      </c>
      <c r="Q3563">
        <f t="shared" si="222"/>
        <v>47.41</v>
      </c>
      <c r="R3563" s="12">
        <f t="shared" si="224"/>
        <v>42203.680300925931</v>
      </c>
      <c r="S3563">
        <f t="shared" si="223"/>
        <v>2015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8228</v>
      </c>
      <c r="H3564" t="s">
        <v>8250</v>
      </c>
      <c r="I3564">
        <v>1432694700</v>
      </c>
      <c r="J3564">
        <v>1429651266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21"/>
        <v>149</v>
      </c>
      <c r="Q3564">
        <f t="shared" si="222"/>
        <v>15.13</v>
      </c>
      <c r="R3564" s="12">
        <f t="shared" si="224"/>
        <v>42433.761886574073</v>
      </c>
      <c r="S3564">
        <f t="shared" si="223"/>
        <v>2016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8223</v>
      </c>
      <c r="H3565" t="s">
        <v>8245</v>
      </c>
      <c r="I3565">
        <v>1438799760</v>
      </c>
      <c r="J3565">
        <v>1437236378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21"/>
        <v>105</v>
      </c>
      <c r="Q3565">
        <f t="shared" si="222"/>
        <v>21.1</v>
      </c>
      <c r="R3565" s="12">
        <f t="shared" si="224"/>
        <v>42555.671944444446</v>
      </c>
      <c r="S3565">
        <f t="shared" si="223"/>
        <v>2016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1457906400</v>
      </c>
      <c r="J3566">
        <v>1457115427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21"/>
        <v>101</v>
      </c>
      <c r="Q3566">
        <f t="shared" si="222"/>
        <v>59.12</v>
      </c>
      <c r="R3566" s="12">
        <f t="shared" si="224"/>
        <v>42236.623252314821</v>
      </c>
      <c r="S3566">
        <f t="shared" si="223"/>
        <v>2015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8224</v>
      </c>
      <c r="H3567" t="s">
        <v>8246</v>
      </c>
      <c r="I3567">
        <v>1470078000</v>
      </c>
      <c r="J3567">
        <v>1467648456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21"/>
        <v>131</v>
      </c>
      <c r="Q3567">
        <f t="shared" si="222"/>
        <v>97.92</v>
      </c>
      <c r="R3567" s="12">
        <f t="shared" si="224"/>
        <v>41974.743148148147</v>
      </c>
      <c r="S3567">
        <f t="shared" si="223"/>
        <v>2014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1444060800</v>
      </c>
      <c r="J3568">
        <v>1440082649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21"/>
        <v>105</v>
      </c>
      <c r="Q3568">
        <f t="shared" si="222"/>
        <v>55.13</v>
      </c>
      <c r="R3568" s="12">
        <f t="shared" si="224"/>
        <v>41997.507905092592</v>
      </c>
      <c r="S3568">
        <f t="shared" si="223"/>
        <v>2014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8223</v>
      </c>
      <c r="H3569" t="s">
        <v>8245</v>
      </c>
      <c r="I3569">
        <v>1420048208</v>
      </c>
      <c r="J3569">
        <v>1417456208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21"/>
        <v>109</v>
      </c>
      <c r="Q3569">
        <f t="shared" si="222"/>
        <v>26.54</v>
      </c>
      <c r="R3569" s="12">
        <f t="shared" si="224"/>
        <v>42135.810694444444</v>
      </c>
      <c r="S3569">
        <f t="shared" si="223"/>
        <v>2015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8224</v>
      </c>
      <c r="H3570" t="s">
        <v>8246</v>
      </c>
      <c r="I3570">
        <v>1422015083</v>
      </c>
      <c r="J3570">
        <v>1419423083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21"/>
        <v>111</v>
      </c>
      <c r="Q3570">
        <f t="shared" si="222"/>
        <v>58.42</v>
      </c>
      <c r="R3570" s="12">
        <f t="shared" si="224"/>
        <v>41869.740671296298</v>
      </c>
      <c r="S3570">
        <f t="shared" si="223"/>
        <v>2014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8224</v>
      </c>
      <c r="H3571" t="s">
        <v>8246</v>
      </c>
      <c r="I3571">
        <v>1433964444</v>
      </c>
      <c r="J3571">
        <v>1431372444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21"/>
        <v>100</v>
      </c>
      <c r="Q3571">
        <f t="shared" si="222"/>
        <v>122.54</v>
      </c>
      <c r="R3571" s="12">
        <f t="shared" si="224"/>
        <v>41982.688611111109</v>
      </c>
      <c r="S3571">
        <f t="shared" si="223"/>
        <v>2014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1410975994</v>
      </c>
      <c r="J3572">
        <v>1408383994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21"/>
        <v>114</v>
      </c>
      <c r="Q3572">
        <f t="shared" si="222"/>
        <v>87.96</v>
      </c>
      <c r="R3572" s="12">
        <f t="shared" si="224"/>
        <v>41976.331979166673</v>
      </c>
      <c r="S3572">
        <f t="shared" si="223"/>
        <v>2014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8223</v>
      </c>
      <c r="H3573" t="s">
        <v>8245</v>
      </c>
      <c r="I3573">
        <v>1420734696</v>
      </c>
      <c r="J3573">
        <v>1418142696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21"/>
        <v>122</v>
      </c>
      <c r="Q3573">
        <f t="shared" si="222"/>
        <v>73.239999999999995</v>
      </c>
      <c r="R3573" s="12">
        <f t="shared" si="224"/>
        <v>41912.858946759261</v>
      </c>
      <c r="S3573">
        <f t="shared" si="223"/>
        <v>2014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8223</v>
      </c>
      <c r="H3574" t="s">
        <v>8245</v>
      </c>
      <c r="I3574">
        <v>1420009200</v>
      </c>
      <c r="J3574">
        <v>1417593483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21"/>
        <v>100</v>
      </c>
      <c r="Q3574">
        <f t="shared" si="222"/>
        <v>55.56</v>
      </c>
      <c r="R3574" s="12">
        <f t="shared" si="224"/>
        <v>42146.570393518516</v>
      </c>
      <c r="S3574">
        <f t="shared" si="223"/>
        <v>2015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1414701413</v>
      </c>
      <c r="J3575">
        <v>1412109413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21"/>
        <v>103</v>
      </c>
      <c r="Q3575">
        <f t="shared" si="222"/>
        <v>39.54</v>
      </c>
      <c r="R3575" s="12">
        <f t="shared" si="224"/>
        <v>41921.375532407408</v>
      </c>
      <c r="S3575">
        <f t="shared" si="223"/>
        <v>2014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8224</v>
      </c>
      <c r="H3576" t="s">
        <v>8246</v>
      </c>
      <c r="I3576">
        <v>1434894082</v>
      </c>
      <c r="J3576">
        <v>1432302082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21"/>
        <v>106</v>
      </c>
      <c r="Q3576">
        <f t="shared" si="222"/>
        <v>136.78</v>
      </c>
      <c r="R3576" s="12">
        <f t="shared" si="224"/>
        <v>41926.942685185182</v>
      </c>
      <c r="S3576">
        <f t="shared" si="223"/>
        <v>2014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8224</v>
      </c>
      <c r="H3577" t="s">
        <v>8246</v>
      </c>
      <c r="I3577">
        <v>1415440846</v>
      </c>
      <c r="J3577">
        <v>1412845246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21"/>
        <v>101</v>
      </c>
      <c r="Q3577">
        <f t="shared" si="222"/>
        <v>99.34</v>
      </c>
      <c r="R3577" s="12">
        <f t="shared" si="224"/>
        <v>42561.783877314811</v>
      </c>
      <c r="S3577">
        <f t="shared" si="223"/>
        <v>2016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1415921848</v>
      </c>
      <c r="J3578">
        <v>1413326248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21"/>
        <v>100</v>
      </c>
      <c r="Q3578">
        <f t="shared" si="222"/>
        <v>20</v>
      </c>
      <c r="R3578" s="12">
        <f t="shared" si="224"/>
        <v>42649.54923611111</v>
      </c>
      <c r="S3578">
        <f t="shared" si="223"/>
        <v>2016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1470887940</v>
      </c>
      <c r="J3579">
        <v>1468176527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21"/>
        <v>130</v>
      </c>
      <c r="Q3579">
        <f t="shared" si="222"/>
        <v>28.89</v>
      </c>
      <c r="R3579" s="12">
        <f t="shared" si="224"/>
        <v>42093.786840277782</v>
      </c>
      <c r="S3579">
        <f t="shared" si="223"/>
        <v>2015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8223</v>
      </c>
      <c r="H3580" t="s">
        <v>8245</v>
      </c>
      <c r="I3580">
        <v>1480947054</v>
      </c>
      <c r="J3580">
        <v>1475759454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21"/>
        <v>100</v>
      </c>
      <c r="Q3580">
        <f t="shared" si="222"/>
        <v>40.549999999999997</v>
      </c>
      <c r="R3580" s="12">
        <f t="shared" si="224"/>
        <v>42460.733530092592</v>
      </c>
      <c r="S3580">
        <f t="shared" si="223"/>
        <v>2016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8223</v>
      </c>
      <c r="H3581" t="s">
        <v>8245</v>
      </c>
      <c r="I3581">
        <v>1430029680</v>
      </c>
      <c r="J3581">
        <v>1427741583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21"/>
        <v>100</v>
      </c>
      <c r="Q3581">
        <f t="shared" si="222"/>
        <v>35.71</v>
      </c>
      <c r="R3581" s="12">
        <f t="shared" si="224"/>
        <v>42430.762222222227</v>
      </c>
      <c r="S3581">
        <f t="shared" si="223"/>
        <v>2016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8224</v>
      </c>
      <c r="H3582" t="s">
        <v>8246</v>
      </c>
      <c r="I3582">
        <v>1462037777</v>
      </c>
      <c r="J3582">
        <v>1459445777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21"/>
        <v>114</v>
      </c>
      <c r="Q3582">
        <f t="shared" si="222"/>
        <v>37.96</v>
      </c>
      <c r="R3582" s="12">
        <f t="shared" si="224"/>
        <v>42026.176180555558</v>
      </c>
      <c r="S3582">
        <f t="shared" si="223"/>
        <v>2015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1459444656</v>
      </c>
      <c r="J3583">
        <v>1456856256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21"/>
        <v>100</v>
      </c>
      <c r="Q3583">
        <f t="shared" si="222"/>
        <v>33.33</v>
      </c>
      <c r="R3583" s="12">
        <f t="shared" si="224"/>
        <v>41836.471180555556</v>
      </c>
      <c r="S3583">
        <f t="shared" si="223"/>
        <v>2014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1425185940</v>
      </c>
      <c r="J3584">
        <v>1421900022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21"/>
        <v>287</v>
      </c>
      <c r="Q3584">
        <f t="shared" si="222"/>
        <v>58.57</v>
      </c>
      <c r="R3584" s="12">
        <f t="shared" si="224"/>
        <v>42451.095856481479</v>
      </c>
      <c r="S3584">
        <f t="shared" si="223"/>
        <v>2016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8224</v>
      </c>
      <c r="H3585" t="s">
        <v>8246</v>
      </c>
      <c r="I3585">
        <v>1406719110</v>
      </c>
      <c r="J3585">
        <v>1405509510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21"/>
        <v>109</v>
      </c>
      <c r="Q3585">
        <f t="shared" si="222"/>
        <v>135.63</v>
      </c>
      <c r="R3585" s="12">
        <f t="shared" si="224"/>
        <v>42418.425983796296</v>
      </c>
      <c r="S3585">
        <f t="shared" si="223"/>
        <v>2016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8223</v>
      </c>
      <c r="H3586" t="s">
        <v>8245</v>
      </c>
      <c r="I3586">
        <v>1459822682</v>
      </c>
      <c r="J3586">
        <v>1458613082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ref="P3586:P3649" si="225">ROUND(E3586/D3586*100,0)</f>
        <v>116</v>
      </c>
      <c r="Q3586">
        <f t="shared" ref="Q3586:Q3649" si="226">IFERROR(ROUND(E3586/L3586,2),0)</f>
        <v>30.94</v>
      </c>
      <c r="R3586" s="12">
        <f t="shared" si="224"/>
        <v>42168.316481481481</v>
      </c>
      <c r="S3586">
        <f t="shared" si="223"/>
        <v>2015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1460970805</v>
      </c>
      <c r="J3587">
        <v>1455790405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25"/>
        <v>119</v>
      </c>
      <c r="Q3587">
        <f t="shared" si="226"/>
        <v>176.09</v>
      </c>
      <c r="R3587" s="12">
        <f t="shared" si="224"/>
        <v>41964.716319444444</v>
      </c>
      <c r="S3587">
        <f t="shared" ref="S3587:S3650" si="227">YEAR(R3587)</f>
        <v>2014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8224</v>
      </c>
      <c r="H3588" t="s">
        <v>8246</v>
      </c>
      <c r="I3588">
        <v>1436772944</v>
      </c>
      <c r="J3588">
        <v>1434180944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25"/>
        <v>109</v>
      </c>
      <c r="Q3588">
        <f t="shared" si="226"/>
        <v>151.97999999999999</v>
      </c>
      <c r="R3588" s="12">
        <f t="shared" si="224"/>
        <v>42576.697569444441</v>
      </c>
      <c r="S3588">
        <f t="shared" si="227"/>
        <v>2016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8223</v>
      </c>
      <c r="H3589" t="s">
        <v>8245</v>
      </c>
      <c r="I3589">
        <v>1419181890</v>
      </c>
      <c r="J3589">
        <v>1416589890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25"/>
        <v>127</v>
      </c>
      <c r="Q3589">
        <f t="shared" si="226"/>
        <v>22.61</v>
      </c>
      <c r="R3589" s="12">
        <f t="shared" si="224"/>
        <v>42503.539976851855</v>
      </c>
      <c r="S3589">
        <f t="shared" si="227"/>
        <v>2016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8223</v>
      </c>
      <c r="H3590" t="s">
        <v>8245</v>
      </c>
      <c r="I3590">
        <v>1474649070</v>
      </c>
      <c r="J3590">
        <v>1469465070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25"/>
        <v>101</v>
      </c>
      <c r="Q3590">
        <f t="shared" si="226"/>
        <v>18.27</v>
      </c>
      <c r="R3590" s="12">
        <f t="shared" ref="R3590:R3653" si="228">((J3592/60)/60)/24+DATE(1970,1,1)</f>
        <v>42101.828819444447</v>
      </c>
      <c r="S3590">
        <f t="shared" si="227"/>
        <v>2015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8224</v>
      </c>
      <c r="H3591" t="s">
        <v>8246</v>
      </c>
      <c r="I3591">
        <v>1467054000</v>
      </c>
      <c r="J3591">
        <v>1463144254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25"/>
        <v>128</v>
      </c>
      <c r="Q3591">
        <f t="shared" si="226"/>
        <v>82.26</v>
      </c>
      <c r="R3591" s="12">
        <f t="shared" si="228"/>
        <v>42125.647534722222</v>
      </c>
      <c r="S3591">
        <f t="shared" si="227"/>
        <v>2015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1430348400</v>
      </c>
      <c r="J3592">
        <v>1428436410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25"/>
        <v>100</v>
      </c>
      <c r="Q3592">
        <f t="shared" si="226"/>
        <v>68.53</v>
      </c>
      <c r="R3592" s="12">
        <f t="shared" si="228"/>
        <v>41902.333726851852</v>
      </c>
      <c r="S3592">
        <f t="shared" si="227"/>
        <v>2014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1432654347</v>
      </c>
      <c r="J3593">
        <v>1430494347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25"/>
        <v>175</v>
      </c>
      <c r="Q3593">
        <f t="shared" si="226"/>
        <v>68.06</v>
      </c>
      <c r="R3593" s="12">
        <f t="shared" si="228"/>
        <v>42003.948425925926</v>
      </c>
      <c r="S3593">
        <f t="shared" si="227"/>
        <v>2014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8224</v>
      </c>
      <c r="H3594" t="s">
        <v>8246</v>
      </c>
      <c r="I3594">
        <v>1413792034</v>
      </c>
      <c r="J3594">
        <v>1411200034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25"/>
        <v>127</v>
      </c>
      <c r="Q3594">
        <f t="shared" si="226"/>
        <v>72.709999999999994</v>
      </c>
      <c r="R3594" s="12">
        <f t="shared" si="228"/>
        <v>41988.829942129625</v>
      </c>
      <c r="S3594">
        <f t="shared" si="227"/>
        <v>2014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1422075540</v>
      </c>
      <c r="J3595">
        <v>1419979544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25"/>
        <v>111</v>
      </c>
      <c r="Q3595">
        <f t="shared" si="226"/>
        <v>77.19</v>
      </c>
      <c r="R3595" s="12">
        <f t="shared" si="228"/>
        <v>41974.898599537039</v>
      </c>
      <c r="S3595">
        <f t="shared" si="227"/>
        <v>2014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1423630740</v>
      </c>
      <c r="J3596">
        <v>1418673307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25"/>
        <v>126</v>
      </c>
      <c r="Q3596">
        <f t="shared" si="226"/>
        <v>55.97</v>
      </c>
      <c r="R3596" s="12">
        <f t="shared" si="228"/>
        <v>42592.066921296297</v>
      </c>
      <c r="S3596">
        <f t="shared" si="227"/>
        <v>2016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1420489560</v>
      </c>
      <c r="J3597">
        <v>1417469639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25"/>
        <v>119</v>
      </c>
      <c r="Q3597">
        <f t="shared" si="226"/>
        <v>49.69</v>
      </c>
      <c r="R3597" s="12">
        <f t="shared" si="228"/>
        <v>42050.008368055554</v>
      </c>
      <c r="S3597">
        <f t="shared" si="227"/>
        <v>2015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8223</v>
      </c>
      <c r="H3598" t="s">
        <v>8245</v>
      </c>
      <c r="I3598">
        <v>1472952982</v>
      </c>
      <c r="J3598">
        <v>1470792982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25"/>
        <v>108</v>
      </c>
      <c r="Q3598">
        <f t="shared" si="226"/>
        <v>79</v>
      </c>
      <c r="R3598" s="12">
        <f t="shared" si="228"/>
        <v>41856.715069444443</v>
      </c>
      <c r="S3598">
        <f t="shared" si="227"/>
        <v>2014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1426229940</v>
      </c>
      <c r="J3599">
        <v>1423959123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25"/>
        <v>103</v>
      </c>
      <c r="Q3599">
        <f t="shared" si="226"/>
        <v>77.73</v>
      </c>
      <c r="R3599" s="12">
        <f t="shared" si="228"/>
        <v>42417.585532407407</v>
      </c>
      <c r="S3599">
        <f t="shared" si="227"/>
        <v>2016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8228</v>
      </c>
      <c r="H3600" t="s">
        <v>8250</v>
      </c>
      <c r="I3600">
        <v>1409072982</v>
      </c>
      <c r="J3600">
        <v>1407258582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25"/>
        <v>110</v>
      </c>
      <c r="Q3600">
        <f t="shared" si="226"/>
        <v>40.78</v>
      </c>
      <c r="R3600" s="12">
        <f t="shared" si="228"/>
        <v>41866.79886574074</v>
      </c>
      <c r="S3600">
        <f t="shared" si="227"/>
        <v>2014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1456984740</v>
      </c>
      <c r="J3601">
        <v>1455717790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25"/>
        <v>202</v>
      </c>
      <c r="Q3601">
        <f t="shared" si="226"/>
        <v>59.41</v>
      </c>
      <c r="R3601" s="12">
        <f t="shared" si="228"/>
        <v>42220.79487268519</v>
      </c>
      <c r="S3601">
        <f t="shared" si="227"/>
        <v>2015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1409720340</v>
      </c>
      <c r="J3602">
        <v>1408129822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25"/>
        <v>130</v>
      </c>
      <c r="Q3602">
        <f t="shared" si="226"/>
        <v>3.25</v>
      </c>
      <c r="R3602" s="12">
        <f t="shared" si="228"/>
        <v>42628.849120370374</v>
      </c>
      <c r="S3602">
        <f t="shared" si="227"/>
        <v>2016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8223</v>
      </c>
      <c r="H3603" t="s">
        <v>8245</v>
      </c>
      <c r="I3603">
        <v>1440892800</v>
      </c>
      <c r="J3603">
        <v>1438715077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25"/>
        <v>104</v>
      </c>
      <c r="Q3603">
        <f t="shared" si="226"/>
        <v>39.380000000000003</v>
      </c>
      <c r="R3603" s="12">
        <f t="shared" si="228"/>
        <v>41990.99863425926</v>
      </c>
      <c r="S3603">
        <f t="shared" si="227"/>
        <v>2014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1476390164</v>
      </c>
      <c r="J3604">
        <v>1473970964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25"/>
        <v>100</v>
      </c>
      <c r="Q3604">
        <f t="shared" si="226"/>
        <v>81.67</v>
      </c>
      <c r="R3604" s="12">
        <f t="shared" si="228"/>
        <v>42447.894432870366</v>
      </c>
      <c r="S3604">
        <f t="shared" si="227"/>
        <v>2016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8224</v>
      </c>
      <c r="H3605" t="s">
        <v>8246</v>
      </c>
      <c r="I3605">
        <v>1421452682</v>
      </c>
      <c r="J3605">
        <v>1418860682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25"/>
        <v>171</v>
      </c>
      <c r="Q3605">
        <f t="shared" si="226"/>
        <v>44.91</v>
      </c>
      <c r="R3605" s="12">
        <f t="shared" si="228"/>
        <v>42283.864351851851</v>
      </c>
      <c r="S3605">
        <f t="shared" si="227"/>
        <v>2015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1463520479</v>
      </c>
      <c r="J3606">
        <v>1458336479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25"/>
        <v>113</v>
      </c>
      <c r="Q3606">
        <f t="shared" si="226"/>
        <v>49.06</v>
      </c>
      <c r="R3606" s="12">
        <f t="shared" si="228"/>
        <v>42483.015694444446</v>
      </c>
      <c r="S3606">
        <f t="shared" si="227"/>
        <v>2016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8223</v>
      </c>
      <c r="H3607" t="s">
        <v>8245</v>
      </c>
      <c r="I3607">
        <v>1446759880</v>
      </c>
      <c r="J3607">
        <v>1444164280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25"/>
        <v>184</v>
      </c>
      <c r="Q3607">
        <f t="shared" si="226"/>
        <v>30.67</v>
      </c>
      <c r="R3607" s="12">
        <f t="shared" si="228"/>
        <v>42383.793124999997</v>
      </c>
      <c r="S3607">
        <f t="shared" si="227"/>
        <v>2016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8223</v>
      </c>
      <c r="H3608" t="s">
        <v>8245</v>
      </c>
      <c r="I3608">
        <v>1461913140</v>
      </c>
      <c r="J3608">
        <v>1461370956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25"/>
        <v>130</v>
      </c>
      <c r="Q3608">
        <f t="shared" si="226"/>
        <v>61.06</v>
      </c>
      <c r="R3608" s="12">
        <f t="shared" si="228"/>
        <v>42566.604826388888</v>
      </c>
      <c r="S3608">
        <f t="shared" si="227"/>
        <v>2016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1455390126</v>
      </c>
      <c r="J3609">
        <v>1452798126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25"/>
        <v>105</v>
      </c>
      <c r="Q3609">
        <f t="shared" si="226"/>
        <v>29</v>
      </c>
      <c r="R3609" s="12">
        <f t="shared" si="228"/>
        <v>42338.963912037041</v>
      </c>
      <c r="S3609">
        <f t="shared" si="227"/>
        <v>2015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1471185057</v>
      </c>
      <c r="J3610">
        <v>1468593057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25"/>
        <v>100</v>
      </c>
      <c r="Q3610">
        <f t="shared" si="226"/>
        <v>29.63</v>
      </c>
      <c r="R3610" s="12">
        <f t="shared" si="228"/>
        <v>42506.709375000006</v>
      </c>
      <c r="S3610">
        <f t="shared" si="227"/>
        <v>2016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1450137600</v>
      </c>
      <c r="J3611">
        <v>1448924882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25"/>
        <v>153</v>
      </c>
      <c r="Q3611">
        <f t="shared" si="226"/>
        <v>143.1</v>
      </c>
      <c r="R3611" s="12">
        <f t="shared" si="228"/>
        <v>42429.991724537031</v>
      </c>
      <c r="S3611">
        <f t="shared" si="227"/>
        <v>2016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1466172000</v>
      </c>
      <c r="J3612">
        <v>1463418090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25"/>
        <v>162</v>
      </c>
      <c r="Q3612">
        <f t="shared" si="226"/>
        <v>52.35</v>
      </c>
      <c r="R3612" s="12">
        <f t="shared" si="228"/>
        <v>42203.432129629626</v>
      </c>
      <c r="S3612">
        <f t="shared" si="227"/>
        <v>2015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1459378085</v>
      </c>
      <c r="J3613">
        <v>1456789685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25"/>
        <v>136</v>
      </c>
      <c r="Q3613">
        <f t="shared" si="226"/>
        <v>66.67</v>
      </c>
      <c r="R3613" s="12">
        <f t="shared" si="228"/>
        <v>42072.370381944449</v>
      </c>
      <c r="S3613">
        <f t="shared" si="227"/>
        <v>2015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8224</v>
      </c>
      <c r="H3614" t="s">
        <v>8246</v>
      </c>
      <c r="I3614">
        <v>1439806936</v>
      </c>
      <c r="J3614">
        <v>1437214936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25"/>
        <v>144</v>
      </c>
      <c r="Q3614">
        <f t="shared" si="226"/>
        <v>126.67</v>
      </c>
      <c r="R3614" s="12">
        <f t="shared" si="228"/>
        <v>41789.726979166669</v>
      </c>
      <c r="S3614">
        <f t="shared" si="227"/>
        <v>2014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8224</v>
      </c>
      <c r="H3615" t="s">
        <v>8246</v>
      </c>
      <c r="I3615">
        <v>1428483201</v>
      </c>
      <c r="J3615">
        <v>1425891201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25"/>
        <v>100</v>
      </c>
      <c r="Q3615">
        <f t="shared" si="226"/>
        <v>62.5</v>
      </c>
      <c r="R3615" s="12">
        <f t="shared" si="228"/>
        <v>41788.58997685185</v>
      </c>
      <c r="S3615">
        <f t="shared" si="227"/>
        <v>2014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8228</v>
      </c>
      <c r="H3616" t="s">
        <v>8250</v>
      </c>
      <c r="I3616">
        <v>1402334811</v>
      </c>
      <c r="J3616">
        <v>1401470811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25"/>
        <v>101</v>
      </c>
      <c r="Q3616">
        <f t="shared" si="226"/>
        <v>35.49</v>
      </c>
      <c r="R3616" s="12">
        <f t="shared" si="228"/>
        <v>42144.041851851856</v>
      </c>
      <c r="S3616">
        <f t="shared" si="227"/>
        <v>2015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8223</v>
      </c>
      <c r="H3617" t="s">
        <v>8245</v>
      </c>
      <c r="I3617">
        <v>1403964574</v>
      </c>
      <c r="J3617">
        <v>1401372574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25"/>
        <v>107</v>
      </c>
      <c r="Q3617">
        <f t="shared" si="226"/>
        <v>37.08</v>
      </c>
      <c r="R3617" s="12">
        <f t="shared" si="228"/>
        <v>42318.593703703707</v>
      </c>
      <c r="S3617">
        <f t="shared" si="227"/>
        <v>2015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8223</v>
      </c>
      <c r="H3618" t="s">
        <v>8245</v>
      </c>
      <c r="I3618">
        <v>1434675616</v>
      </c>
      <c r="J3618">
        <v>1432083616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25"/>
        <v>125</v>
      </c>
      <c r="Q3618">
        <f t="shared" si="226"/>
        <v>69.33</v>
      </c>
      <c r="R3618" s="12">
        <f t="shared" si="228"/>
        <v>42052.949814814812</v>
      </c>
      <c r="S3618">
        <f t="shared" si="227"/>
        <v>2015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1449756896</v>
      </c>
      <c r="J3619">
        <v>1447164896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25"/>
        <v>119</v>
      </c>
      <c r="Q3619">
        <f t="shared" si="226"/>
        <v>17.25</v>
      </c>
      <c r="R3619" s="12">
        <f t="shared" si="228"/>
        <v>42779.610289351855</v>
      </c>
      <c r="S3619">
        <f t="shared" si="227"/>
        <v>2017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1426801664</v>
      </c>
      <c r="J3620">
        <v>1424213264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25"/>
        <v>101</v>
      </c>
      <c r="Q3620">
        <f t="shared" si="226"/>
        <v>36.07</v>
      </c>
      <c r="R3620" s="12">
        <f t="shared" si="228"/>
        <v>42128.627893518518</v>
      </c>
      <c r="S3620">
        <f t="shared" si="227"/>
        <v>2015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8224</v>
      </c>
      <c r="H3621" t="s">
        <v>8246</v>
      </c>
      <c r="I3621">
        <v>1488240000</v>
      </c>
      <c r="J3621">
        <v>1486996729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25"/>
        <v>113</v>
      </c>
      <c r="Q3621">
        <f t="shared" si="226"/>
        <v>66.47</v>
      </c>
      <c r="R3621" s="12">
        <f t="shared" si="228"/>
        <v>42661.132245370376</v>
      </c>
      <c r="S3621">
        <f t="shared" si="227"/>
        <v>2016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8224</v>
      </c>
      <c r="H3622" t="s">
        <v>8246</v>
      </c>
      <c r="I3622">
        <v>1433343850</v>
      </c>
      <c r="J3622">
        <v>1430751850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25"/>
        <v>105</v>
      </c>
      <c r="Q3622">
        <f t="shared" si="226"/>
        <v>56.07</v>
      </c>
      <c r="R3622" s="12">
        <f t="shared" si="228"/>
        <v>42037.938206018516</v>
      </c>
      <c r="S3622">
        <f t="shared" si="227"/>
        <v>2015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1479592800</v>
      </c>
      <c r="J3623">
        <v>1476760226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25"/>
        <v>110</v>
      </c>
      <c r="Q3623">
        <f t="shared" si="226"/>
        <v>47.03</v>
      </c>
      <c r="R3623" s="12">
        <f t="shared" si="228"/>
        <v>42619.935694444444</v>
      </c>
      <c r="S3623">
        <f t="shared" si="227"/>
        <v>2016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1425528000</v>
      </c>
      <c r="J3624">
        <v>1422916261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25"/>
        <v>100</v>
      </c>
      <c r="Q3624">
        <f t="shared" si="226"/>
        <v>47.67</v>
      </c>
      <c r="R3624" s="12">
        <f t="shared" si="228"/>
        <v>41877.221886574072</v>
      </c>
      <c r="S3624">
        <f t="shared" si="227"/>
        <v>2014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1475269200</v>
      </c>
      <c r="J3625">
        <v>1473200844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25"/>
        <v>120</v>
      </c>
      <c r="Q3625">
        <f t="shared" si="226"/>
        <v>88.24</v>
      </c>
      <c r="R3625" s="12">
        <f t="shared" si="228"/>
        <v>41828.736921296295</v>
      </c>
      <c r="S3625">
        <f t="shared" si="227"/>
        <v>2014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25"/>
        <v>105</v>
      </c>
      <c r="Q3626">
        <f t="shared" si="226"/>
        <v>80.72</v>
      </c>
      <c r="R3626" s="12">
        <f t="shared" si="228"/>
        <v>42545.774189814809</v>
      </c>
      <c r="S3626">
        <f t="shared" si="227"/>
        <v>2016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8223</v>
      </c>
      <c r="H3627" t="s">
        <v>8245</v>
      </c>
      <c r="I3627">
        <v>1406358000</v>
      </c>
      <c r="J3627">
        <v>1404841270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25"/>
        <v>103</v>
      </c>
      <c r="Q3627">
        <f t="shared" si="226"/>
        <v>39.49</v>
      </c>
      <c r="R3627" s="12">
        <f t="shared" si="228"/>
        <v>42157.652511574073</v>
      </c>
      <c r="S3627">
        <f t="shared" si="227"/>
        <v>2015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8223</v>
      </c>
      <c r="H3628" t="s">
        <v>8245</v>
      </c>
      <c r="I3628">
        <v>1471977290</v>
      </c>
      <c r="J3628">
        <v>1466793290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25"/>
        <v>102</v>
      </c>
      <c r="Q3628">
        <f t="shared" si="226"/>
        <v>84.85</v>
      </c>
      <c r="R3628" s="12">
        <f t="shared" si="228"/>
        <v>41846.667326388888</v>
      </c>
      <c r="S3628">
        <f t="shared" si="227"/>
        <v>2014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8224</v>
      </c>
      <c r="H3629" t="s">
        <v>8246</v>
      </c>
      <c r="I3629">
        <v>1435851577</v>
      </c>
      <c r="J3629">
        <v>1433259577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25"/>
        <v>100</v>
      </c>
      <c r="Q3629">
        <f t="shared" si="226"/>
        <v>68.97</v>
      </c>
      <c r="R3629" s="12">
        <f t="shared" si="228"/>
        <v>42460.741747685184</v>
      </c>
      <c r="S3629">
        <f t="shared" si="227"/>
        <v>2016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8224</v>
      </c>
      <c r="H3630" t="s">
        <v>8246</v>
      </c>
      <c r="I3630">
        <v>1408204857</v>
      </c>
      <c r="J3630">
        <v>1406390457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25"/>
        <v>0</v>
      </c>
      <c r="Q3630">
        <f t="shared" si="226"/>
        <v>0</v>
      </c>
      <c r="R3630" s="12">
        <f t="shared" si="228"/>
        <v>42291.833287037036</v>
      </c>
      <c r="S3630">
        <f t="shared" si="227"/>
        <v>2015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1463803140</v>
      </c>
      <c r="J3631">
        <v>1459446487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25"/>
        <v>0</v>
      </c>
      <c r="Q3631">
        <f t="shared" si="226"/>
        <v>1</v>
      </c>
      <c r="R3631" s="12">
        <f t="shared" si="228"/>
        <v>42437.094490740739</v>
      </c>
      <c r="S3631">
        <f t="shared" si="227"/>
        <v>2016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8223</v>
      </c>
      <c r="H3632" t="s">
        <v>8245</v>
      </c>
      <c r="I3632">
        <v>1450040396</v>
      </c>
      <c r="J3632">
        <v>1444852796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25"/>
        <v>0</v>
      </c>
      <c r="Q3632">
        <f t="shared" si="226"/>
        <v>1</v>
      </c>
      <c r="R3632" s="12">
        <f t="shared" si="228"/>
        <v>41942.84710648148</v>
      </c>
      <c r="S3632">
        <f t="shared" si="227"/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25"/>
        <v>51</v>
      </c>
      <c r="Q3633">
        <f t="shared" si="226"/>
        <v>147.88</v>
      </c>
      <c r="R3633" s="12">
        <f t="shared" si="228"/>
        <v>41880.753437499996</v>
      </c>
      <c r="S3633">
        <f t="shared" si="227"/>
        <v>2014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1417295990</v>
      </c>
      <c r="J3634">
        <v>1414700390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25"/>
        <v>20</v>
      </c>
      <c r="Q3634">
        <f t="shared" si="226"/>
        <v>100</v>
      </c>
      <c r="R3634" s="12">
        <f t="shared" si="228"/>
        <v>41946.936909722222</v>
      </c>
      <c r="S3634">
        <f t="shared" si="227"/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1411444740</v>
      </c>
      <c r="J3635">
        <v>1409335497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25"/>
        <v>35</v>
      </c>
      <c r="Q3635">
        <f t="shared" si="226"/>
        <v>56.84</v>
      </c>
      <c r="R3635" s="12">
        <f t="shared" si="228"/>
        <v>42649.623460648145</v>
      </c>
      <c r="S3635">
        <f t="shared" si="227"/>
        <v>2016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8224</v>
      </c>
      <c r="H3636" t="s">
        <v>8246</v>
      </c>
      <c r="I3636">
        <v>1416781749</v>
      </c>
      <c r="J3636">
        <v>1415053749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25"/>
        <v>4</v>
      </c>
      <c r="Q3636">
        <f t="shared" si="226"/>
        <v>176.94</v>
      </c>
      <c r="R3636" s="12">
        <f t="shared" si="228"/>
        <v>42701.166365740741</v>
      </c>
      <c r="S3636">
        <f t="shared" si="227"/>
        <v>2016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1479517200</v>
      </c>
      <c r="J3637">
        <v>1475765867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25"/>
        <v>36</v>
      </c>
      <c r="Q3637">
        <f t="shared" si="226"/>
        <v>127.6</v>
      </c>
      <c r="R3637" s="12">
        <f t="shared" si="228"/>
        <v>42450.88282407407</v>
      </c>
      <c r="S3637">
        <f t="shared" si="227"/>
        <v>2016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8228</v>
      </c>
      <c r="H3638" t="s">
        <v>8250</v>
      </c>
      <c r="I3638">
        <v>1484366340</v>
      </c>
      <c r="J3638">
        <v>1480219174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25"/>
        <v>0</v>
      </c>
      <c r="Q3638">
        <f t="shared" si="226"/>
        <v>0</v>
      </c>
      <c r="R3638" s="12">
        <f t="shared" si="228"/>
        <v>42226.694780092599</v>
      </c>
      <c r="S3638">
        <f t="shared" si="227"/>
        <v>2015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1461186676</v>
      </c>
      <c r="J3639">
        <v>1458594676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25"/>
        <v>31</v>
      </c>
      <c r="Q3639">
        <f t="shared" si="226"/>
        <v>66.14</v>
      </c>
      <c r="R3639" s="12">
        <f t="shared" si="228"/>
        <v>41975.700636574074</v>
      </c>
      <c r="S3639">
        <f t="shared" si="227"/>
        <v>2014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8223</v>
      </c>
      <c r="H3640" t="s">
        <v>8245</v>
      </c>
      <c r="I3640">
        <v>1442248829</v>
      </c>
      <c r="J3640">
        <v>1439224829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25"/>
        <v>7</v>
      </c>
      <c r="Q3640">
        <f t="shared" si="226"/>
        <v>108</v>
      </c>
      <c r="R3640" s="12">
        <f t="shared" si="228"/>
        <v>42053.672824074078</v>
      </c>
      <c r="S3640">
        <f t="shared" si="227"/>
        <v>2015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1420130935</v>
      </c>
      <c r="J3641">
        <v>1417538935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25"/>
        <v>0</v>
      </c>
      <c r="Q3641">
        <f t="shared" si="226"/>
        <v>1</v>
      </c>
      <c r="R3641" s="12">
        <f t="shared" si="228"/>
        <v>42590.677152777775</v>
      </c>
      <c r="S3641">
        <f t="shared" si="227"/>
        <v>2016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8228</v>
      </c>
      <c r="H3642" t="s">
        <v>8250</v>
      </c>
      <c r="I3642">
        <v>1429456132</v>
      </c>
      <c r="J3642">
        <v>1424275732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25"/>
        <v>6</v>
      </c>
      <c r="Q3642">
        <f t="shared" si="226"/>
        <v>18.329999999999998</v>
      </c>
      <c r="R3642" s="12">
        <f t="shared" si="228"/>
        <v>42104.781597222223</v>
      </c>
      <c r="S3642">
        <f t="shared" si="227"/>
        <v>2015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1475853060</v>
      </c>
      <c r="J3643">
        <v>1470672906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25"/>
        <v>0</v>
      </c>
      <c r="Q3643">
        <f t="shared" si="226"/>
        <v>0</v>
      </c>
      <c r="R3643" s="12">
        <f t="shared" si="228"/>
        <v>41899.627071759263</v>
      </c>
      <c r="S3643">
        <f t="shared" si="227"/>
        <v>2014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8223</v>
      </c>
      <c r="H3644" t="s">
        <v>8245</v>
      </c>
      <c r="I3644">
        <v>1431283530</v>
      </c>
      <c r="J3644">
        <v>1428691530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25"/>
        <v>2</v>
      </c>
      <c r="Q3644">
        <f t="shared" si="226"/>
        <v>7.5</v>
      </c>
      <c r="R3644" s="12">
        <f t="shared" si="228"/>
        <v>42297.816284722227</v>
      </c>
      <c r="S3644">
        <f t="shared" si="227"/>
        <v>2015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1412485200</v>
      </c>
      <c r="J3645">
        <v>1410966179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25"/>
        <v>0</v>
      </c>
      <c r="Q3645">
        <f t="shared" si="226"/>
        <v>0</v>
      </c>
      <c r="R3645" s="12">
        <f t="shared" si="228"/>
        <v>42285.143969907411</v>
      </c>
      <c r="S3645">
        <f t="shared" si="227"/>
        <v>2015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8235</v>
      </c>
      <c r="H3646" t="s">
        <v>8248</v>
      </c>
      <c r="I3646">
        <v>1448902800</v>
      </c>
      <c r="J3646">
        <v>1445369727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25"/>
        <v>16</v>
      </c>
      <c r="Q3646">
        <f t="shared" si="226"/>
        <v>68.42</v>
      </c>
      <c r="R3646" s="12">
        <f t="shared" si="228"/>
        <v>42409.241747685184</v>
      </c>
      <c r="S3646">
        <f t="shared" si="227"/>
        <v>2016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8223</v>
      </c>
      <c r="H3647" t="s">
        <v>8245</v>
      </c>
      <c r="I3647">
        <v>1447734439</v>
      </c>
      <c r="J3647">
        <v>1444274839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25"/>
        <v>0</v>
      </c>
      <c r="Q3647">
        <f t="shared" si="226"/>
        <v>1</v>
      </c>
      <c r="R3647" s="12">
        <f t="shared" si="228"/>
        <v>42665.970347222217</v>
      </c>
      <c r="S3647">
        <f t="shared" si="227"/>
        <v>2016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1457413140</v>
      </c>
      <c r="J3648">
        <v>1454996887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25"/>
        <v>5</v>
      </c>
      <c r="Q3648">
        <f t="shared" si="226"/>
        <v>60.13</v>
      </c>
      <c r="R3648" s="12">
        <f t="shared" si="228"/>
        <v>42140.421319444446</v>
      </c>
      <c r="S3648">
        <f t="shared" si="227"/>
        <v>2015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8228</v>
      </c>
      <c r="H3649" t="s">
        <v>8250</v>
      </c>
      <c r="I3649">
        <v>1479773838</v>
      </c>
      <c r="J3649">
        <v>1477178238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25"/>
        <v>6</v>
      </c>
      <c r="Q3649">
        <f t="shared" si="226"/>
        <v>15</v>
      </c>
      <c r="R3649" s="12">
        <f t="shared" si="228"/>
        <v>42598.749155092592</v>
      </c>
      <c r="S3649">
        <f t="shared" si="227"/>
        <v>2016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1434497400</v>
      </c>
      <c r="J3650">
        <v>1431770802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ref="P3650:P3713" si="229">ROUND(E3650/D3650*100,0)</f>
        <v>100</v>
      </c>
      <c r="Q3650">
        <f t="shared" ref="Q3650:Q3713" si="230">IFERROR(ROUND(E3650/L3650,2),0)</f>
        <v>550.04</v>
      </c>
      <c r="R3650" s="12">
        <f t="shared" si="228"/>
        <v>41887.292187500003</v>
      </c>
      <c r="S3650">
        <f t="shared" si="227"/>
        <v>2014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8224</v>
      </c>
      <c r="H3651" t="s">
        <v>8246</v>
      </c>
      <c r="I3651">
        <v>1475258327</v>
      </c>
      <c r="J3651">
        <v>1471370327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29"/>
        <v>104</v>
      </c>
      <c r="Q3651">
        <f t="shared" si="230"/>
        <v>97.5</v>
      </c>
      <c r="R3651" s="12">
        <f t="shared" si="228"/>
        <v>41780.712893518517</v>
      </c>
      <c r="S3651">
        <f t="shared" ref="S3651:S3714" si="231">YEAR(R3651)</f>
        <v>2014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8223</v>
      </c>
      <c r="H3652" t="s">
        <v>8245</v>
      </c>
      <c r="I3652">
        <v>1412492445</v>
      </c>
      <c r="J3652">
        <v>1409900445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29"/>
        <v>100</v>
      </c>
      <c r="Q3652">
        <f t="shared" si="230"/>
        <v>29.41</v>
      </c>
      <c r="R3652" s="12">
        <f t="shared" si="228"/>
        <v>42381.478981481487</v>
      </c>
      <c r="S3652">
        <f t="shared" si="231"/>
        <v>2016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8228</v>
      </c>
      <c r="H3653" t="s">
        <v>8250</v>
      </c>
      <c r="I3653">
        <v>1402938394</v>
      </c>
      <c r="J3653">
        <v>1400691994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29"/>
        <v>104</v>
      </c>
      <c r="Q3653">
        <f t="shared" si="230"/>
        <v>57.78</v>
      </c>
      <c r="R3653" s="12">
        <f t="shared" si="228"/>
        <v>41828.646319444444</v>
      </c>
      <c r="S3653">
        <f t="shared" si="231"/>
        <v>2014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8224</v>
      </c>
      <c r="H3654" t="s">
        <v>8246</v>
      </c>
      <c r="I3654">
        <v>1454412584</v>
      </c>
      <c r="J3654">
        <v>1452598184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29"/>
        <v>251</v>
      </c>
      <c r="Q3654">
        <f t="shared" si="230"/>
        <v>44.24</v>
      </c>
      <c r="R3654" s="12">
        <f t="shared" ref="R3654:R3717" si="232">((J3656/60)/60)/24+DATE(1970,1,1)</f>
        <v>42596.644699074073</v>
      </c>
      <c r="S3654">
        <f t="shared" si="231"/>
        <v>2016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8223</v>
      </c>
      <c r="H3655" t="s">
        <v>8245</v>
      </c>
      <c r="I3655">
        <v>1407686340</v>
      </c>
      <c r="J3655">
        <v>1404833442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29"/>
        <v>101</v>
      </c>
      <c r="Q3655">
        <f t="shared" si="230"/>
        <v>60.91</v>
      </c>
      <c r="R3655" s="12">
        <f t="shared" si="232"/>
        <v>42191.363506944443</v>
      </c>
      <c r="S3655">
        <f t="shared" si="231"/>
        <v>2015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8228</v>
      </c>
      <c r="H3656" t="s">
        <v>8250</v>
      </c>
      <c r="I3656">
        <v>1472097540</v>
      </c>
      <c r="J3656">
        <v>1471188502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29"/>
        <v>174</v>
      </c>
      <c r="Q3656">
        <f t="shared" si="230"/>
        <v>68.84</v>
      </c>
      <c r="R3656" s="12">
        <f t="shared" si="232"/>
        <v>42440.416504629626</v>
      </c>
      <c r="S3656">
        <f t="shared" si="231"/>
        <v>2016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8224</v>
      </c>
      <c r="H3657" t="s">
        <v>8246</v>
      </c>
      <c r="I3657">
        <v>1438764207</v>
      </c>
      <c r="J3657">
        <v>1436172207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29"/>
        <v>116</v>
      </c>
      <c r="Q3657">
        <f t="shared" si="230"/>
        <v>73.58</v>
      </c>
      <c r="R3657" s="12">
        <f t="shared" si="232"/>
        <v>42173.803217592591</v>
      </c>
      <c r="S3657">
        <f t="shared" si="231"/>
        <v>2015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8224</v>
      </c>
      <c r="H3658" t="s">
        <v>8246</v>
      </c>
      <c r="I3658">
        <v>1459702800</v>
      </c>
      <c r="J3658">
        <v>1457690386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29"/>
        <v>106</v>
      </c>
      <c r="Q3658">
        <f t="shared" si="230"/>
        <v>115.02</v>
      </c>
      <c r="R3658" s="12">
        <f t="shared" si="232"/>
        <v>42737.910138888896</v>
      </c>
      <c r="S3658">
        <f t="shared" si="231"/>
        <v>2017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8223</v>
      </c>
      <c r="H3659" t="s">
        <v>8245</v>
      </c>
      <c r="I3659">
        <v>1437202740</v>
      </c>
      <c r="J3659">
        <v>1434654998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29"/>
        <v>111</v>
      </c>
      <c r="Q3659">
        <f t="shared" si="230"/>
        <v>110.75</v>
      </c>
      <c r="R3659" s="12">
        <f t="shared" si="232"/>
        <v>42499.629849537043</v>
      </c>
      <c r="S3659">
        <f t="shared" si="231"/>
        <v>2016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8239</v>
      </c>
      <c r="H3660" t="s">
        <v>8256</v>
      </c>
      <c r="I3660">
        <v>1485989940</v>
      </c>
      <c r="J3660">
        <v>1483393836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29"/>
        <v>101</v>
      </c>
      <c r="Q3660">
        <f t="shared" si="230"/>
        <v>75.5</v>
      </c>
      <c r="R3660" s="12">
        <f t="shared" si="232"/>
        <v>41775.858564814815</v>
      </c>
      <c r="S3660">
        <f t="shared" si="231"/>
        <v>2014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8231</v>
      </c>
      <c r="H3661" t="s">
        <v>8252</v>
      </c>
      <c r="I3661">
        <v>1464817320</v>
      </c>
      <c r="J3661">
        <v>1462806419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29"/>
        <v>102</v>
      </c>
      <c r="Q3661">
        <f t="shared" si="230"/>
        <v>235.46</v>
      </c>
      <c r="R3661" s="12">
        <f t="shared" si="232"/>
        <v>42055.277199074073</v>
      </c>
      <c r="S3661">
        <f t="shared" si="231"/>
        <v>2015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8223</v>
      </c>
      <c r="H3662" t="s">
        <v>8245</v>
      </c>
      <c r="I3662">
        <v>1404273540</v>
      </c>
      <c r="J3662">
        <v>1400272580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29"/>
        <v>100</v>
      </c>
      <c r="Q3662">
        <f t="shared" si="230"/>
        <v>11.36</v>
      </c>
      <c r="R3662" s="12">
        <f t="shared" si="232"/>
        <v>41971.881076388891</v>
      </c>
      <c r="S3662">
        <f t="shared" si="231"/>
        <v>2014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1426775940</v>
      </c>
      <c r="J3663">
        <v>1424414350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29"/>
        <v>111</v>
      </c>
      <c r="Q3663">
        <f t="shared" si="230"/>
        <v>92.5</v>
      </c>
      <c r="R3663" s="12">
        <f t="shared" si="232"/>
        <v>42447.896666666667</v>
      </c>
      <c r="S3663">
        <f t="shared" si="231"/>
        <v>2016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8224</v>
      </c>
      <c r="H3664" t="s">
        <v>8246</v>
      </c>
      <c r="I3664">
        <v>1419368925</v>
      </c>
      <c r="J3664">
        <v>1417208925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29"/>
        <v>101</v>
      </c>
      <c r="Q3664">
        <f t="shared" si="230"/>
        <v>202.85</v>
      </c>
      <c r="R3664" s="12">
        <f t="shared" si="232"/>
        <v>42064.220069444447</v>
      </c>
      <c r="S3664">
        <f t="shared" si="231"/>
        <v>2015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8223</v>
      </c>
      <c r="H3665" t="s">
        <v>8245</v>
      </c>
      <c r="I3665">
        <v>1460260800</v>
      </c>
      <c r="J3665">
        <v>1458336672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29"/>
        <v>104</v>
      </c>
      <c r="Q3665">
        <f t="shared" si="230"/>
        <v>26</v>
      </c>
      <c r="R3665" s="12">
        <f t="shared" si="232"/>
        <v>42665.451736111107</v>
      </c>
      <c r="S3665">
        <f t="shared" si="231"/>
        <v>2016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8228</v>
      </c>
      <c r="H3666" t="s">
        <v>8250</v>
      </c>
      <c r="I3666">
        <v>1427775414</v>
      </c>
      <c r="J3666">
        <v>1425187014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29"/>
        <v>109</v>
      </c>
      <c r="Q3666">
        <f t="shared" si="230"/>
        <v>46.05</v>
      </c>
      <c r="R3666" s="12">
        <f t="shared" si="232"/>
        <v>42523.248715277776</v>
      </c>
      <c r="S3666">
        <f t="shared" si="231"/>
        <v>2016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8224</v>
      </c>
      <c r="H3667" t="s">
        <v>8246</v>
      </c>
      <c r="I3667">
        <v>1482321030</v>
      </c>
      <c r="J3667">
        <v>1477133430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29"/>
        <v>115</v>
      </c>
      <c r="Q3667">
        <f t="shared" si="230"/>
        <v>51</v>
      </c>
      <c r="R3667" s="12">
        <f t="shared" si="232"/>
        <v>42294.808124999996</v>
      </c>
      <c r="S3667">
        <f t="shared" si="231"/>
        <v>2015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1466056689</v>
      </c>
      <c r="J3668">
        <v>1464847089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29"/>
        <v>100</v>
      </c>
      <c r="Q3668">
        <f t="shared" si="230"/>
        <v>31.58</v>
      </c>
      <c r="R3668" s="12">
        <f t="shared" si="232"/>
        <v>41822.90488425926</v>
      </c>
      <c r="S3668">
        <f t="shared" si="231"/>
        <v>2014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8229</v>
      </c>
      <c r="H3669" t="s">
        <v>8248</v>
      </c>
      <c r="I3669">
        <v>1446062040</v>
      </c>
      <c r="J3669">
        <v>1445109822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29"/>
        <v>103</v>
      </c>
      <c r="Q3669">
        <f t="shared" si="230"/>
        <v>53.36</v>
      </c>
      <c r="R3669" s="12">
        <f t="shared" si="232"/>
        <v>42173.970127314817</v>
      </c>
      <c r="S3669">
        <f t="shared" si="231"/>
        <v>2015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1406185200</v>
      </c>
      <c r="J3670">
        <v>1404337382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29"/>
        <v>104</v>
      </c>
      <c r="Q3670">
        <f t="shared" si="230"/>
        <v>36.96</v>
      </c>
      <c r="R3670" s="12">
        <f t="shared" si="232"/>
        <v>42185.556157407409</v>
      </c>
      <c r="S3670">
        <f t="shared" si="231"/>
        <v>2015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1437261419</v>
      </c>
      <c r="J3671">
        <v>1434669419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29"/>
        <v>138</v>
      </c>
      <c r="Q3671">
        <f t="shared" si="230"/>
        <v>81.290000000000006</v>
      </c>
      <c r="R3671" s="12">
        <f t="shared" si="232"/>
        <v>42136.675196759257</v>
      </c>
      <c r="S3671">
        <f t="shared" si="231"/>
        <v>2015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8223</v>
      </c>
      <c r="H3672" t="s">
        <v>8245</v>
      </c>
      <c r="I3672">
        <v>1437676380</v>
      </c>
      <c r="J3672">
        <v>1435670452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29"/>
        <v>110</v>
      </c>
      <c r="Q3672">
        <f t="shared" si="230"/>
        <v>20.079999999999998</v>
      </c>
      <c r="R3672" s="12">
        <f t="shared" si="232"/>
        <v>42142.514016203699</v>
      </c>
      <c r="S3672">
        <f t="shared" si="231"/>
        <v>2015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8224</v>
      </c>
      <c r="H3673" t="s">
        <v>8246</v>
      </c>
      <c r="I3673">
        <v>1434039137</v>
      </c>
      <c r="J3673">
        <v>1431447137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29"/>
        <v>101</v>
      </c>
      <c r="Q3673">
        <f t="shared" si="230"/>
        <v>88.25</v>
      </c>
      <c r="R3673" s="12">
        <f t="shared" si="232"/>
        <v>41820.62809027778</v>
      </c>
      <c r="S3673">
        <f t="shared" si="231"/>
        <v>2014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1433113200</v>
      </c>
      <c r="J3674">
        <v>1431951611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29"/>
        <v>102</v>
      </c>
      <c r="Q3674">
        <f t="shared" si="230"/>
        <v>53.44</v>
      </c>
      <c r="R3674" s="12">
        <f t="shared" si="232"/>
        <v>41878.946574074071</v>
      </c>
      <c r="S3674">
        <f t="shared" si="231"/>
        <v>2014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8223</v>
      </c>
      <c r="H3675" t="s">
        <v>8245</v>
      </c>
      <c r="I3675">
        <v>1405915140</v>
      </c>
      <c r="J3675">
        <v>1404140667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29"/>
        <v>114</v>
      </c>
      <c r="Q3675">
        <f t="shared" si="230"/>
        <v>39.869999999999997</v>
      </c>
      <c r="R3675" s="12">
        <f t="shared" si="232"/>
        <v>41914.295104166667</v>
      </c>
      <c r="S3675">
        <f t="shared" si="231"/>
        <v>2014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8224</v>
      </c>
      <c r="H3676" t="s">
        <v>8246</v>
      </c>
      <c r="I3676">
        <v>1411771384</v>
      </c>
      <c r="J3676">
        <v>1409179384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29"/>
        <v>100</v>
      </c>
      <c r="Q3676">
        <f t="shared" si="230"/>
        <v>145.16</v>
      </c>
      <c r="R3676" s="12">
        <f t="shared" si="232"/>
        <v>42556.873020833329</v>
      </c>
      <c r="S3676">
        <f t="shared" si="231"/>
        <v>2016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1415191920</v>
      </c>
      <c r="J3677">
        <v>1412233497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29"/>
        <v>140</v>
      </c>
      <c r="Q3677">
        <f t="shared" si="230"/>
        <v>23.33</v>
      </c>
      <c r="R3677" s="12">
        <f t="shared" si="232"/>
        <v>42493.597013888888</v>
      </c>
      <c r="S3677">
        <f t="shared" si="231"/>
        <v>2016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8235</v>
      </c>
      <c r="H3678" t="s">
        <v>8248</v>
      </c>
      <c r="I3678">
        <v>1472936229</v>
      </c>
      <c r="J3678">
        <v>1467752229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29"/>
        <v>129</v>
      </c>
      <c r="Q3678">
        <f t="shared" si="230"/>
        <v>64.38</v>
      </c>
      <c r="R3678" s="12">
        <f t="shared" si="232"/>
        <v>41876.815787037034</v>
      </c>
      <c r="S3678">
        <f t="shared" si="231"/>
        <v>2014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8224</v>
      </c>
      <c r="H3679" t="s">
        <v>8246</v>
      </c>
      <c r="I3679">
        <v>1463353200</v>
      </c>
      <c r="J3679">
        <v>1462285182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29"/>
        <v>103</v>
      </c>
      <c r="Q3679">
        <f t="shared" si="230"/>
        <v>62.05</v>
      </c>
      <c r="R3679" s="12">
        <f t="shared" si="232"/>
        <v>41802.574282407404</v>
      </c>
      <c r="S3679">
        <f t="shared" si="231"/>
        <v>2014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8223</v>
      </c>
      <c r="H3680" t="s">
        <v>8245</v>
      </c>
      <c r="I3680">
        <v>1410550484</v>
      </c>
      <c r="J3680">
        <v>1408995284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29"/>
        <v>103</v>
      </c>
      <c r="Q3680">
        <f t="shared" si="230"/>
        <v>66.13</v>
      </c>
      <c r="R3680" s="12">
        <f t="shared" si="232"/>
        <v>42120.531226851846</v>
      </c>
      <c r="S3680">
        <f t="shared" si="231"/>
        <v>2015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1404359940</v>
      </c>
      <c r="J3681">
        <v>1402580818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29"/>
        <v>110</v>
      </c>
      <c r="Q3681">
        <f t="shared" si="230"/>
        <v>73.400000000000006</v>
      </c>
      <c r="R3681" s="12">
        <f t="shared" si="232"/>
        <v>41786.761354166665</v>
      </c>
      <c r="S3681">
        <f t="shared" si="231"/>
        <v>2014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8224</v>
      </c>
      <c r="H3682" t="s">
        <v>8246</v>
      </c>
      <c r="I3682">
        <v>1433076298</v>
      </c>
      <c r="J3682">
        <v>1430052298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29"/>
        <v>113</v>
      </c>
      <c r="Q3682">
        <f t="shared" si="230"/>
        <v>99.5</v>
      </c>
      <c r="R3682" s="12">
        <f t="shared" si="232"/>
        <v>42627.454097222217</v>
      </c>
      <c r="S3682">
        <f t="shared" si="231"/>
        <v>2016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1404190740</v>
      </c>
      <c r="J3683">
        <v>1401214581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29"/>
        <v>112</v>
      </c>
      <c r="Q3683">
        <f t="shared" si="230"/>
        <v>62.17</v>
      </c>
      <c r="R3683" s="12">
        <f t="shared" si="232"/>
        <v>42374.651504629626</v>
      </c>
      <c r="S3683">
        <f t="shared" si="231"/>
        <v>2016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1475664834</v>
      </c>
      <c r="J3684">
        <v>1473850434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29"/>
        <v>139</v>
      </c>
      <c r="Q3684">
        <f t="shared" si="230"/>
        <v>62.33</v>
      </c>
      <c r="R3684" s="12">
        <f t="shared" si="232"/>
        <v>41772.685393518521</v>
      </c>
      <c r="S3684">
        <f t="shared" si="231"/>
        <v>2014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1452872290</v>
      </c>
      <c r="J3685">
        <v>1452008290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29"/>
        <v>111</v>
      </c>
      <c r="Q3685">
        <f t="shared" si="230"/>
        <v>58.79</v>
      </c>
      <c r="R3685" s="12">
        <f t="shared" si="232"/>
        <v>42633.116851851853</v>
      </c>
      <c r="S3685">
        <f t="shared" si="231"/>
        <v>2016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1402901940</v>
      </c>
      <c r="J3686">
        <v>1399998418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29"/>
        <v>139</v>
      </c>
      <c r="Q3686">
        <f t="shared" si="230"/>
        <v>45.35</v>
      </c>
      <c r="R3686" s="12">
        <f t="shared" si="232"/>
        <v>42219.180393518516</v>
      </c>
      <c r="S3686">
        <f t="shared" si="231"/>
        <v>2015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1476931696</v>
      </c>
      <c r="J3687">
        <v>1474339696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29"/>
        <v>106</v>
      </c>
      <c r="Q3687">
        <f t="shared" si="230"/>
        <v>41.94</v>
      </c>
      <c r="R3687" s="12">
        <f t="shared" si="232"/>
        <v>41753.593275462961</v>
      </c>
      <c r="S3687">
        <f t="shared" si="231"/>
        <v>2014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1441167586</v>
      </c>
      <c r="J3688">
        <v>1438575586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29"/>
        <v>101</v>
      </c>
      <c r="Q3688">
        <f t="shared" si="230"/>
        <v>59.17</v>
      </c>
      <c r="R3688" s="12">
        <f t="shared" si="232"/>
        <v>42230.662731481483</v>
      </c>
      <c r="S3688">
        <f t="shared" si="231"/>
        <v>2015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1400533200</v>
      </c>
      <c r="J3689">
        <v>1398348859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29"/>
        <v>100</v>
      </c>
      <c r="Q3689">
        <f t="shared" si="230"/>
        <v>200.49</v>
      </c>
      <c r="R3689" s="12">
        <f t="shared" si="232"/>
        <v>41787.218229166669</v>
      </c>
      <c r="S3689">
        <f t="shared" si="231"/>
        <v>2014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8223</v>
      </c>
      <c r="H3690" t="s">
        <v>8245</v>
      </c>
      <c r="I3690">
        <v>1440820740</v>
      </c>
      <c r="J3690">
        <v>1439567660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29"/>
        <v>109</v>
      </c>
      <c r="Q3690">
        <f t="shared" si="230"/>
        <v>83.97</v>
      </c>
      <c r="R3690" s="12">
        <f t="shared" si="232"/>
        <v>41829.787083333329</v>
      </c>
      <c r="S3690">
        <f t="shared" si="231"/>
        <v>2014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1403846055</v>
      </c>
      <c r="J3691">
        <v>1401254055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29"/>
        <v>118</v>
      </c>
      <c r="Q3691">
        <f t="shared" si="230"/>
        <v>57.26</v>
      </c>
      <c r="R3691" s="12">
        <f t="shared" si="232"/>
        <v>42147.826840277776</v>
      </c>
      <c r="S3691">
        <f t="shared" si="231"/>
        <v>2015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8224</v>
      </c>
      <c r="H3692" t="s">
        <v>8246</v>
      </c>
      <c r="I3692">
        <v>1407524004</v>
      </c>
      <c r="J3692">
        <v>1404932004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29"/>
        <v>120</v>
      </c>
      <c r="Q3692">
        <f t="shared" si="230"/>
        <v>58.06</v>
      </c>
      <c r="R3692" s="12">
        <f t="shared" si="232"/>
        <v>41940.598182870373</v>
      </c>
      <c r="S3692">
        <f t="shared" si="231"/>
        <v>2014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1434925500</v>
      </c>
      <c r="J3693">
        <v>1432410639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29"/>
        <v>128</v>
      </c>
      <c r="Q3693">
        <f t="shared" si="230"/>
        <v>186.8</v>
      </c>
      <c r="R3693" s="12">
        <f t="shared" si="232"/>
        <v>42020.700567129628</v>
      </c>
      <c r="S3693">
        <f t="shared" si="231"/>
        <v>2015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1417101683</v>
      </c>
      <c r="J3694">
        <v>1414506083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29"/>
        <v>126</v>
      </c>
      <c r="Q3694">
        <f t="shared" si="230"/>
        <v>74.12</v>
      </c>
      <c r="R3694" s="12">
        <f t="shared" si="232"/>
        <v>41891.96503472222</v>
      </c>
      <c r="S3694">
        <f t="shared" si="231"/>
        <v>2014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8223</v>
      </c>
      <c r="H3695" t="s">
        <v>8245</v>
      </c>
      <c r="I3695">
        <v>1425272340</v>
      </c>
      <c r="J3695">
        <v>1421426929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29"/>
        <v>129</v>
      </c>
      <c r="Q3695">
        <f t="shared" si="230"/>
        <v>30.71</v>
      </c>
      <c r="R3695" s="12">
        <f t="shared" si="232"/>
        <v>42309.191307870366</v>
      </c>
      <c r="S3695">
        <f t="shared" si="231"/>
        <v>2015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1411084800</v>
      </c>
      <c r="J3696">
        <v>1410304179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29"/>
        <v>107</v>
      </c>
      <c r="Q3696">
        <f t="shared" si="230"/>
        <v>62.67</v>
      </c>
      <c r="R3696" s="12">
        <f t="shared" si="232"/>
        <v>42490.133877314816</v>
      </c>
      <c r="S3696">
        <f t="shared" si="231"/>
        <v>2016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8224</v>
      </c>
      <c r="H3697" t="s">
        <v>8246</v>
      </c>
      <c r="I3697">
        <v>1448922600</v>
      </c>
      <c r="J3697">
        <v>1446352529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29"/>
        <v>100</v>
      </c>
      <c r="Q3697">
        <f t="shared" si="230"/>
        <v>121.36</v>
      </c>
      <c r="R3697" s="12">
        <f t="shared" si="232"/>
        <v>41995.870486111111</v>
      </c>
      <c r="S3697">
        <f t="shared" si="231"/>
        <v>2014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8223</v>
      </c>
      <c r="H3698" t="s">
        <v>8245</v>
      </c>
      <c r="I3698">
        <v>1465178400</v>
      </c>
      <c r="J3698">
        <v>1461985967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29"/>
        <v>155</v>
      </c>
      <c r="Q3698">
        <f t="shared" si="230"/>
        <v>39.74</v>
      </c>
      <c r="R3698" s="12">
        <f t="shared" si="232"/>
        <v>41988.617083333331</v>
      </c>
      <c r="S3698">
        <f t="shared" si="231"/>
        <v>2014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8223</v>
      </c>
      <c r="H3699" t="s">
        <v>8245</v>
      </c>
      <c r="I3699">
        <v>1421009610</v>
      </c>
      <c r="J3699">
        <v>1419281610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29"/>
        <v>108</v>
      </c>
      <c r="Q3699">
        <f t="shared" si="230"/>
        <v>72</v>
      </c>
      <c r="R3699" s="12">
        <f t="shared" si="232"/>
        <v>42479.465833333335</v>
      </c>
      <c r="S3699">
        <f t="shared" si="231"/>
        <v>2016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8224</v>
      </c>
      <c r="H3700" t="s">
        <v>8246</v>
      </c>
      <c r="I3700">
        <v>1423838916</v>
      </c>
      <c r="J3700">
        <v>1418654916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29"/>
        <v>111</v>
      </c>
      <c r="Q3700">
        <f t="shared" si="230"/>
        <v>40.630000000000003</v>
      </c>
      <c r="R3700" s="12">
        <f t="shared" si="232"/>
        <v>42401.806562500002</v>
      </c>
      <c r="S3700">
        <f t="shared" si="231"/>
        <v>2016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8224</v>
      </c>
      <c r="H3701" t="s">
        <v>8246</v>
      </c>
      <c r="I3701">
        <v>1462878648</v>
      </c>
      <c r="J3701">
        <v>1461064248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29"/>
        <v>101</v>
      </c>
      <c r="Q3701">
        <f t="shared" si="230"/>
        <v>63</v>
      </c>
      <c r="R3701" s="12">
        <f t="shared" si="232"/>
        <v>41897.602037037039</v>
      </c>
      <c r="S3701">
        <f t="shared" si="231"/>
        <v>2014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1456946487</v>
      </c>
      <c r="J3702">
        <v>1454354487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29"/>
        <v>121</v>
      </c>
      <c r="Q3702">
        <f t="shared" si="230"/>
        <v>33.67</v>
      </c>
      <c r="R3702" s="12">
        <f t="shared" si="232"/>
        <v>41882.585648148146</v>
      </c>
      <c r="S3702">
        <f t="shared" si="231"/>
        <v>2014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8223</v>
      </c>
      <c r="H3703" t="s">
        <v>8245</v>
      </c>
      <c r="I3703">
        <v>1413383216</v>
      </c>
      <c r="J3703">
        <v>1410791216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29"/>
        <v>100</v>
      </c>
      <c r="Q3703">
        <f t="shared" si="230"/>
        <v>38.590000000000003</v>
      </c>
      <c r="R3703" s="12">
        <f t="shared" si="232"/>
        <v>42129.541585648149</v>
      </c>
      <c r="S3703">
        <f t="shared" si="231"/>
        <v>2015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8223</v>
      </c>
      <c r="H3704" t="s">
        <v>8245</v>
      </c>
      <c r="I3704">
        <v>1412092800</v>
      </c>
      <c r="J3704">
        <v>1409493800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29"/>
        <v>109</v>
      </c>
      <c r="Q3704">
        <f t="shared" si="230"/>
        <v>155.94999999999999</v>
      </c>
      <c r="R3704" s="12">
        <f t="shared" si="232"/>
        <v>42524.53800925926</v>
      </c>
      <c r="S3704">
        <f t="shared" si="231"/>
        <v>2016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8224</v>
      </c>
      <c r="H3705" t="s">
        <v>8246</v>
      </c>
      <c r="I3705">
        <v>1433422793</v>
      </c>
      <c r="J3705">
        <v>1430830793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29"/>
        <v>123</v>
      </c>
      <c r="Q3705">
        <f t="shared" si="230"/>
        <v>43.2</v>
      </c>
      <c r="R3705" s="12">
        <f t="shared" si="232"/>
        <v>42556.504490740743</v>
      </c>
      <c r="S3705">
        <f t="shared" si="231"/>
        <v>2016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1468191540</v>
      </c>
      <c r="J3706">
        <v>1464958484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29"/>
        <v>136</v>
      </c>
      <c r="Q3706">
        <f t="shared" si="230"/>
        <v>15.15</v>
      </c>
      <c r="R3706" s="12">
        <f t="shared" si="232"/>
        <v>42461.689745370371</v>
      </c>
      <c r="S3706">
        <f t="shared" si="231"/>
        <v>2016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1471071540</v>
      </c>
      <c r="J3707">
        <v>1467720388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29"/>
        <v>103</v>
      </c>
      <c r="Q3707">
        <f t="shared" si="230"/>
        <v>83.57</v>
      </c>
      <c r="R3707" s="12">
        <f t="shared" si="232"/>
        <v>41792.542986111112</v>
      </c>
      <c r="S3707">
        <f t="shared" si="231"/>
        <v>2014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8224</v>
      </c>
      <c r="H3708" t="s">
        <v>8246</v>
      </c>
      <c r="I3708">
        <v>1464712394</v>
      </c>
      <c r="J3708">
        <v>1459528394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29"/>
        <v>121</v>
      </c>
      <c r="Q3708">
        <f t="shared" si="230"/>
        <v>140</v>
      </c>
      <c r="R3708" s="12">
        <f t="shared" si="232"/>
        <v>41879.913761574076</v>
      </c>
      <c r="S3708">
        <f t="shared" si="231"/>
        <v>2014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1403546400</v>
      </c>
      <c r="J3709">
        <v>1401714114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29"/>
        <v>186</v>
      </c>
      <c r="Q3709">
        <f t="shared" si="230"/>
        <v>80.87</v>
      </c>
      <c r="R3709" s="12">
        <f t="shared" si="232"/>
        <v>42552.048356481479</v>
      </c>
      <c r="S3709">
        <f t="shared" si="231"/>
        <v>2016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1410558949</v>
      </c>
      <c r="J3710">
        <v>1409262949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29"/>
        <v>300</v>
      </c>
      <c r="Q3710">
        <f t="shared" si="230"/>
        <v>53.85</v>
      </c>
      <c r="R3710" s="12">
        <f t="shared" si="232"/>
        <v>41810.142199074071</v>
      </c>
      <c r="S3710">
        <f t="shared" si="231"/>
        <v>2014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8223</v>
      </c>
      <c r="H3711" t="s">
        <v>8245</v>
      </c>
      <c r="I3711">
        <v>1469165160</v>
      </c>
      <c r="J3711">
        <v>1467335378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29"/>
        <v>108</v>
      </c>
      <c r="Q3711">
        <f t="shared" si="230"/>
        <v>30.93</v>
      </c>
      <c r="R3711" s="12">
        <f t="shared" si="232"/>
        <v>41785.707708333335</v>
      </c>
      <c r="S3711">
        <f t="shared" si="231"/>
        <v>2014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1404444286</v>
      </c>
      <c r="J3712">
        <v>1403234686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29"/>
        <v>141</v>
      </c>
      <c r="Q3712">
        <f t="shared" si="230"/>
        <v>67.959999999999994</v>
      </c>
      <c r="R3712" s="12">
        <f t="shared" si="232"/>
        <v>42072.576249999998</v>
      </c>
      <c r="S3712">
        <f t="shared" si="231"/>
        <v>2015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8224</v>
      </c>
      <c r="H3713" t="s">
        <v>8246</v>
      </c>
      <c r="I3713">
        <v>1403715546</v>
      </c>
      <c r="J3713">
        <v>1401123546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29"/>
        <v>114</v>
      </c>
      <c r="Q3713">
        <f t="shared" si="230"/>
        <v>27.14</v>
      </c>
      <c r="R3713" s="12">
        <f t="shared" si="232"/>
        <v>41779.724224537036</v>
      </c>
      <c r="S3713">
        <f t="shared" si="231"/>
        <v>2014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1428068988</v>
      </c>
      <c r="J3714">
        <v>1425908988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ref="P3714:P3777" si="233">ROUND(E3714/D3714*100,0)</f>
        <v>154</v>
      </c>
      <c r="Q3714">
        <f t="shared" ref="Q3714:Q3777" si="234">IFERROR(ROUND(E3714/L3714,2),0)</f>
        <v>110.87</v>
      </c>
      <c r="R3714" s="12">
        <f t="shared" si="232"/>
        <v>42134.172071759262</v>
      </c>
      <c r="S3714">
        <f t="shared" si="231"/>
        <v>2015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1402848000</v>
      </c>
      <c r="J3715">
        <v>1400606573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33"/>
        <v>102</v>
      </c>
      <c r="Q3715">
        <f t="shared" si="234"/>
        <v>106.84</v>
      </c>
      <c r="R3715" s="12">
        <f t="shared" si="232"/>
        <v>42505.738032407404</v>
      </c>
      <c r="S3715">
        <f t="shared" ref="S3715:S3778" si="235">YEAR(R3715)</f>
        <v>2016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1433055540</v>
      </c>
      <c r="J3716">
        <v>1431230867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33"/>
        <v>102</v>
      </c>
      <c r="Q3716">
        <f t="shared" si="234"/>
        <v>105.52</v>
      </c>
      <c r="R3716" s="12">
        <f t="shared" si="232"/>
        <v>42118.556331018524</v>
      </c>
      <c r="S3716">
        <f t="shared" si="235"/>
        <v>2015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8223</v>
      </c>
      <c r="H3717" t="s">
        <v>8245</v>
      </c>
      <c r="I3717">
        <v>1465062166</v>
      </c>
      <c r="J3717">
        <v>1463334166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33"/>
        <v>103</v>
      </c>
      <c r="Q3717">
        <f t="shared" si="234"/>
        <v>132.96</v>
      </c>
      <c r="R3717" s="12">
        <f t="shared" si="232"/>
        <v>42036.995590277773</v>
      </c>
      <c r="S3717">
        <f t="shared" si="235"/>
        <v>2015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1432612740</v>
      </c>
      <c r="J3718">
        <v>1429881667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33"/>
        <v>156</v>
      </c>
      <c r="Q3718">
        <f t="shared" si="234"/>
        <v>51.92</v>
      </c>
      <c r="R3718" s="12">
        <f t="shared" ref="R3718:R3781" si="236">((J3720/60)/60)/24+DATE(1970,1,1)</f>
        <v>42360.887835648144</v>
      </c>
      <c r="S3718">
        <f t="shared" si="235"/>
        <v>2015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1427806320</v>
      </c>
      <c r="J3719">
        <v>1422834819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33"/>
        <v>101</v>
      </c>
      <c r="Q3719">
        <f t="shared" si="234"/>
        <v>310</v>
      </c>
      <c r="R3719" s="12">
        <f t="shared" si="236"/>
        <v>42102.866307870368</v>
      </c>
      <c r="S3719">
        <f t="shared" si="235"/>
        <v>2015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8223</v>
      </c>
      <c r="H3720" t="s">
        <v>8245</v>
      </c>
      <c r="I3720">
        <v>1453411109</v>
      </c>
      <c r="J3720">
        <v>1450819109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33"/>
        <v>239</v>
      </c>
      <c r="Q3720">
        <f t="shared" si="234"/>
        <v>26.02</v>
      </c>
      <c r="R3720" s="12">
        <f t="shared" si="236"/>
        <v>42032.716145833328</v>
      </c>
      <c r="S3720">
        <f t="shared" si="235"/>
        <v>2015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1431204449</v>
      </c>
      <c r="J3721">
        <v>1428526049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33"/>
        <v>210</v>
      </c>
      <c r="Q3721">
        <f t="shared" si="234"/>
        <v>105</v>
      </c>
      <c r="R3721" s="12">
        <f t="shared" si="236"/>
        <v>42147.729930555557</v>
      </c>
      <c r="S3721">
        <f t="shared" si="235"/>
        <v>2015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8224</v>
      </c>
      <c r="H3722" t="s">
        <v>8246</v>
      </c>
      <c r="I3722">
        <v>1425057075</v>
      </c>
      <c r="J3722">
        <v>1422465075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33"/>
        <v>105</v>
      </c>
      <c r="Q3722">
        <f t="shared" si="234"/>
        <v>86.23</v>
      </c>
      <c r="R3722" s="12">
        <f t="shared" si="236"/>
        <v>42165.993125000001</v>
      </c>
      <c r="S3722">
        <f t="shared" si="235"/>
        <v>2015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8224</v>
      </c>
      <c r="H3723" t="s">
        <v>8246</v>
      </c>
      <c r="I3723">
        <v>1434994266</v>
      </c>
      <c r="J3723">
        <v>1432402266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33"/>
        <v>101</v>
      </c>
      <c r="Q3723">
        <f t="shared" si="234"/>
        <v>114.55</v>
      </c>
      <c r="R3723" s="12">
        <f t="shared" si="236"/>
        <v>41927.936157407406</v>
      </c>
      <c r="S3723">
        <f t="shared" si="235"/>
        <v>2014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8223</v>
      </c>
      <c r="H3724" t="s">
        <v>8245</v>
      </c>
      <c r="I3724">
        <v>1435881006</v>
      </c>
      <c r="J3724">
        <v>1433980206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33"/>
        <v>111</v>
      </c>
      <c r="Q3724">
        <f t="shared" si="234"/>
        <v>47.66</v>
      </c>
      <c r="R3724" s="12">
        <f t="shared" si="236"/>
        <v>42381.671840277777</v>
      </c>
      <c r="S3724">
        <f t="shared" si="235"/>
        <v>2016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8223</v>
      </c>
      <c r="H3725" t="s">
        <v>8245</v>
      </c>
      <c r="I3725">
        <v>1415230084</v>
      </c>
      <c r="J3725">
        <v>1413412084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33"/>
        <v>102</v>
      </c>
      <c r="Q3725">
        <f t="shared" si="234"/>
        <v>72.89</v>
      </c>
      <c r="R3725" s="12">
        <f t="shared" si="236"/>
        <v>41943.753032407411</v>
      </c>
      <c r="S3725">
        <f t="shared" si="235"/>
        <v>2014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8228</v>
      </c>
      <c r="H3726" t="s">
        <v>8250</v>
      </c>
      <c r="I3726">
        <v>1455231540</v>
      </c>
      <c r="J3726">
        <v>1452614847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33"/>
        <v>103</v>
      </c>
      <c r="Q3726">
        <f t="shared" si="234"/>
        <v>49.55</v>
      </c>
      <c r="R3726" s="12">
        <f t="shared" si="236"/>
        <v>42465.491435185191</v>
      </c>
      <c r="S3726">
        <f t="shared" si="235"/>
        <v>2016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1417374262</v>
      </c>
      <c r="J3727">
        <v>1414778662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33"/>
        <v>127</v>
      </c>
      <c r="Q3727">
        <f t="shared" si="234"/>
        <v>25.4</v>
      </c>
      <c r="R3727" s="12">
        <f t="shared" si="236"/>
        <v>42401.945219907408</v>
      </c>
      <c r="S3727">
        <f t="shared" si="235"/>
        <v>2016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8224</v>
      </c>
      <c r="H3728" t="s">
        <v>8246</v>
      </c>
      <c r="I3728">
        <v>1462402800</v>
      </c>
      <c r="J3728">
        <v>1459856860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33"/>
        <v>339</v>
      </c>
      <c r="Q3728">
        <f t="shared" si="234"/>
        <v>62.59</v>
      </c>
      <c r="R3728" s="12">
        <f t="shared" si="236"/>
        <v>42462.140868055561</v>
      </c>
      <c r="S3728">
        <f t="shared" si="235"/>
        <v>2016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8224</v>
      </c>
      <c r="H3729" t="s">
        <v>8246</v>
      </c>
      <c r="I3729">
        <v>1455831000</v>
      </c>
      <c r="J3729">
        <v>1454366467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33"/>
        <v>101</v>
      </c>
      <c r="Q3729">
        <f t="shared" si="234"/>
        <v>61.06</v>
      </c>
      <c r="R3729" s="12">
        <f t="shared" si="236"/>
        <v>42632.348310185189</v>
      </c>
      <c r="S3729">
        <f t="shared" si="235"/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1461963600</v>
      </c>
      <c r="J3730">
        <v>1459567371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33"/>
        <v>9</v>
      </c>
      <c r="Q3730">
        <f t="shared" si="234"/>
        <v>60.06</v>
      </c>
      <c r="R3730" s="12">
        <f t="shared" si="236"/>
        <v>42205.171018518522</v>
      </c>
      <c r="S3730">
        <f t="shared" si="235"/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1476939300</v>
      </c>
      <c r="J3731">
        <v>1474273294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33"/>
        <v>7</v>
      </c>
      <c r="Q3731">
        <f t="shared" si="234"/>
        <v>72.400000000000006</v>
      </c>
      <c r="R3731" s="12">
        <f t="shared" si="236"/>
        <v>42041.205000000002</v>
      </c>
      <c r="S3731">
        <f t="shared" si="235"/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1439957176</v>
      </c>
      <c r="J3732">
        <v>1437365176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33"/>
        <v>10</v>
      </c>
      <c r="Q3732">
        <f t="shared" si="234"/>
        <v>100</v>
      </c>
      <c r="R3732" s="12">
        <f t="shared" si="236"/>
        <v>42203.677766203706</v>
      </c>
      <c r="S3732">
        <f t="shared" si="235"/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1427082912</v>
      </c>
      <c r="J3733">
        <v>1423198512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33"/>
        <v>11</v>
      </c>
      <c r="Q3733">
        <f t="shared" si="234"/>
        <v>51.67</v>
      </c>
      <c r="R3733" s="12">
        <f t="shared" si="236"/>
        <v>41983.752847222218</v>
      </c>
      <c r="S3733">
        <f t="shared" si="235"/>
        <v>2014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8223</v>
      </c>
      <c r="H3734" t="s">
        <v>8245</v>
      </c>
      <c r="I3734">
        <v>1439828159</v>
      </c>
      <c r="J3734">
        <v>1437236159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33"/>
        <v>15</v>
      </c>
      <c r="Q3734">
        <f t="shared" si="234"/>
        <v>32.75</v>
      </c>
      <c r="R3734" s="12">
        <f t="shared" si="236"/>
        <v>41968.677465277782</v>
      </c>
      <c r="S3734">
        <f t="shared" si="235"/>
        <v>2014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1420860180</v>
      </c>
      <c r="J3735">
        <v>1418234646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33"/>
        <v>0</v>
      </c>
      <c r="Q3735">
        <f t="shared" si="234"/>
        <v>0</v>
      </c>
      <c r="R3735" s="12">
        <f t="shared" si="236"/>
        <v>42103.024398148147</v>
      </c>
      <c r="S3735">
        <f t="shared" si="235"/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8232</v>
      </c>
      <c r="H3736" t="s">
        <v>8248</v>
      </c>
      <c r="I3736">
        <v>1422100800</v>
      </c>
      <c r="J3736">
        <v>1416932133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33"/>
        <v>28</v>
      </c>
      <c r="Q3736">
        <f t="shared" si="234"/>
        <v>61</v>
      </c>
      <c r="R3736" s="12">
        <f t="shared" si="236"/>
        <v>42089.901574074072</v>
      </c>
      <c r="S3736">
        <f t="shared" si="235"/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8223</v>
      </c>
      <c r="H3737" t="s">
        <v>8245</v>
      </c>
      <c r="I3737">
        <v>1429396200</v>
      </c>
      <c r="J3737">
        <v>1428539708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33"/>
        <v>13</v>
      </c>
      <c r="Q3737">
        <f t="shared" si="234"/>
        <v>10</v>
      </c>
      <c r="R3737" s="12">
        <f t="shared" si="236"/>
        <v>42122.693159722221</v>
      </c>
      <c r="S3737">
        <f t="shared" si="235"/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8223</v>
      </c>
      <c r="H3738" t="s">
        <v>8245</v>
      </c>
      <c r="I3738">
        <v>1432589896</v>
      </c>
      <c r="J3738">
        <v>1427405896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33"/>
        <v>1</v>
      </c>
      <c r="Q3738">
        <f t="shared" si="234"/>
        <v>10</v>
      </c>
      <c r="R3738" s="12">
        <f t="shared" si="236"/>
        <v>42048.711724537032</v>
      </c>
      <c r="S3738">
        <f t="shared" si="235"/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8224</v>
      </c>
      <c r="H3739" t="s">
        <v>8246</v>
      </c>
      <c r="I3739">
        <v>1432831089</v>
      </c>
      <c r="J3739">
        <v>1430239089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33"/>
        <v>21</v>
      </c>
      <c r="Q3739">
        <f t="shared" si="234"/>
        <v>37.5</v>
      </c>
      <c r="R3739" s="12">
        <f t="shared" si="236"/>
        <v>42297.691006944442</v>
      </c>
      <c r="S3739">
        <f t="shared" si="235"/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1427133600</v>
      </c>
      <c r="J3740">
        <v>1423847093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33"/>
        <v>18</v>
      </c>
      <c r="Q3740">
        <f t="shared" si="234"/>
        <v>45</v>
      </c>
      <c r="R3740" s="12">
        <f t="shared" si="236"/>
        <v>41813.938715277778</v>
      </c>
      <c r="S3740">
        <f t="shared" si="235"/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8223</v>
      </c>
      <c r="H3741" t="s">
        <v>8245</v>
      </c>
      <c r="I3741">
        <v>1447311540</v>
      </c>
      <c r="J3741">
        <v>1445358903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33"/>
        <v>20</v>
      </c>
      <c r="Q3741">
        <f t="shared" si="234"/>
        <v>100.63</v>
      </c>
      <c r="R3741" s="12">
        <f t="shared" si="236"/>
        <v>42548.449861111112</v>
      </c>
      <c r="S3741">
        <f t="shared" si="235"/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8224</v>
      </c>
      <c r="H3742" t="s">
        <v>8246</v>
      </c>
      <c r="I3742">
        <v>1405461600</v>
      </c>
      <c r="J3742">
        <v>1403562705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33"/>
        <v>18</v>
      </c>
      <c r="Q3742">
        <f t="shared" si="234"/>
        <v>25.57</v>
      </c>
      <c r="R3742" s="12">
        <f t="shared" si="236"/>
        <v>41833.089756944442</v>
      </c>
      <c r="S3742">
        <f t="shared" si="235"/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8224</v>
      </c>
      <c r="H3743" t="s">
        <v>8246</v>
      </c>
      <c r="I3743">
        <v>1468752468</v>
      </c>
      <c r="J3743">
        <v>1467024468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33"/>
        <v>0</v>
      </c>
      <c r="Q3743">
        <f t="shared" si="234"/>
        <v>0</v>
      </c>
      <c r="R3743" s="12">
        <f t="shared" si="236"/>
        <v>42325.920717592591</v>
      </c>
      <c r="S3743">
        <f t="shared" si="235"/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1407808438</v>
      </c>
      <c r="J3744">
        <v>1405217355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33"/>
        <v>2</v>
      </c>
      <c r="Q3744">
        <f t="shared" si="234"/>
        <v>25</v>
      </c>
      <c r="R3744" s="12">
        <f t="shared" si="236"/>
        <v>41858.214629629627</v>
      </c>
      <c r="S3744">
        <f t="shared" si="235"/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1450389950</v>
      </c>
      <c r="J3745">
        <v>1447797950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33"/>
        <v>0</v>
      </c>
      <c r="Q3745">
        <f t="shared" si="234"/>
        <v>0</v>
      </c>
      <c r="R3745" s="12">
        <f t="shared" si="236"/>
        <v>41793.710231481484</v>
      </c>
      <c r="S3745">
        <f t="shared" si="235"/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1409980144</v>
      </c>
      <c r="J3746">
        <v>1407388144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33"/>
        <v>0</v>
      </c>
      <c r="Q3746">
        <f t="shared" si="234"/>
        <v>0</v>
      </c>
      <c r="R3746" s="12">
        <f t="shared" si="236"/>
        <v>41793.814259259263</v>
      </c>
      <c r="S3746">
        <f t="shared" si="235"/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1404406964</v>
      </c>
      <c r="J3747">
        <v>1401814964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33"/>
        <v>10</v>
      </c>
      <c r="Q3747">
        <f t="shared" si="234"/>
        <v>10</v>
      </c>
      <c r="R3747" s="12">
        <f t="shared" si="236"/>
        <v>41831.697939814818</v>
      </c>
      <c r="S3747">
        <f t="shared" si="235"/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1404532740</v>
      </c>
      <c r="J3748">
        <v>1401823952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33"/>
        <v>2</v>
      </c>
      <c r="Q3748">
        <f t="shared" si="234"/>
        <v>202</v>
      </c>
      <c r="R3748" s="12">
        <f t="shared" si="236"/>
        <v>42621.389340277776</v>
      </c>
      <c r="S3748">
        <f t="shared" si="235"/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8223</v>
      </c>
      <c r="H3749" t="s">
        <v>8245</v>
      </c>
      <c r="I3749">
        <v>1407689102</v>
      </c>
      <c r="J3749">
        <v>1405097102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33"/>
        <v>1</v>
      </c>
      <c r="Q3749">
        <f t="shared" si="234"/>
        <v>25</v>
      </c>
      <c r="R3749" s="12">
        <f t="shared" si="236"/>
        <v>42164.299722222218</v>
      </c>
      <c r="S3749">
        <f t="shared" si="235"/>
        <v>2015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1475918439</v>
      </c>
      <c r="J3750">
        <v>1473326439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33"/>
        <v>104</v>
      </c>
      <c r="Q3750">
        <f t="shared" si="234"/>
        <v>99.54</v>
      </c>
      <c r="R3750" s="12">
        <f t="shared" si="236"/>
        <v>42395.706435185188</v>
      </c>
      <c r="S3750">
        <f t="shared" si="235"/>
        <v>2016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8224</v>
      </c>
      <c r="H3751" t="s">
        <v>8246</v>
      </c>
      <c r="I3751">
        <v>1436137140</v>
      </c>
      <c r="J3751">
        <v>1433833896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33"/>
        <v>105</v>
      </c>
      <c r="Q3751">
        <f t="shared" si="234"/>
        <v>75</v>
      </c>
      <c r="R3751" s="12">
        <f t="shared" si="236"/>
        <v>42458.127175925925</v>
      </c>
      <c r="S3751">
        <f t="shared" si="235"/>
        <v>2016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1455602340</v>
      </c>
      <c r="J3752">
        <v>1453827436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33"/>
        <v>100</v>
      </c>
      <c r="Q3752">
        <f t="shared" si="234"/>
        <v>215.25</v>
      </c>
      <c r="R3752" s="12">
        <f t="shared" si="236"/>
        <v>42016.981574074074</v>
      </c>
      <c r="S3752">
        <f t="shared" si="235"/>
        <v>2015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1461902340</v>
      </c>
      <c r="J3753">
        <v>1459220588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33"/>
        <v>133</v>
      </c>
      <c r="Q3753">
        <f t="shared" si="234"/>
        <v>120.55</v>
      </c>
      <c r="R3753" s="12">
        <f t="shared" si="236"/>
        <v>42403.035567129627</v>
      </c>
      <c r="S3753">
        <f t="shared" si="235"/>
        <v>2016</v>
      </c>
    </row>
    <row r="3754" spans="1:19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8223</v>
      </c>
      <c r="H3754" t="s">
        <v>8245</v>
      </c>
      <c r="I3754">
        <v>1423555140</v>
      </c>
      <c r="J3754">
        <v>1421105608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33"/>
        <v>113</v>
      </c>
      <c r="Q3754">
        <f t="shared" si="234"/>
        <v>37.67</v>
      </c>
      <c r="R3754" s="12">
        <f t="shared" si="236"/>
        <v>42619.802488425921</v>
      </c>
      <c r="S3754">
        <f t="shared" si="235"/>
        <v>2016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1459641073</v>
      </c>
      <c r="J3755">
        <v>1454460673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33"/>
        <v>103</v>
      </c>
      <c r="Q3755">
        <f t="shared" si="234"/>
        <v>172.23</v>
      </c>
      <c r="R3755" s="12">
        <f t="shared" si="236"/>
        <v>42128.824074074073</v>
      </c>
      <c r="S3755">
        <f t="shared" si="235"/>
        <v>2015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8224</v>
      </c>
      <c r="H3756" t="s">
        <v>8246</v>
      </c>
      <c r="I3756">
        <v>1476651600</v>
      </c>
      <c r="J3756">
        <v>1473189335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33"/>
        <v>120</v>
      </c>
      <c r="Q3756">
        <f t="shared" si="234"/>
        <v>111.11</v>
      </c>
      <c r="R3756" s="12">
        <f t="shared" si="236"/>
        <v>41808.881215277775</v>
      </c>
      <c r="S3756">
        <f t="shared" si="235"/>
        <v>2014</v>
      </c>
    </row>
    <row r="3757" spans="1:19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8223</v>
      </c>
      <c r="H3757" t="s">
        <v>8245</v>
      </c>
      <c r="I3757">
        <v>1433289600</v>
      </c>
      <c r="J3757">
        <v>1430768800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33"/>
        <v>130</v>
      </c>
      <c r="Q3757">
        <f t="shared" si="234"/>
        <v>25.46</v>
      </c>
      <c r="R3757" s="12">
        <f t="shared" si="236"/>
        <v>42445.866979166662</v>
      </c>
      <c r="S3757">
        <f t="shared" si="235"/>
        <v>2016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1406350740</v>
      </c>
      <c r="J3758">
        <v>1403125737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33"/>
        <v>101</v>
      </c>
      <c r="Q3758">
        <f t="shared" si="234"/>
        <v>267.64999999999998</v>
      </c>
      <c r="R3758" s="12">
        <f t="shared" si="236"/>
        <v>41771.814791666664</v>
      </c>
      <c r="S3758">
        <f t="shared" si="235"/>
        <v>2014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8224</v>
      </c>
      <c r="H3759" t="s">
        <v>8246</v>
      </c>
      <c r="I3759">
        <v>1460753307</v>
      </c>
      <c r="J3759">
        <v>1458161307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33"/>
        <v>109</v>
      </c>
      <c r="Q3759">
        <f t="shared" si="234"/>
        <v>75.959999999999994</v>
      </c>
      <c r="R3759" s="12">
        <f t="shared" si="236"/>
        <v>41954.850868055553</v>
      </c>
      <c r="S3759">
        <f t="shared" si="235"/>
        <v>2014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1402515198</v>
      </c>
      <c r="J3760">
        <v>1399923198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33"/>
        <v>102</v>
      </c>
      <c r="Q3760">
        <f t="shared" si="234"/>
        <v>59.04</v>
      </c>
      <c r="R3760" s="12">
        <f t="shared" si="236"/>
        <v>41747.471504629626</v>
      </c>
      <c r="S3760">
        <f t="shared" si="235"/>
        <v>2014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1417465515</v>
      </c>
      <c r="J3761">
        <v>1415737515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33"/>
        <v>110</v>
      </c>
      <c r="Q3761">
        <f t="shared" si="234"/>
        <v>50.11</v>
      </c>
      <c r="R3761" s="12">
        <f t="shared" si="236"/>
        <v>42182.108252314814</v>
      </c>
      <c r="S3761">
        <f t="shared" si="235"/>
        <v>2015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1400475600</v>
      </c>
      <c r="J3762">
        <v>1397819938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33"/>
        <v>101</v>
      </c>
      <c r="Q3762">
        <f t="shared" si="234"/>
        <v>55.5</v>
      </c>
      <c r="R3762" s="12">
        <f t="shared" si="236"/>
        <v>41739.525300925925</v>
      </c>
      <c r="S3762">
        <f t="shared" si="235"/>
        <v>2014</v>
      </c>
    </row>
    <row r="3763" spans="1:19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8223</v>
      </c>
      <c r="H3763" t="s">
        <v>8245</v>
      </c>
      <c r="I3763">
        <v>1440556553</v>
      </c>
      <c r="J3763">
        <v>1435372553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33"/>
        <v>100</v>
      </c>
      <c r="Q3763">
        <f t="shared" si="234"/>
        <v>166.67</v>
      </c>
      <c r="R3763" s="12">
        <f t="shared" si="236"/>
        <v>42173.466863425929</v>
      </c>
      <c r="S3763">
        <f t="shared" si="235"/>
        <v>2015</v>
      </c>
    </row>
    <row r="3764" spans="1:19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8223</v>
      </c>
      <c r="H3764" t="s">
        <v>8245</v>
      </c>
      <c r="I3764">
        <v>1399293386</v>
      </c>
      <c r="J3764">
        <v>1397133386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33"/>
        <v>106</v>
      </c>
      <c r="Q3764">
        <f t="shared" si="234"/>
        <v>47.43</v>
      </c>
      <c r="R3764" s="12">
        <f t="shared" si="236"/>
        <v>42193.813530092593</v>
      </c>
      <c r="S3764">
        <f t="shared" si="235"/>
        <v>2015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8224</v>
      </c>
      <c r="H3765" t="s">
        <v>8246</v>
      </c>
      <c r="I3765">
        <v>1439247600</v>
      </c>
      <c r="J3765">
        <v>1434625937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33"/>
        <v>100</v>
      </c>
      <c r="Q3765">
        <f t="shared" si="234"/>
        <v>64.94</v>
      </c>
      <c r="R3765" s="12">
        <f t="shared" si="236"/>
        <v>42065.750300925924</v>
      </c>
      <c r="S3765">
        <f t="shared" si="235"/>
        <v>2015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8224</v>
      </c>
      <c r="H3766" t="s">
        <v>8246</v>
      </c>
      <c r="I3766">
        <v>1438543889</v>
      </c>
      <c r="J3766">
        <v>1436383889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33"/>
        <v>100</v>
      </c>
      <c r="Q3766">
        <f t="shared" si="234"/>
        <v>55.56</v>
      </c>
      <c r="R3766" s="12">
        <f t="shared" si="236"/>
        <v>42499.842962962968</v>
      </c>
      <c r="S3766">
        <f t="shared" si="235"/>
        <v>2016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1427907626</v>
      </c>
      <c r="J3767">
        <v>1425319226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33"/>
        <v>113</v>
      </c>
      <c r="Q3767">
        <f t="shared" si="234"/>
        <v>74.22</v>
      </c>
      <c r="R3767" s="12">
        <f t="shared" si="236"/>
        <v>41820.776412037041</v>
      </c>
      <c r="S3767">
        <f t="shared" si="235"/>
        <v>2014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1464482160</v>
      </c>
      <c r="J3768">
        <v>1462824832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33"/>
        <v>103</v>
      </c>
      <c r="Q3768">
        <f t="shared" si="234"/>
        <v>106.93</v>
      </c>
      <c r="R3768" s="12">
        <f t="shared" si="236"/>
        <v>41788.167187500003</v>
      </c>
      <c r="S3768">
        <f t="shared" si="235"/>
        <v>2014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1406745482</v>
      </c>
      <c r="J3769">
        <v>1404153482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33"/>
        <v>117</v>
      </c>
      <c r="Q3769">
        <f t="shared" si="234"/>
        <v>41.7</v>
      </c>
      <c r="R3769" s="12">
        <f t="shared" si="236"/>
        <v>42050.019641203704</v>
      </c>
      <c r="S3769">
        <f t="shared" si="235"/>
        <v>2015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1404360045</v>
      </c>
      <c r="J3770">
        <v>1401336045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33"/>
        <v>108</v>
      </c>
      <c r="Q3770">
        <f t="shared" si="234"/>
        <v>74.239999999999995</v>
      </c>
      <c r="R3770" s="12">
        <f t="shared" si="236"/>
        <v>41772.727893518517</v>
      </c>
      <c r="S3770">
        <f t="shared" si="235"/>
        <v>2014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1425185940</v>
      </c>
      <c r="J3771">
        <v>1423960097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33"/>
        <v>100</v>
      </c>
      <c r="Q3771">
        <f t="shared" si="234"/>
        <v>73.33</v>
      </c>
      <c r="R3771" s="12">
        <f t="shared" si="236"/>
        <v>42445.598136574074</v>
      </c>
      <c r="S3771">
        <f t="shared" si="235"/>
        <v>2016</v>
      </c>
    </row>
    <row r="3772" spans="1:19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8223</v>
      </c>
      <c r="H3772" t="s">
        <v>8245</v>
      </c>
      <c r="I3772">
        <v>1402594090</v>
      </c>
      <c r="J3772">
        <v>1400002090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33"/>
        <v>100</v>
      </c>
      <c r="Q3772">
        <f t="shared" si="234"/>
        <v>100</v>
      </c>
      <c r="R3772" s="12">
        <f t="shared" si="236"/>
        <v>42138.930671296301</v>
      </c>
      <c r="S3772">
        <f t="shared" si="235"/>
        <v>2015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1460730079</v>
      </c>
      <c r="J3773">
        <v>1458138079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33"/>
        <v>146</v>
      </c>
      <c r="Q3773">
        <f t="shared" si="234"/>
        <v>38.42</v>
      </c>
      <c r="R3773" s="12">
        <f t="shared" si="236"/>
        <v>42493.857083333336</v>
      </c>
      <c r="S3773">
        <f t="shared" si="235"/>
        <v>2016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8224</v>
      </c>
      <c r="H3774" t="s">
        <v>8246</v>
      </c>
      <c r="I3774">
        <v>1434234010</v>
      </c>
      <c r="J3774">
        <v>1431642010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33"/>
        <v>110</v>
      </c>
      <c r="Q3774">
        <f t="shared" si="234"/>
        <v>166.97</v>
      </c>
      <c r="R3774" s="12">
        <f t="shared" si="236"/>
        <v>42682.616967592592</v>
      </c>
      <c r="S3774">
        <f t="shared" si="235"/>
        <v>2016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1463529600</v>
      </c>
      <c r="J3775">
        <v>1462307652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33"/>
        <v>108</v>
      </c>
      <c r="Q3775">
        <f t="shared" si="234"/>
        <v>94.91</v>
      </c>
      <c r="R3775" s="12">
        <f t="shared" si="236"/>
        <v>42656.005173611105</v>
      </c>
      <c r="S3775">
        <f t="shared" si="235"/>
        <v>2016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8223</v>
      </c>
      <c r="H3776" t="s">
        <v>8245</v>
      </c>
      <c r="I3776">
        <v>1480399200</v>
      </c>
      <c r="J3776">
        <v>1478616506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33"/>
        <v>100</v>
      </c>
      <c r="Q3776">
        <f t="shared" si="234"/>
        <v>100</v>
      </c>
      <c r="R3776" s="12">
        <f t="shared" si="236"/>
        <v>42087.792303240742</v>
      </c>
      <c r="S3776">
        <f t="shared" si="235"/>
        <v>2015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33"/>
        <v>100</v>
      </c>
      <c r="Q3777">
        <f t="shared" si="234"/>
        <v>143.21</v>
      </c>
      <c r="R3777" s="12">
        <f t="shared" si="236"/>
        <v>42075.942627314813</v>
      </c>
      <c r="S3777">
        <f t="shared" si="235"/>
        <v>2015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8228</v>
      </c>
      <c r="H3778" t="s">
        <v>8250</v>
      </c>
      <c r="I3778">
        <v>1428606055</v>
      </c>
      <c r="J3778">
        <v>1427223655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ref="P3778:P3841" si="237">ROUND(E3778/D3778*100,0)</f>
        <v>107</v>
      </c>
      <c r="Q3778">
        <f t="shared" ref="Q3778:Q3841" si="238">IFERROR(ROUND(E3778/L3778,2),0)</f>
        <v>90.82</v>
      </c>
      <c r="R3778" s="12">
        <f t="shared" si="236"/>
        <v>41814.367800925924</v>
      </c>
      <c r="S3778">
        <f t="shared" si="235"/>
        <v>2014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1428552000</v>
      </c>
      <c r="J3779">
        <v>1426199843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37"/>
        <v>143</v>
      </c>
      <c r="Q3779">
        <f t="shared" si="238"/>
        <v>48.54</v>
      </c>
      <c r="R3779" s="12">
        <f t="shared" si="236"/>
        <v>41887.111354166671</v>
      </c>
      <c r="S3779">
        <f t="shared" ref="S3779:S3842" si="239">YEAR(R3779)</f>
        <v>2014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1406854800</v>
      </c>
      <c r="J3780">
        <v>1403599778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37"/>
        <v>105</v>
      </c>
      <c r="Q3780">
        <f t="shared" si="238"/>
        <v>70.03</v>
      </c>
      <c r="R3780" s="12">
        <f t="shared" si="236"/>
        <v>41989.819212962961</v>
      </c>
      <c r="S3780">
        <f t="shared" si="239"/>
        <v>2014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1411790400</v>
      </c>
      <c r="J3781">
        <v>1409884821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37"/>
        <v>104</v>
      </c>
      <c r="Q3781">
        <f t="shared" si="238"/>
        <v>135.63</v>
      </c>
      <c r="R3781" s="12">
        <f t="shared" si="236"/>
        <v>42425.735416666663</v>
      </c>
      <c r="S3781">
        <f t="shared" si="239"/>
        <v>2016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1423942780</v>
      </c>
      <c r="J3782">
        <v>1418758780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37"/>
        <v>120</v>
      </c>
      <c r="Q3782">
        <f t="shared" si="238"/>
        <v>100</v>
      </c>
      <c r="R3782" s="12">
        <f t="shared" ref="R3782:R3845" si="240">((J3784/60)/60)/24+DATE(1970,1,1)</f>
        <v>42166.219733796301</v>
      </c>
      <c r="S3782">
        <f t="shared" si="239"/>
        <v>2015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1459010340</v>
      </c>
      <c r="J3783">
        <v>1456421940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37"/>
        <v>110</v>
      </c>
      <c r="Q3783">
        <f t="shared" si="238"/>
        <v>94.9</v>
      </c>
      <c r="R3783" s="12">
        <f t="shared" si="240"/>
        <v>41865.882928240739</v>
      </c>
      <c r="S3783">
        <f t="shared" si="239"/>
        <v>2014</v>
      </c>
    </row>
    <row r="3784" spans="1:19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8223</v>
      </c>
      <c r="H3784" t="s">
        <v>8245</v>
      </c>
      <c r="I3784">
        <v>1436817960</v>
      </c>
      <c r="J3784">
        <v>1433999785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37"/>
        <v>102</v>
      </c>
      <c r="Q3784">
        <f t="shared" si="238"/>
        <v>75.37</v>
      </c>
      <c r="R3784" s="12">
        <f t="shared" si="240"/>
        <v>42546.862233796302</v>
      </c>
      <c r="S3784">
        <f t="shared" si="239"/>
        <v>2016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1410210685</v>
      </c>
      <c r="J3785">
        <v>1408050685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37"/>
        <v>129</v>
      </c>
      <c r="Q3785">
        <f t="shared" si="238"/>
        <v>64.459999999999994</v>
      </c>
      <c r="R3785" s="12">
        <f t="shared" si="240"/>
        <v>42420.140277777777</v>
      </c>
      <c r="S3785">
        <f t="shared" si="239"/>
        <v>2016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8224</v>
      </c>
      <c r="H3786" t="s">
        <v>8246</v>
      </c>
      <c r="I3786">
        <v>1469401200</v>
      </c>
      <c r="J3786">
        <v>1466887297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37"/>
        <v>115</v>
      </c>
      <c r="Q3786">
        <f t="shared" si="238"/>
        <v>115</v>
      </c>
      <c r="R3786" s="12">
        <f t="shared" si="240"/>
        <v>42531.980694444443</v>
      </c>
      <c r="S3786">
        <f t="shared" si="239"/>
        <v>2016</v>
      </c>
    </row>
    <row r="3787" spans="1:19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8223</v>
      </c>
      <c r="H3787" t="s">
        <v>8245</v>
      </c>
      <c r="I3787">
        <v>1458057600</v>
      </c>
      <c r="J3787">
        <v>1455938520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37"/>
        <v>151</v>
      </c>
      <c r="Q3787">
        <f t="shared" si="238"/>
        <v>100.5</v>
      </c>
      <c r="R3787" s="12">
        <f t="shared" si="240"/>
        <v>42548.63853009259</v>
      </c>
      <c r="S3787">
        <f t="shared" si="239"/>
        <v>2016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8228</v>
      </c>
      <c r="H3788" t="s">
        <v>8250</v>
      </c>
      <c r="I3788">
        <v>1468193532</v>
      </c>
      <c r="J3788">
        <v>1465601532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37"/>
        <v>111</v>
      </c>
      <c r="Q3788">
        <f t="shared" si="238"/>
        <v>93.77</v>
      </c>
      <c r="R3788" s="12">
        <f t="shared" si="240"/>
        <v>42487.037905092591</v>
      </c>
      <c r="S3788">
        <f t="shared" si="239"/>
        <v>2016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8224</v>
      </c>
      <c r="H3789" t="s">
        <v>8246</v>
      </c>
      <c r="I3789">
        <v>1470132180</v>
      </c>
      <c r="J3789">
        <v>1467040769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37"/>
        <v>100</v>
      </c>
      <c r="Q3789">
        <f t="shared" si="238"/>
        <v>35.1</v>
      </c>
      <c r="R3789" s="12">
        <f t="shared" si="240"/>
        <v>42167.534791666665</v>
      </c>
      <c r="S3789">
        <f t="shared" si="239"/>
        <v>2015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1464310475</v>
      </c>
      <c r="J3790">
        <v>1461718475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37"/>
        <v>1</v>
      </c>
      <c r="Q3790">
        <f t="shared" si="238"/>
        <v>500</v>
      </c>
      <c r="R3790" s="12">
        <f t="shared" si="240"/>
        <v>42333.695821759262</v>
      </c>
      <c r="S3790">
        <f t="shared" si="239"/>
        <v>2015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8223</v>
      </c>
      <c r="H3791" t="s">
        <v>8245</v>
      </c>
      <c r="I3791">
        <v>1436587140</v>
      </c>
      <c r="J3791">
        <v>1434113406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37"/>
        <v>3</v>
      </c>
      <c r="Q3791">
        <f t="shared" si="238"/>
        <v>29</v>
      </c>
      <c r="R3791" s="12">
        <f t="shared" si="240"/>
        <v>42138.798819444448</v>
      </c>
      <c r="S3791">
        <f t="shared" si="239"/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1450887480</v>
      </c>
      <c r="J3792">
        <v>1448469719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37"/>
        <v>0</v>
      </c>
      <c r="Q3792">
        <f t="shared" si="238"/>
        <v>0</v>
      </c>
      <c r="R3792" s="12">
        <f t="shared" si="240"/>
        <v>42666.666932870372</v>
      </c>
      <c r="S3792">
        <f t="shared" si="239"/>
        <v>2016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8224</v>
      </c>
      <c r="H3793" t="s">
        <v>8246</v>
      </c>
      <c r="I3793">
        <v>1434395418</v>
      </c>
      <c r="J3793">
        <v>1431630618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37"/>
        <v>0</v>
      </c>
      <c r="Q3793">
        <f t="shared" si="238"/>
        <v>0</v>
      </c>
      <c r="R3793" s="12">
        <f t="shared" si="240"/>
        <v>41766.692037037035</v>
      </c>
      <c r="S3793">
        <f t="shared" si="239"/>
        <v>2014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1479834023</v>
      </c>
      <c r="J3794">
        <v>1477238423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37"/>
        <v>0</v>
      </c>
      <c r="Q3794">
        <f t="shared" si="238"/>
        <v>17.5</v>
      </c>
      <c r="R3794" s="12">
        <f t="shared" si="240"/>
        <v>42170.447013888886</v>
      </c>
      <c r="S3794">
        <f t="shared" si="239"/>
        <v>2015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1404664592</v>
      </c>
      <c r="J3795">
        <v>1399480592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37"/>
        <v>60</v>
      </c>
      <c r="Q3795">
        <f t="shared" si="238"/>
        <v>174</v>
      </c>
      <c r="R3795" s="12">
        <f t="shared" si="240"/>
        <v>41968.938993055555</v>
      </c>
      <c r="S3795">
        <f t="shared" si="239"/>
        <v>2014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8223</v>
      </c>
      <c r="H3796" t="s">
        <v>8245</v>
      </c>
      <c r="I3796">
        <v>1436957022</v>
      </c>
      <c r="J3796">
        <v>1434365022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37"/>
        <v>1</v>
      </c>
      <c r="Q3796">
        <f t="shared" si="238"/>
        <v>50</v>
      </c>
      <c r="R3796" s="12">
        <f t="shared" si="240"/>
        <v>42132.58048611111</v>
      </c>
      <c r="S3796">
        <f t="shared" si="239"/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8223</v>
      </c>
      <c r="H3797" t="s">
        <v>8245</v>
      </c>
      <c r="I3797">
        <v>1418769129</v>
      </c>
      <c r="J3797">
        <v>1416954729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37"/>
        <v>2</v>
      </c>
      <c r="Q3797">
        <f t="shared" si="238"/>
        <v>5</v>
      </c>
      <c r="R3797" s="12">
        <f t="shared" si="240"/>
        <v>42201.436226851853</v>
      </c>
      <c r="S3797">
        <f t="shared" si="239"/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8224</v>
      </c>
      <c r="H3798" t="s">
        <v>8246</v>
      </c>
      <c r="I3798">
        <v>1433685354</v>
      </c>
      <c r="J3798">
        <v>1431093354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37"/>
        <v>0</v>
      </c>
      <c r="Q3798">
        <f t="shared" si="238"/>
        <v>1</v>
      </c>
      <c r="R3798" s="12">
        <f t="shared" si="240"/>
        <v>42689.029583333337</v>
      </c>
      <c r="S3798">
        <f t="shared" si="239"/>
        <v>2016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8224</v>
      </c>
      <c r="H3799" t="s">
        <v>8246</v>
      </c>
      <c r="I3799">
        <v>1440801000</v>
      </c>
      <c r="J3799">
        <v>1437042490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37"/>
        <v>90</v>
      </c>
      <c r="Q3799">
        <f t="shared" si="238"/>
        <v>145.41</v>
      </c>
      <c r="R3799" s="12">
        <f t="shared" si="240"/>
        <v>42084.881539351853</v>
      </c>
      <c r="S3799">
        <f t="shared" si="239"/>
        <v>2015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1484354556</v>
      </c>
      <c r="J3800">
        <v>1479170556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37"/>
        <v>1</v>
      </c>
      <c r="Q3800">
        <f t="shared" si="238"/>
        <v>205</v>
      </c>
      <c r="R3800" s="12">
        <f t="shared" si="240"/>
        <v>41831.722777777781</v>
      </c>
      <c r="S3800">
        <f t="shared" si="239"/>
        <v>2014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1429564165</v>
      </c>
      <c r="J3801">
        <v>1426972165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37"/>
        <v>4</v>
      </c>
      <c r="Q3801">
        <f t="shared" si="238"/>
        <v>100.5</v>
      </c>
      <c r="R3801" s="12">
        <f t="shared" si="240"/>
        <v>42410.93105324074</v>
      </c>
      <c r="S3801">
        <f t="shared" si="239"/>
        <v>2016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1407691248</v>
      </c>
      <c r="J3802">
        <v>1405099248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37"/>
        <v>4</v>
      </c>
      <c r="Q3802">
        <f t="shared" si="238"/>
        <v>55.06</v>
      </c>
      <c r="R3802" s="12">
        <f t="shared" si="240"/>
        <v>41982.737071759257</v>
      </c>
      <c r="S3802">
        <f t="shared" si="239"/>
        <v>2014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1457734843</v>
      </c>
      <c r="J3803">
        <v>1455142843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37"/>
        <v>9</v>
      </c>
      <c r="Q3803">
        <f t="shared" si="238"/>
        <v>47.33</v>
      </c>
      <c r="R3803" s="12">
        <f t="shared" si="240"/>
        <v>41975.676111111112</v>
      </c>
      <c r="S3803">
        <f t="shared" si="239"/>
        <v>2014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1420952340</v>
      </c>
      <c r="J3804">
        <v>1418146883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37"/>
        <v>0</v>
      </c>
      <c r="Q3804">
        <f t="shared" si="238"/>
        <v>0</v>
      </c>
      <c r="R3804" s="12">
        <f t="shared" si="240"/>
        <v>42269.126226851848</v>
      </c>
      <c r="S3804">
        <f t="shared" si="239"/>
        <v>2015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1420215216</v>
      </c>
      <c r="J3805">
        <v>1417536816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37"/>
        <v>20</v>
      </c>
      <c r="Q3805">
        <f t="shared" si="238"/>
        <v>58.95</v>
      </c>
      <c r="R3805" s="12">
        <f t="shared" si="240"/>
        <v>42403.971851851849</v>
      </c>
      <c r="S3805">
        <f t="shared" si="239"/>
        <v>2016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1445482906</v>
      </c>
      <c r="J3806">
        <v>1442890906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37"/>
        <v>0</v>
      </c>
      <c r="Q3806">
        <f t="shared" si="238"/>
        <v>0</v>
      </c>
      <c r="R3806" s="12">
        <f t="shared" si="240"/>
        <v>42527.00953703704</v>
      </c>
      <c r="S3806">
        <f t="shared" si="239"/>
        <v>2016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1457133568</v>
      </c>
      <c r="J3807">
        <v>1454541568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37"/>
        <v>0</v>
      </c>
      <c r="Q3807">
        <f t="shared" si="238"/>
        <v>1.5</v>
      </c>
      <c r="R3807" s="12">
        <f t="shared" si="240"/>
        <v>41849.887037037035</v>
      </c>
      <c r="S3807">
        <f t="shared" si="239"/>
        <v>2014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8223</v>
      </c>
      <c r="H3808" t="s">
        <v>8245</v>
      </c>
      <c r="I3808">
        <v>1469948400</v>
      </c>
      <c r="J3808">
        <v>1465172024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37"/>
        <v>0</v>
      </c>
      <c r="Q3808">
        <f t="shared" si="238"/>
        <v>5</v>
      </c>
      <c r="R3808" s="12">
        <f t="shared" si="240"/>
        <v>41799.259039351848</v>
      </c>
      <c r="S3808">
        <f t="shared" si="239"/>
        <v>2014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1411852640</v>
      </c>
      <c r="J3809">
        <v>1406668640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37"/>
        <v>30</v>
      </c>
      <c r="Q3809">
        <f t="shared" si="238"/>
        <v>50.56</v>
      </c>
      <c r="R3809" s="12">
        <f t="shared" si="240"/>
        <v>42090.909016203703</v>
      </c>
      <c r="S3809">
        <f t="shared" si="239"/>
        <v>2015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8225</v>
      </c>
      <c r="H3810" t="s">
        <v>8247</v>
      </c>
      <c r="I3810">
        <v>1404022381</v>
      </c>
      <c r="J3810">
        <v>1402294381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37"/>
        <v>100</v>
      </c>
      <c r="Q3810">
        <f t="shared" si="238"/>
        <v>41.67</v>
      </c>
      <c r="R3810" s="12">
        <f t="shared" si="240"/>
        <v>42059.453923611116</v>
      </c>
      <c r="S3810">
        <f t="shared" si="239"/>
        <v>2015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8223</v>
      </c>
      <c r="H3811" t="s">
        <v>8245</v>
      </c>
      <c r="I3811">
        <v>1428097739</v>
      </c>
      <c r="J3811">
        <v>1427492939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37"/>
        <v>101</v>
      </c>
      <c r="Q3811">
        <f t="shared" si="238"/>
        <v>53.29</v>
      </c>
      <c r="R3811" s="12">
        <f t="shared" si="240"/>
        <v>41800.526701388888</v>
      </c>
      <c r="S3811">
        <f t="shared" si="239"/>
        <v>2014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8224</v>
      </c>
      <c r="H3812" t="s">
        <v>8246</v>
      </c>
      <c r="I3812">
        <v>1429955619</v>
      </c>
      <c r="J3812">
        <v>1424775219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37"/>
        <v>122</v>
      </c>
      <c r="Q3812">
        <f t="shared" si="238"/>
        <v>70.23</v>
      </c>
      <c r="R3812" s="12">
        <f t="shared" si="240"/>
        <v>42054.849050925928</v>
      </c>
      <c r="S3812">
        <f t="shared" si="239"/>
        <v>2015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1406761200</v>
      </c>
      <c r="J3813">
        <v>1402403907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37"/>
        <v>330</v>
      </c>
      <c r="Q3813">
        <f t="shared" si="238"/>
        <v>43.42</v>
      </c>
      <c r="R3813" s="12">
        <f t="shared" si="240"/>
        <v>42487.62700231481</v>
      </c>
      <c r="S3813">
        <f t="shared" si="239"/>
        <v>2016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8223</v>
      </c>
      <c r="H3814" t="s">
        <v>8245</v>
      </c>
      <c r="I3814">
        <v>1426965758</v>
      </c>
      <c r="J3814">
        <v>1424377358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37"/>
        <v>110</v>
      </c>
      <c r="Q3814">
        <f t="shared" si="238"/>
        <v>199.18</v>
      </c>
      <c r="R3814" s="12">
        <f t="shared" si="240"/>
        <v>42109.751250000001</v>
      </c>
      <c r="S3814">
        <f t="shared" si="239"/>
        <v>2015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8224</v>
      </c>
      <c r="H3815" t="s">
        <v>8246</v>
      </c>
      <c r="I3815">
        <v>1464692400</v>
      </c>
      <c r="J3815">
        <v>1461769373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37"/>
        <v>101</v>
      </c>
      <c r="Q3815">
        <f t="shared" si="238"/>
        <v>78.52</v>
      </c>
      <c r="R3815" s="12">
        <f t="shared" si="240"/>
        <v>42497.275706018518</v>
      </c>
      <c r="S3815">
        <f t="shared" si="239"/>
        <v>2016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8228</v>
      </c>
      <c r="H3816" t="s">
        <v>8250</v>
      </c>
      <c r="I3816">
        <v>1433131140</v>
      </c>
      <c r="J3816">
        <v>1429120908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37"/>
        <v>140</v>
      </c>
      <c r="Q3816">
        <f t="shared" si="238"/>
        <v>61.82</v>
      </c>
      <c r="R3816" s="12">
        <f t="shared" si="240"/>
        <v>42058.904074074075</v>
      </c>
      <c r="S3816">
        <f t="shared" si="239"/>
        <v>2015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8223</v>
      </c>
      <c r="H3817" t="s">
        <v>8245</v>
      </c>
      <c r="I3817">
        <v>1465940580</v>
      </c>
      <c r="J3817">
        <v>1462603021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37"/>
        <v>100</v>
      </c>
      <c r="Q3817">
        <f t="shared" si="238"/>
        <v>50</v>
      </c>
      <c r="R3817" s="12">
        <f t="shared" si="240"/>
        <v>42207.259918981479</v>
      </c>
      <c r="S3817">
        <f t="shared" si="239"/>
        <v>2015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1427860740</v>
      </c>
      <c r="J3818">
        <v>1424727712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37"/>
        <v>119</v>
      </c>
      <c r="Q3818">
        <f t="shared" si="238"/>
        <v>48.34</v>
      </c>
      <c r="R3818" s="12">
        <f t="shared" si="240"/>
        <v>41807.690081018518</v>
      </c>
      <c r="S3818">
        <f t="shared" si="239"/>
        <v>2014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8224</v>
      </c>
      <c r="H3819" t="s">
        <v>8246</v>
      </c>
      <c r="I3819">
        <v>1440111600</v>
      </c>
      <c r="J3819">
        <v>1437545657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37"/>
        <v>107</v>
      </c>
      <c r="Q3819">
        <f t="shared" si="238"/>
        <v>107.25</v>
      </c>
      <c r="R3819" s="12">
        <f t="shared" si="240"/>
        <v>42284.69694444444</v>
      </c>
      <c r="S3819">
        <f t="shared" si="239"/>
        <v>2015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1405614823</v>
      </c>
      <c r="J3820">
        <v>1403022823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37"/>
        <v>228</v>
      </c>
      <c r="Q3820">
        <f t="shared" si="238"/>
        <v>57</v>
      </c>
      <c r="R3820" s="12">
        <f t="shared" si="240"/>
        <v>42045.84238425926</v>
      </c>
      <c r="S3820">
        <f t="shared" si="239"/>
        <v>2015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1445659140</v>
      </c>
      <c r="J3821">
        <v>1444236216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37"/>
        <v>106</v>
      </c>
      <c r="Q3821">
        <f t="shared" si="238"/>
        <v>40.92</v>
      </c>
      <c r="R3821" s="12">
        <f t="shared" si="240"/>
        <v>42184.209537037037</v>
      </c>
      <c r="S3821">
        <f t="shared" si="239"/>
        <v>2015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8223</v>
      </c>
      <c r="H3822" t="s">
        <v>8245</v>
      </c>
      <c r="I3822">
        <v>1426187582</v>
      </c>
      <c r="J3822">
        <v>1423599182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37"/>
        <v>143</v>
      </c>
      <c r="Q3822">
        <f t="shared" si="238"/>
        <v>21.5</v>
      </c>
      <c r="R3822" s="12">
        <f t="shared" si="240"/>
        <v>42160.651817129634</v>
      </c>
      <c r="S3822">
        <f t="shared" si="239"/>
        <v>2015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1437166920</v>
      </c>
      <c r="J3823">
        <v>1435554104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37"/>
        <v>105</v>
      </c>
      <c r="Q3823">
        <f t="shared" si="238"/>
        <v>79.540000000000006</v>
      </c>
      <c r="R3823" s="12">
        <f t="shared" si="240"/>
        <v>42341.180636574078</v>
      </c>
      <c r="S3823">
        <f t="shared" si="239"/>
        <v>2015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8224</v>
      </c>
      <c r="H3824" t="s">
        <v>8246</v>
      </c>
      <c r="I3824">
        <v>1436110717</v>
      </c>
      <c r="J3824">
        <v>1433518717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37"/>
        <v>110</v>
      </c>
      <c r="Q3824">
        <f t="shared" si="238"/>
        <v>72.38</v>
      </c>
      <c r="R3824" s="12">
        <f t="shared" si="240"/>
        <v>42329.838159722218</v>
      </c>
      <c r="S3824">
        <f t="shared" si="239"/>
        <v>2015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1451881207</v>
      </c>
      <c r="J3825">
        <v>1449116407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37"/>
        <v>106</v>
      </c>
      <c r="Q3825">
        <f t="shared" si="238"/>
        <v>64.63</v>
      </c>
      <c r="R3825" s="12">
        <f t="shared" si="240"/>
        <v>42170.910231481481</v>
      </c>
      <c r="S3825">
        <f t="shared" si="239"/>
        <v>2015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8235</v>
      </c>
      <c r="H3826" t="s">
        <v>8248</v>
      </c>
      <c r="I3826">
        <v>1453244340</v>
      </c>
      <c r="J3826">
        <v>1448136417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37"/>
        <v>108</v>
      </c>
      <c r="Q3826">
        <f t="shared" si="238"/>
        <v>38.57</v>
      </c>
      <c r="R3826" s="12">
        <f t="shared" si="240"/>
        <v>42571.626192129625</v>
      </c>
      <c r="S3826">
        <f t="shared" si="239"/>
        <v>2016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1437364740</v>
      </c>
      <c r="J3827">
        <v>1434405044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37"/>
        <v>105</v>
      </c>
      <c r="Q3827">
        <f t="shared" si="238"/>
        <v>107.57</v>
      </c>
      <c r="R3827" s="12">
        <f t="shared" si="240"/>
        <v>42151.069606481484</v>
      </c>
      <c r="S3827">
        <f t="shared" si="239"/>
        <v>2015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1470058860</v>
      </c>
      <c r="J3828">
        <v>1469026903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37"/>
        <v>119</v>
      </c>
      <c r="Q3828">
        <f t="shared" si="238"/>
        <v>27.5</v>
      </c>
      <c r="R3828" s="12">
        <f t="shared" si="240"/>
        <v>42101.423541666663</v>
      </c>
      <c r="S3828">
        <f t="shared" si="239"/>
        <v>2015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8223</v>
      </c>
      <c r="H3829" t="s">
        <v>8245</v>
      </c>
      <c r="I3829">
        <v>1434505214</v>
      </c>
      <c r="J3829">
        <v>1432690814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37"/>
        <v>153</v>
      </c>
      <c r="Q3829">
        <f t="shared" si="238"/>
        <v>70.459999999999994</v>
      </c>
      <c r="R3829" s="12">
        <f t="shared" si="240"/>
        <v>42034.928252314814</v>
      </c>
      <c r="S3829">
        <f t="shared" si="239"/>
        <v>2015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8224</v>
      </c>
      <c r="H3830" t="s">
        <v>8246</v>
      </c>
      <c r="I3830">
        <v>1430993394</v>
      </c>
      <c r="J3830">
        <v>1428401394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37"/>
        <v>100</v>
      </c>
      <c r="Q3830">
        <f t="shared" si="238"/>
        <v>178.57</v>
      </c>
      <c r="R3830" s="12">
        <f t="shared" si="240"/>
        <v>41944.527627314819</v>
      </c>
      <c r="S3830">
        <f t="shared" si="239"/>
        <v>2014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8224</v>
      </c>
      <c r="H3831" t="s">
        <v>8246</v>
      </c>
      <c r="I3831">
        <v>1427414400</v>
      </c>
      <c r="J3831">
        <v>1422656201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37"/>
        <v>100</v>
      </c>
      <c r="Q3831">
        <f t="shared" si="238"/>
        <v>62.63</v>
      </c>
      <c r="R3831" s="12">
        <f t="shared" si="240"/>
        <v>42593.865405092598</v>
      </c>
      <c r="S3831">
        <f t="shared" si="239"/>
        <v>2016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1420033187</v>
      </c>
      <c r="J3832">
        <v>1414845587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37"/>
        <v>225</v>
      </c>
      <c r="Q3832">
        <f t="shared" si="238"/>
        <v>75</v>
      </c>
      <c r="R3832" s="12">
        <f t="shared" si="240"/>
        <v>42503.740868055553</v>
      </c>
      <c r="S3832">
        <f t="shared" si="239"/>
        <v>2016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1472676371</v>
      </c>
      <c r="J3833">
        <v>1470948371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37"/>
        <v>106</v>
      </c>
      <c r="Q3833">
        <f t="shared" si="238"/>
        <v>58.9</v>
      </c>
      <c r="R3833" s="12">
        <f t="shared" si="240"/>
        <v>41927.848900462966</v>
      </c>
      <c r="S3833">
        <f t="shared" si="239"/>
        <v>2014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1464371211</v>
      </c>
      <c r="J3834">
        <v>1463161611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37"/>
        <v>105</v>
      </c>
      <c r="Q3834">
        <f t="shared" si="238"/>
        <v>139.56</v>
      </c>
      <c r="R3834" s="12">
        <f t="shared" si="240"/>
        <v>42375.114988425921</v>
      </c>
      <c r="S3834">
        <f t="shared" si="239"/>
        <v>2016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8223</v>
      </c>
      <c r="H3835" t="s">
        <v>8245</v>
      </c>
      <c r="I3835">
        <v>1415222545</v>
      </c>
      <c r="J3835">
        <v>1413404545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37"/>
        <v>117</v>
      </c>
      <c r="Q3835">
        <f t="shared" si="238"/>
        <v>70</v>
      </c>
      <c r="R3835" s="12">
        <f t="shared" si="240"/>
        <v>41963.872361111105</v>
      </c>
      <c r="S3835">
        <f t="shared" si="239"/>
        <v>2014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8223</v>
      </c>
      <c r="H3836" t="s">
        <v>8245</v>
      </c>
      <c r="I3836">
        <v>1455936335</v>
      </c>
      <c r="J3836">
        <v>1452048335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37"/>
        <v>109</v>
      </c>
      <c r="Q3836">
        <f t="shared" si="238"/>
        <v>57.39</v>
      </c>
      <c r="R3836" s="12">
        <f t="shared" si="240"/>
        <v>42143.445219907408</v>
      </c>
      <c r="S3836">
        <f t="shared" si="239"/>
        <v>2015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8228</v>
      </c>
      <c r="H3837" t="s">
        <v>8250</v>
      </c>
      <c r="I3837">
        <v>1417460940</v>
      </c>
      <c r="J3837">
        <v>1416516972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37"/>
        <v>160</v>
      </c>
      <c r="Q3837">
        <f t="shared" si="238"/>
        <v>40</v>
      </c>
      <c r="R3837" s="12">
        <f t="shared" si="240"/>
        <v>42460.94222222222</v>
      </c>
      <c r="S3837">
        <f t="shared" si="239"/>
        <v>2016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8224</v>
      </c>
      <c r="H3838" t="s">
        <v>8246</v>
      </c>
      <c r="I3838">
        <v>1434624067</v>
      </c>
      <c r="J3838">
        <v>1432032067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37"/>
        <v>113</v>
      </c>
      <c r="Q3838">
        <f t="shared" si="238"/>
        <v>64.290000000000006</v>
      </c>
      <c r="R3838" s="12">
        <f t="shared" si="240"/>
        <v>42553.926527777774</v>
      </c>
      <c r="S3838">
        <f t="shared" si="239"/>
        <v>2016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1461278208</v>
      </c>
      <c r="J3839">
        <v>1459463808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37"/>
        <v>102</v>
      </c>
      <c r="Q3839">
        <f t="shared" si="238"/>
        <v>120.12</v>
      </c>
      <c r="R3839" s="12">
        <f t="shared" si="240"/>
        <v>42152.765717592592</v>
      </c>
      <c r="S3839">
        <f t="shared" si="239"/>
        <v>2015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8223</v>
      </c>
      <c r="H3840" t="s">
        <v>8245</v>
      </c>
      <c r="I3840">
        <v>1470197340</v>
      </c>
      <c r="J3840">
        <v>1467497652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37"/>
        <v>101</v>
      </c>
      <c r="Q3840">
        <f t="shared" si="238"/>
        <v>1008.24</v>
      </c>
      <c r="R3840" s="12">
        <f t="shared" si="240"/>
        <v>42116.710752314815</v>
      </c>
      <c r="S3840">
        <f t="shared" si="239"/>
        <v>2015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8224</v>
      </c>
      <c r="H3841" t="s">
        <v>8246</v>
      </c>
      <c r="I3841">
        <v>1435947758</v>
      </c>
      <c r="J3841">
        <v>1432837358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37"/>
        <v>101</v>
      </c>
      <c r="Q3841">
        <f t="shared" si="238"/>
        <v>63.28</v>
      </c>
      <c r="R3841" s="12">
        <f t="shared" si="240"/>
        <v>42155.142638888887</v>
      </c>
      <c r="S3841">
        <f t="shared" si="239"/>
        <v>2015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ref="P3842:P3905" si="241">ROUND(E3842/D3842*100,0)</f>
        <v>6500</v>
      </c>
      <c r="Q3842">
        <f t="shared" ref="Q3842:Q3905" si="242">IFERROR(ROUND(E3842/L3842,2),0)</f>
        <v>21.67</v>
      </c>
      <c r="R3842" s="12">
        <f t="shared" si="240"/>
        <v>42432.701724537037</v>
      </c>
      <c r="S3842">
        <f t="shared" si="239"/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1438226724</v>
      </c>
      <c r="J3843">
        <v>1433042724</v>
      </c>
      <c r="K3843" t="b">
        <v>0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241"/>
        <v>9</v>
      </c>
      <c r="Q3843">
        <f t="shared" si="242"/>
        <v>25.65</v>
      </c>
      <c r="R3843" s="12">
        <f t="shared" si="240"/>
        <v>41780.785729166666</v>
      </c>
      <c r="S3843">
        <f t="shared" ref="S3843:S3906" si="243">YEAR(R3843)</f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1459180229</v>
      </c>
      <c r="J3844">
        <v>1457023829</v>
      </c>
      <c r="K3844" t="b">
        <v>0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41"/>
        <v>22</v>
      </c>
      <c r="Q3844">
        <f t="shared" si="242"/>
        <v>47.7</v>
      </c>
      <c r="R3844" s="12">
        <f t="shared" si="240"/>
        <v>41740.493657407409</v>
      </c>
      <c r="S3844">
        <f t="shared" si="243"/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1405882287</v>
      </c>
      <c r="J3845">
        <v>1400698287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41"/>
        <v>21</v>
      </c>
      <c r="Q3845">
        <f t="shared" si="242"/>
        <v>56.05</v>
      </c>
      <c r="R3845" s="12">
        <f t="shared" si="240"/>
        <v>41766.072500000002</v>
      </c>
      <c r="S3845">
        <f t="shared" si="243"/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8224</v>
      </c>
      <c r="H3846" t="s">
        <v>8246</v>
      </c>
      <c r="I3846">
        <v>1399809052</v>
      </c>
      <c r="J3846">
        <v>1397217052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41"/>
        <v>41</v>
      </c>
      <c r="Q3846">
        <f t="shared" si="242"/>
        <v>81.319999999999993</v>
      </c>
      <c r="R3846" s="12">
        <f t="shared" ref="R3846:R3909" si="244">((J3848/60)/60)/24+DATE(1970,1,1)</f>
        <v>41766.617291666669</v>
      </c>
      <c r="S3846">
        <f t="shared" si="243"/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1401587064</v>
      </c>
      <c r="J3847">
        <v>1399427064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41"/>
        <v>2</v>
      </c>
      <c r="Q3847">
        <f t="shared" si="242"/>
        <v>70.17</v>
      </c>
      <c r="R3847" s="12">
        <f t="shared" si="244"/>
        <v>42248.627013888887</v>
      </c>
      <c r="S3847">
        <f t="shared" si="243"/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1401778740</v>
      </c>
      <c r="J3848">
        <v>1399474134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41"/>
        <v>3</v>
      </c>
      <c r="Q3848">
        <f t="shared" si="242"/>
        <v>23.63</v>
      </c>
      <c r="R3848" s="12">
        <f t="shared" si="244"/>
        <v>41885.221550925926</v>
      </c>
      <c r="S3848">
        <f t="shared" si="243"/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1443711774</v>
      </c>
      <c r="J3849">
        <v>1441119774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41"/>
        <v>16</v>
      </c>
      <c r="Q3849">
        <f t="shared" si="242"/>
        <v>188.56</v>
      </c>
      <c r="R3849" s="12">
        <f t="shared" si="244"/>
        <v>42159.224432870367</v>
      </c>
      <c r="S3849">
        <f t="shared" si="243"/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1412405940</v>
      </c>
      <c r="J3850">
        <v>1409721542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41"/>
        <v>16</v>
      </c>
      <c r="Q3850">
        <f t="shared" si="242"/>
        <v>49.51</v>
      </c>
      <c r="R3850" s="12">
        <f t="shared" si="244"/>
        <v>42265.817002314812</v>
      </c>
      <c r="S3850">
        <f t="shared" si="243"/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8223</v>
      </c>
      <c r="H3851" t="s">
        <v>8245</v>
      </c>
      <c r="I3851">
        <v>1437283391</v>
      </c>
      <c r="J3851">
        <v>1433395391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41"/>
        <v>7</v>
      </c>
      <c r="Q3851">
        <f t="shared" si="242"/>
        <v>75.459999999999994</v>
      </c>
      <c r="R3851" s="12">
        <f t="shared" si="244"/>
        <v>42136.767175925925</v>
      </c>
      <c r="S3851">
        <f t="shared" si="243"/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1445196989</v>
      </c>
      <c r="J3852">
        <v>1442604989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41"/>
        <v>4</v>
      </c>
      <c r="Q3852">
        <f t="shared" si="242"/>
        <v>9.5</v>
      </c>
      <c r="R3852" s="12">
        <f t="shared" si="244"/>
        <v>41975.124340277776</v>
      </c>
      <c r="S3852">
        <f t="shared" si="243"/>
        <v>2014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8235</v>
      </c>
      <c r="H3853" t="s">
        <v>8248</v>
      </c>
      <c r="I3853">
        <v>1434047084</v>
      </c>
      <c r="J3853">
        <v>1431455084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41"/>
        <v>34</v>
      </c>
      <c r="Q3853">
        <f t="shared" si="242"/>
        <v>35.5</v>
      </c>
      <c r="R3853" s="12">
        <f t="shared" si="244"/>
        <v>42172.439571759256</v>
      </c>
      <c r="S3853">
        <f t="shared" si="243"/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1420081143</v>
      </c>
      <c r="J3854">
        <v>1417489143</v>
      </c>
      <c r="K3854" t="b">
        <v>1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41"/>
        <v>0</v>
      </c>
      <c r="Q3854">
        <f t="shared" si="242"/>
        <v>10</v>
      </c>
      <c r="R3854" s="12">
        <f t="shared" si="244"/>
        <v>42065.190694444449</v>
      </c>
      <c r="S3854">
        <f t="shared" si="243"/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8224</v>
      </c>
      <c r="H3855" t="s">
        <v>8246</v>
      </c>
      <c r="I3855">
        <v>1437129179</v>
      </c>
      <c r="J3855">
        <v>1434537179</v>
      </c>
      <c r="K3855" t="b">
        <v>1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41"/>
        <v>0</v>
      </c>
      <c r="Q3855">
        <f t="shared" si="242"/>
        <v>13</v>
      </c>
      <c r="R3855" s="12">
        <f t="shared" si="244"/>
        <v>41848.84002314815</v>
      </c>
      <c r="S3855">
        <f t="shared" si="243"/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1427427276</v>
      </c>
      <c r="J3856">
        <v>1425270876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41"/>
        <v>16</v>
      </c>
      <c r="Q3856">
        <f t="shared" si="242"/>
        <v>89.4</v>
      </c>
      <c r="R3856" s="12">
        <f t="shared" si="244"/>
        <v>42103.884930555556</v>
      </c>
      <c r="S3856">
        <f t="shared" si="243"/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1409602178</v>
      </c>
      <c r="J3857">
        <v>1406578178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41"/>
        <v>3</v>
      </c>
      <c r="Q3857">
        <f t="shared" si="242"/>
        <v>25</v>
      </c>
      <c r="R3857" s="12">
        <f t="shared" si="244"/>
        <v>42059.970729166671</v>
      </c>
      <c r="S3857">
        <f t="shared" si="243"/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1431206058</v>
      </c>
      <c r="J3858">
        <v>1428614058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41"/>
        <v>0</v>
      </c>
      <c r="Q3858">
        <f t="shared" si="242"/>
        <v>1</v>
      </c>
      <c r="R3858" s="12">
        <f t="shared" si="244"/>
        <v>42041.743090277778</v>
      </c>
      <c r="S3858">
        <f t="shared" si="243"/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1427408271</v>
      </c>
      <c r="J3859">
        <v>1424819871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41"/>
        <v>5</v>
      </c>
      <c r="Q3859">
        <f t="shared" si="242"/>
        <v>65</v>
      </c>
      <c r="R3859" s="12">
        <f t="shared" si="244"/>
        <v>41829.73715277778</v>
      </c>
      <c r="S3859">
        <f t="shared" si="243"/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8223</v>
      </c>
      <c r="H3860" t="s">
        <v>8245</v>
      </c>
      <c r="I3860">
        <v>1425833403</v>
      </c>
      <c r="J3860">
        <v>1423245003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41"/>
        <v>2</v>
      </c>
      <c r="Q3860">
        <f t="shared" si="242"/>
        <v>10</v>
      </c>
      <c r="R3860" s="12">
        <f t="shared" si="244"/>
        <v>42128.431064814817</v>
      </c>
      <c r="S3860">
        <f t="shared" si="243"/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1406913120</v>
      </c>
      <c r="J3861">
        <v>1404927690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41"/>
        <v>0</v>
      </c>
      <c r="Q3861">
        <f t="shared" si="242"/>
        <v>1</v>
      </c>
      <c r="R3861" s="12">
        <f t="shared" si="244"/>
        <v>41789.893599537041</v>
      </c>
      <c r="S3861">
        <f t="shared" si="243"/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8224</v>
      </c>
      <c r="H3862" t="s">
        <v>8246</v>
      </c>
      <c r="I3862">
        <v>1432328400</v>
      </c>
      <c r="J3862">
        <v>1430734844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41"/>
        <v>18</v>
      </c>
      <c r="Q3862">
        <f t="shared" si="242"/>
        <v>81.540000000000006</v>
      </c>
      <c r="R3862" s="12">
        <f t="shared" si="244"/>
        <v>41833.660995370366</v>
      </c>
      <c r="S3862">
        <f t="shared" si="243"/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1403730000</v>
      </c>
      <c r="J3863">
        <v>1401485207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41"/>
        <v>5</v>
      </c>
      <c r="Q3863">
        <f t="shared" si="242"/>
        <v>100</v>
      </c>
      <c r="R3863" s="12">
        <f t="shared" si="244"/>
        <v>41914.590011574073</v>
      </c>
      <c r="S3863">
        <f t="shared" si="243"/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1407858710</v>
      </c>
      <c r="J3864">
        <v>1405266710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41"/>
        <v>0</v>
      </c>
      <c r="Q3864">
        <f t="shared" si="242"/>
        <v>1</v>
      </c>
      <c r="R3864" s="12">
        <f t="shared" si="244"/>
        <v>42611.261064814811</v>
      </c>
      <c r="S3864">
        <f t="shared" si="243"/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1415828820</v>
      </c>
      <c r="J3865">
        <v>1412258977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41"/>
        <v>0</v>
      </c>
      <c r="Q3865">
        <f t="shared" si="242"/>
        <v>0</v>
      </c>
      <c r="R3865" s="12">
        <f t="shared" si="244"/>
        <v>42253.633159722223</v>
      </c>
      <c r="S3865">
        <f t="shared" si="243"/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1473699540</v>
      </c>
      <c r="J3866">
        <v>1472451356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41"/>
        <v>1</v>
      </c>
      <c r="Q3866">
        <f t="shared" si="242"/>
        <v>20</v>
      </c>
      <c r="R3866" s="12">
        <f t="shared" si="244"/>
        <v>42295.891828703709</v>
      </c>
      <c r="S3866">
        <f t="shared" si="243"/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8223</v>
      </c>
      <c r="H3867" t="s">
        <v>8245</v>
      </c>
      <c r="I3867">
        <v>1446739905</v>
      </c>
      <c r="J3867">
        <v>1441552305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41"/>
        <v>27</v>
      </c>
      <c r="Q3867">
        <f t="shared" si="242"/>
        <v>46.43</v>
      </c>
      <c r="R3867" s="12">
        <f t="shared" si="244"/>
        <v>41841.651597222226</v>
      </c>
      <c r="S3867">
        <f t="shared" si="243"/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1447799054</v>
      </c>
      <c r="J3868">
        <v>1445203454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41"/>
        <v>1</v>
      </c>
      <c r="Q3868">
        <f t="shared" si="242"/>
        <v>5.5</v>
      </c>
      <c r="R3868" s="12">
        <f t="shared" si="244"/>
        <v>42402.947002314817</v>
      </c>
      <c r="S3868">
        <f t="shared" si="243"/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8228</v>
      </c>
      <c r="H3869" t="s">
        <v>8250</v>
      </c>
      <c r="I3869">
        <v>1409376600</v>
      </c>
      <c r="J3869">
        <v>1405957098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41"/>
        <v>13</v>
      </c>
      <c r="Q3869">
        <f t="shared" si="242"/>
        <v>50.2</v>
      </c>
      <c r="R3869" s="12">
        <f t="shared" si="244"/>
        <v>42509.814108796301</v>
      </c>
      <c r="S3869">
        <f t="shared" si="243"/>
        <v>2016</v>
      </c>
    </row>
    <row r="3870" spans="1:19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8223</v>
      </c>
      <c r="H3870" t="s">
        <v>8245</v>
      </c>
      <c r="I3870">
        <v>1458703740</v>
      </c>
      <c r="J3870">
        <v>1454453021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41"/>
        <v>0</v>
      </c>
      <c r="Q3870">
        <f t="shared" si="242"/>
        <v>10</v>
      </c>
      <c r="R3870" s="12">
        <f t="shared" si="244"/>
        <v>41865.659780092588</v>
      </c>
      <c r="S3870">
        <f t="shared" si="243"/>
        <v>2014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1466278339</v>
      </c>
      <c r="J3871">
        <v>1463686339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41"/>
        <v>3</v>
      </c>
      <c r="Q3871">
        <f t="shared" si="242"/>
        <v>30.13</v>
      </c>
      <c r="R3871" s="12">
        <f t="shared" si="244"/>
        <v>42047.724444444444</v>
      </c>
      <c r="S3871">
        <f t="shared" si="243"/>
        <v>2015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8224</v>
      </c>
      <c r="H3872" t="s">
        <v>8246</v>
      </c>
      <c r="I3872">
        <v>1410191405</v>
      </c>
      <c r="J3872">
        <v>1408031405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41"/>
        <v>15</v>
      </c>
      <c r="Q3872">
        <f t="shared" si="242"/>
        <v>150</v>
      </c>
      <c r="R3872" s="12">
        <f t="shared" si="244"/>
        <v>41793.17219907407</v>
      </c>
      <c r="S3872">
        <f t="shared" si="243"/>
        <v>2014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1426302660</v>
      </c>
      <c r="J3873">
        <v>1423761792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41"/>
        <v>3</v>
      </c>
      <c r="Q3873">
        <f t="shared" si="242"/>
        <v>13.33</v>
      </c>
      <c r="R3873" s="12">
        <f t="shared" si="244"/>
        <v>42763.780671296292</v>
      </c>
      <c r="S3873">
        <f t="shared" si="243"/>
        <v>2017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1404360478</v>
      </c>
      <c r="J3874">
        <v>1401768478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41"/>
        <v>0</v>
      </c>
      <c r="Q3874">
        <f t="shared" si="242"/>
        <v>0</v>
      </c>
      <c r="R3874" s="12">
        <f t="shared" si="244"/>
        <v>42180.145787037036</v>
      </c>
      <c r="S3874">
        <f t="shared" si="243"/>
        <v>2015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1490809450</v>
      </c>
      <c r="J3875">
        <v>1485629050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41"/>
        <v>0</v>
      </c>
      <c r="Q3875">
        <f t="shared" si="242"/>
        <v>0</v>
      </c>
      <c r="R3875" s="12">
        <f t="shared" si="244"/>
        <v>42255.696006944447</v>
      </c>
      <c r="S3875">
        <f t="shared" si="243"/>
        <v>2015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8223</v>
      </c>
      <c r="H3876" t="s">
        <v>8245</v>
      </c>
      <c r="I3876">
        <v>1439522996</v>
      </c>
      <c r="J3876">
        <v>1435202996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41"/>
        <v>0</v>
      </c>
      <c r="Q3876">
        <f t="shared" si="242"/>
        <v>0</v>
      </c>
      <c r="R3876" s="12">
        <f t="shared" si="244"/>
        <v>42007.016458333332</v>
      </c>
      <c r="S3876">
        <f t="shared" si="243"/>
        <v>2015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8223</v>
      </c>
      <c r="H3877" t="s">
        <v>8245</v>
      </c>
      <c r="I3877">
        <v>1444322535</v>
      </c>
      <c r="J3877">
        <v>1441730535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41"/>
        <v>0</v>
      </c>
      <c r="Q3877">
        <f t="shared" si="242"/>
        <v>0</v>
      </c>
      <c r="R3877" s="12">
        <f t="shared" si="244"/>
        <v>42615.346817129626</v>
      </c>
      <c r="S3877">
        <f t="shared" si="243"/>
        <v>2016</v>
      </c>
    </row>
    <row r="3878" spans="1:19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8227</v>
      </c>
      <c r="H3878" t="s">
        <v>8249</v>
      </c>
      <c r="I3878">
        <v>1422061200</v>
      </c>
      <c r="J3878">
        <v>1420244622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41"/>
        <v>53</v>
      </c>
      <c r="Q3878">
        <f t="shared" si="242"/>
        <v>44.76</v>
      </c>
      <c r="R3878" s="12">
        <f t="shared" si="244"/>
        <v>42372.624166666668</v>
      </c>
      <c r="S3878">
        <f t="shared" si="243"/>
        <v>2016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8231</v>
      </c>
      <c r="H3879" t="s">
        <v>8252</v>
      </c>
      <c r="I3879">
        <v>1472896800</v>
      </c>
      <c r="J3879">
        <v>1472804365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41"/>
        <v>5</v>
      </c>
      <c r="Q3879">
        <f t="shared" si="242"/>
        <v>88.64</v>
      </c>
      <c r="R3879" s="12">
        <f t="shared" si="244"/>
        <v>42682.67768518519</v>
      </c>
      <c r="S3879">
        <f t="shared" si="243"/>
        <v>2016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8224</v>
      </c>
      <c r="H3880" t="s">
        <v>8246</v>
      </c>
      <c r="I3880">
        <v>1454425128</v>
      </c>
      <c r="J3880">
        <v>1451833128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41"/>
        <v>0</v>
      </c>
      <c r="Q3880">
        <f t="shared" si="242"/>
        <v>10</v>
      </c>
      <c r="R3880" s="12">
        <f t="shared" si="244"/>
        <v>42154.818819444445</v>
      </c>
      <c r="S3880">
        <f t="shared" si="243"/>
        <v>2015</v>
      </c>
    </row>
    <row r="3881" spans="1:19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8223</v>
      </c>
      <c r="H3881" t="s">
        <v>8245</v>
      </c>
      <c r="I3881">
        <v>1481213752</v>
      </c>
      <c r="J3881">
        <v>1478621752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41"/>
        <v>0</v>
      </c>
      <c r="Q3881">
        <f t="shared" si="242"/>
        <v>0</v>
      </c>
      <c r="R3881" s="12">
        <f t="shared" si="244"/>
        <v>41999.861064814817</v>
      </c>
      <c r="S3881">
        <f t="shared" si="243"/>
        <v>2014</v>
      </c>
    </row>
    <row r="3882" spans="1:19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8223</v>
      </c>
      <c r="H3882" t="s">
        <v>8245</v>
      </c>
      <c r="I3882">
        <v>1435636740</v>
      </c>
      <c r="J3882">
        <v>1433014746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41"/>
        <v>13</v>
      </c>
      <c r="Q3882">
        <f t="shared" si="242"/>
        <v>57.65</v>
      </c>
      <c r="R3882" s="12">
        <f t="shared" si="244"/>
        <v>41815.815046296295</v>
      </c>
      <c r="S3882">
        <f t="shared" si="243"/>
        <v>2014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8224</v>
      </c>
      <c r="H3883" t="s">
        <v>8246</v>
      </c>
      <c r="I3883">
        <v>1422218396</v>
      </c>
      <c r="J3883">
        <v>1419626396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41"/>
        <v>5</v>
      </c>
      <c r="Q3883">
        <f t="shared" si="242"/>
        <v>25</v>
      </c>
      <c r="R3883" s="12">
        <f t="shared" si="244"/>
        <v>42756.018506944441</v>
      </c>
      <c r="S3883">
        <f t="shared" si="243"/>
        <v>2017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8224</v>
      </c>
      <c r="H3884" t="s">
        <v>8246</v>
      </c>
      <c r="I3884">
        <v>1406761200</v>
      </c>
      <c r="J3884">
        <v>1403724820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41"/>
        <v>0</v>
      </c>
      <c r="Q3884">
        <f t="shared" si="242"/>
        <v>0</v>
      </c>
      <c r="R3884" s="12">
        <f t="shared" si="244"/>
        <v>42373.983449074076</v>
      </c>
      <c r="S3884">
        <f t="shared" si="243"/>
        <v>2016</v>
      </c>
    </row>
    <row r="3885" spans="1:19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8223</v>
      </c>
      <c r="H3885" t="s">
        <v>8245</v>
      </c>
      <c r="I3885">
        <v>1487550399</v>
      </c>
      <c r="J3885">
        <v>1484958399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41"/>
        <v>0</v>
      </c>
      <c r="Q3885">
        <f t="shared" si="242"/>
        <v>0</v>
      </c>
      <c r="R3885" s="12">
        <f t="shared" si="244"/>
        <v>41854.602650462963</v>
      </c>
      <c r="S3885">
        <f t="shared" si="243"/>
        <v>2014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8225</v>
      </c>
      <c r="H3886" t="s">
        <v>8247</v>
      </c>
      <c r="I3886">
        <v>1454281380</v>
      </c>
      <c r="J3886">
        <v>1451950570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41"/>
        <v>0</v>
      </c>
      <c r="Q3886">
        <f t="shared" si="242"/>
        <v>0</v>
      </c>
      <c r="R3886" s="12">
        <f t="shared" si="244"/>
        <v>42065.791574074072</v>
      </c>
      <c r="S3886">
        <f t="shared" si="243"/>
        <v>2015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8224</v>
      </c>
      <c r="H3887" t="s">
        <v>8246</v>
      </c>
      <c r="I3887">
        <v>1409668069</v>
      </c>
      <c r="J3887">
        <v>1407076069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41"/>
        <v>0</v>
      </c>
      <c r="Q3887">
        <f t="shared" si="242"/>
        <v>0</v>
      </c>
      <c r="R3887" s="12">
        <f t="shared" si="244"/>
        <v>42469.951284722221</v>
      </c>
      <c r="S3887">
        <f t="shared" si="243"/>
        <v>2016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8223</v>
      </c>
      <c r="H3888" t="s">
        <v>8245</v>
      </c>
      <c r="I3888">
        <v>1427479192</v>
      </c>
      <c r="J3888">
        <v>1425322792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41"/>
        <v>0</v>
      </c>
      <c r="Q3888">
        <f t="shared" si="242"/>
        <v>0</v>
      </c>
      <c r="R3888" s="12">
        <f t="shared" si="244"/>
        <v>41954.228032407409</v>
      </c>
      <c r="S3888">
        <f t="shared" si="243"/>
        <v>2014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1462834191</v>
      </c>
      <c r="J3889">
        <v>1460242191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41"/>
        <v>2</v>
      </c>
      <c r="Q3889">
        <f t="shared" si="242"/>
        <v>17.5</v>
      </c>
      <c r="R3889" s="12">
        <f t="shared" si="244"/>
        <v>42079.857974537037</v>
      </c>
      <c r="S3889">
        <f t="shared" si="243"/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8225</v>
      </c>
      <c r="H3890" t="s">
        <v>8247</v>
      </c>
      <c r="I3890">
        <v>1418275702</v>
      </c>
      <c r="J3890">
        <v>1415683702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41"/>
        <v>27</v>
      </c>
      <c r="Q3890">
        <f t="shared" si="242"/>
        <v>38.71</v>
      </c>
      <c r="R3890" s="12">
        <f t="shared" si="244"/>
        <v>42762.545810185184</v>
      </c>
      <c r="S3890">
        <f t="shared" si="243"/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1430517600</v>
      </c>
      <c r="J3891">
        <v>1426538129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41"/>
        <v>1</v>
      </c>
      <c r="Q3891">
        <f t="shared" si="242"/>
        <v>13.11</v>
      </c>
      <c r="R3891" s="12">
        <f t="shared" si="244"/>
        <v>41977.004976851851</v>
      </c>
      <c r="S3891">
        <f t="shared" si="243"/>
        <v>2014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8224</v>
      </c>
      <c r="H3892" t="s">
        <v>8246</v>
      </c>
      <c r="I3892">
        <v>1488114358</v>
      </c>
      <c r="J3892">
        <v>1485522358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41"/>
        <v>17</v>
      </c>
      <c r="Q3892">
        <f t="shared" si="242"/>
        <v>315.5</v>
      </c>
      <c r="R3892" s="12">
        <f t="shared" si="244"/>
        <v>42171.758611111116</v>
      </c>
      <c r="S3892">
        <f t="shared" si="243"/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1420413960</v>
      </c>
      <c r="J3893">
        <v>1417651630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41"/>
        <v>33</v>
      </c>
      <c r="Q3893">
        <f t="shared" si="242"/>
        <v>37.14</v>
      </c>
      <c r="R3893" s="12">
        <f t="shared" si="244"/>
        <v>42056.1324537037</v>
      </c>
      <c r="S3893">
        <f t="shared" si="243"/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1439662344</v>
      </c>
      <c r="J3894">
        <v>1434478344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41"/>
        <v>0</v>
      </c>
      <c r="Q3894">
        <f t="shared" si="242"/>
        <v>0</v>
      </c>
      <c r="R3894" s="12">
        <f t="shared" si="244"/>
        <v>41867.652280092596</v>
      </c>
      <c r="S3894">
        <f t="shared" si="243"/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1427086740</v>
      </c>
      <c r="J3895">
        <v>1424488244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41"/>
        <v>22</v>
      </c>
      <c r="Q3895">
        <f t="shared" si="242"/>
        <v>128.27000000000001</v>
      </c>
      <c r="R3895" s="12">
        <f t="shared" si="244"/>
        <v>41779.657870370371</v>
      </c>
      <c r="S3895">
        <f t="shared" si="243"/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1408863600</v>
      </c>
      <c r="J3896">
        <v>1408203557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41"/>
        <v>3</v>
      </c>
      <c r="Q3896">
        <f t="shared" si="242"/>
        <v>47.27</v>
      </c>
      <c r="R3896" s="12">
        <f t="shared" si="244"/>
        <v>42679.958472222221</v>
      </c>
      <c r="S3896">
        <f t="shared" si="243"/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1404194400</v>
      </c>
      <c r="J3897">
        <v>1400600840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41"/>
        <v>5</v>
      </c>
      <c r="Q3897">
        <f t="shared" si="242"/>
        <v>50</v>
      </c>
      <c r="R3897" s="12">
        <f t="shared" si="244"/>
        <v>42032.250208333338</v>
      </c>
      <c r="S3897">
        <f t="shared" si="243"/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1481000340</v>
      </c>
      <c r="J3898">
        <v>1478386812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41"/>
        <v>11</v>
      </c>
      <c r="Q3898">
        <f t="shared" si="242"/>
        <v>42.5</v>
      </c>
      <c r="R3898" s="12">
        <f t="shared" si="244"/>
        <v>41793.191875000004</v>
      </c>
      <c r="S3898">
        <f t="shared" si="243"/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8223</v>
      </c>
      <c r="H3899" t="s">
        <v>8245</v>
      </c>
      <c r="I3899">
        <v>1425103218</v>
      </c>
      <c r="J3899">
        <v>1422424818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41"/>
        <v>18</v>
      </c>
      <c r="Q3899">
        <f t="shared" si="242"/>
        <v>44</v>
      </c>
      <c r="R3899" s="12">
        <f t="shared" si="244"/>
        <v>41982.87364583333</v>
      </c>
      <c r="S3899">
        <f t="shared" si="243"/>
        <v>2014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8223</v>
      </c>
      <c r="H3900" t="s">
        <v>8245</v>
      </c>
      <c r="I3900">
        <v>1402979778</v>
      </c>
      <c r="J3900">
        <v>1401770178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41"/>
        <v>33</v>
      </c>
      <c r="Q3900">
        <f t="shared" si="242"/>
        <v>50.88</v>
      </c>
      <c r="R3900" s="12">
        <f t="shared" si="244"/>
        <v>42193.482291666667</v>
      </c>
      <c r="S3900">
        <f t="shared" si="243"/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8227</v>
      </c>
      <c r="H3901" t="s">
        <v>8249</v>
      </c>
      <c r="I3901">
        <v>1420750683</v>
      </c>
      <c r="J3901">
        <v>1418158683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41"/>
        <v>1</v>
      </c>
      <c r="Q3901">
        <f t="shared" si="242"/>
        <v>62.5</v>
      </c>
      <c r="R3901" s="12">
        <f t="shared" si="244"/>
        <v>41843.775011574071</v>
      </c>
      <c r="S3901">
        <f t="shared" si="243"/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8224</v>
      </c>
      <c r="H3902" t="s">
        <v>8246</v>
      </c>
      <c r="I3902">
        <v>1439827200</v>
      </c>
      <c r="J3902">
        <v>1436355270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41"/>
        <v>5</v>
      </c>
      <c r="Q3902">
        <f t="shared" si="242"/>
        <v>27</v>
      </c>
      <c r="R3902" s="12">
        <f t="shared" si="244"/>
        <v>42136.092488425929</v>
      </c>
      <c r="S3902">
        <f t="shared" si="243"/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1407868561</v>
      </c>
      <c r="J3903">
        <v>1406140561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41"/>
        <v>1</v>
      </c>
      <c r="Q3903">
        <f t="shared" si="242"/>
        <v>25</v>
      </c>
      <c r="R3903" s="12">
        <f t="shared" si="244"/>
        <v>42317.826377314821</v>
      </c>
      <c r="S3903">
        <f t="shared" si="243"/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8223</v>
      </c>
      <c r="H3904" t="s">
        <v>8245</v>
      </c>
      <c r="I3904">
        <v>1433988791</v>
      </c>
      <c r="J3904">
        <v>1431396791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41"/>
        <v>49</v>
      </c>
      <c r="Q3904">
        <f t="shared" si="242"/>
        <v>47.26</v>
      </c>
      <c r="R3904" s="12">
        <f t="shared" si="244"/>
        <v>42663.468078703707</v>
      </c>
      <c r="S3904">
        <f t="shared" si="243"/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1450554599</v>
      </c>
      <c r="J3905">
        <v>1447098599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41"/>
        <v>0</v>
      </c>
      <c r="Q3905">
        <f t="shared" si="242"/>
        <v>0</v>
      </c>
      <c r="R3905" s="12">
        <f t="shared" si="244"/>
        <v>42186.01116898148</v>
      </c>
      <c r="S3905">
        <f t="shared" si="243"/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8224</v>
      </c>
      <c r="H3906" t="s">
        <v>8246</v>
      </c>
      <c r="I3906">
        <v>1479125642</v>
      </c>
      <c r="J3906">
        <v>1476962042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ref="P3906:P3969" si="245">ROUND(E3906/D3906*100,0)</f>
        <v>0</v>
      </c>
      <c r="Q3906">
        <f t="shared" ref="Q3906:Q3969" si="246">IFERROR(ROUND(E3906/L3906,2),0)</f>
        <v>1.5</v>
      </c>
      <c r="R3906" s="12">
        <f t="shared" si="244"/>
        <v>42095.229166666672</v>
      </c>
      <c r="S3906">
        <f t="shared" si="243"/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8223</v>
      </c>
      <c r="H3907" t="s">
        <v>8245</v>
      </c>
      <c r="I3907">
        <v>1439581080</v>
      </c>
      <c r="J3907">
        <v>1435709765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245"/>
        <v>12</v>
      </c>
      <c r="Q3907">
        <f t="shared" si="246"/>
        <v>24.71</v>
      </c>
      <c r="R3907" s="12">
        <f t="shared" si="244"/>
        <v>42124.623877314814</v>
      </c>
      <c r="S3907">
        <f t="shared" ref="S3907:S3970" si="247">YEAR(R3907)</f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8223</v>
      </c>
      <c r="H3908" t="s">
        <v>8245</v>
      </c>
      <c r="I3908">
        <v>1429074240</v>
      </c>
      <c r="J3908">
        <v>1427866200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45"/>
        <v>67</v>
      </c>
      <c r="Q3908">
        <f t="shared" si="246"/>
        <v>63.13</v>
      </c>
      <c r="R3908" s="12">
        <f t="shared" si="244"/>
        <v>42143.917743055557</v>
      </c>
      <c r="S3908">
        <f t="shared" si="247"/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8224</v>
      </c>
      <c r="H3909" t="s">
        <v>8246</v>
      </c>
      <c r="I3909">
        <v>1434063600</v>
      </c>
      <c r="J3909">
        <v>1430405903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45"/>
        <v>15</v>
      </c>
      <c r="Q3909">
        <f t="shared" si="246"/>
        <v>38.25</v>
      </c>
      <c r="R3909" s="12">
        <f t="shared" si="244"/>
        <v>41906.819513888891</v>
      </c>
      <c r="S3909">
        <f t="shared" si="247"/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8224</v>
      </c>
      <c r="H3910" t="s">
        <v>8246</v>
      </c>
      <c r="I3910">
        <v>1435325100</v>
      </c>
      <c r="J3910">
        <v>1432072893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45"/>
        <v>9</v>
      </c>
      <c r="Q3910">
        <f t="shared" si="246"/>
        <v>16.25</v>
      </c>
      <c r="R3910" s="12">
        <f t="shared" ref="R3910:R3973" si="248">((J3912/60)/60)/24+DATE(1970,1,1)</f>
        <v>41834.135370370372</v>
      </c>
      <c r="S3910">
        <f t="shared" si="247"/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1414354080</v>
      </c>
      <c r="J3911">
        <v>1411587606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45"/>
        <v>0</v>
      </c>
      <c r="Q3911">
        <f t="shared" si="246"/>
        <v>33.75</v>
      </c>
      <c r="R3911" s="12">
        <f t="shared" si="248"/>
        <v>41863.359282407408</v>
      </c>
      <c r="S3911">
        <f t="shared" si="247"/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1406603696</v>
      </c>
      <c r="J3912">
        <v>1405307696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45"/>
        <v>3</v>
      </c>
      <c r="Q3912">
        <f t="shared" si="246"/>
        <v>61.67</v>
      </c>
      <c r="R3912" s="12">
        <f t="shared" si="248"/>
        <v>42224.756909722222</v>
      </c>
      <c r="S3912">
        <f t="shared" si="247"/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1410424642</v>
      </c>
      <c r="J3913">
        <v>1407832642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45"/>
        <v>37</v>
      </c>
      <c r="Q3913">
        <f t="shared" si="246"/>
        <v>83.14</v>
      </c>
      <c r="R3913" s="12">
        <f t="shared" si="248"/>
        <v>41939.8122337963</v>
      </c>
      <c r="S3913">
        <f t="shared" si="247"/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1441649397</v>
      </c>
      <c r="J3914">
        <v>1439057397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45"/>
        <v>0</v>
      </c>
      <c r="Q3914">
        <f t="shared" si="246"/>
        <v>1</v>
      </c>
      <c r="R3914" s="12">
        <f t="shared" si="248"/>
        <v>42059.270023148143</v>
      </c>
      <c r="S3914">
        <f t="shared" si="247"/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1417033777</v>
      </c>
      <c r="J3915">
        <v>1414438177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45"/>
        <v>10</v>
      </c>
      <c r="Q3915">
        <f t="shared" si="246"/>
        <v>142.86000000000001</v>
      </c>
      <c r="R3915" s="12">
        <f t="shared" si="248"/>
        <v>42308.211215277777</v>
      </c>
      <c r="S3915">
        <f t="shared" si="247"/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8223</v>
      </c>
      <c r="H3916" t="s">
        <v>8245</v>
      </c>
      <c r="I3916">
        <v>1429936500</v>
      </c>
      <c r="J3916">
        <v>1424759330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45"/>
        <v>36</v>
      </c>
      <c r="Q3916">
        <f t="shared" si="246"/>
        <v>33.67</v>
      </c>
      <c r="R3916" s="12">
        <f t="shared" si="248"/>
        <v>42114.818935185183</v>
      </c>
      <c r="S3916">
        <f t="shared" si="247"/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8223</v>
      </c>
      <c r="H3917" t="s">
        <v>8245</v>
      </c>
      <c r="I3917">
        <v>1448863449</v>
      </c>
      <c r="J3917">
        <v>1446267849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45"/>
        <v>0</v>
      </c>
      <c r="Q3917">
        <f t="shared" si="246"/>
        <v>5</v>
      </c>
      <c r="R3917" s="12">
        <f t="shared" si="248"/>
        <v>42492.98505787037</v>
      </c>
      <c r="S3917">
        <f t="shared" si="247"/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8224</v>
      </c>
      <c r="H3918" t="s">
        <v>8246</v>
      </c>
      <c r="I3918">
        <v>1431298740</v>
      </c>
      <c r="J3918">
        <v>1429558756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45"/>
        <v>0</v>
      </c>
      <c r="Q3918">
        <f t="shared" si="246"/>
        <v>0</v>
      </c>
      <c r="R3918" s="12">
        <f t="shared" si="248"/>
        <v>42494.471666666665</v>
      </c>
      <c r="S3918">
        <f t="shared" si="247"/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1464824309</v>
      </c>
      <c r="J3919">
        <v>1462232309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45"/>
        <v>0</v>
      </c>
      <c r="Q3919">
        <f t="shared" si="246"/>
        <v>10</v>
      </c>
      <c r="R3919" s="12">
        <f t="shared" si="248"/>
        <v>41863.527326388888</v>
      </c>
      <c r="S3919">
        <f t="shared" si="247"/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8231</v>
      </c>
      <c r="H3920" t="s">
        <v>8252</v>
      </c>
      <c r="I3920">
        <v>1464952752</v>
      </c>
      <c r="J3920">
        <v>1462360752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45"/>
        <v>0</v>
      </c>
      <c r="Q3920">
        <f t="shared" si="246"/>
        <v>40</v>
      </c>
      <c r="R3920" s="12">
        <f t="shared" si="248"/>
        <v>41843.664618055554</v>
      </c>
      <c r="S3920">
        <f t="shared" si="247"/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1410439161</v>
      </c>
      <c r="J3921">
        <v>1407847161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45"/>
        <v>2</v>
      </c>
      <c r="Q3921">
        <f t="shared" si="246"/>
        <v>30</v>
      </c>
      <c r="R3921" s="12">
        <f t="shared" si="248"/>
        <v>42358.684872685189</v>
      </c>
      <c r="S3921">
        <f t="shared" si="247"/>
        <v>2015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1407168000</v>
      </c>
      <c r="J3922">
        <v>1406131023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45"/>
        <v>5</v>
      </c>
      <c r="Q3922">
        <f t="shared" si="246"/>
        <v>45</v>
      </c>
      <c r="R3922" s="12">
        <f t="shared" si="248"/>
        <v>42657.38726851852</v>
      </c>
      <c r="S3922">
        <f t="shared" si="247"/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1453075200</v>
      </c>
      <c r="J3923">
        <v>1450628773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45"/>
        <v>0</v>
      </c>
      <c r="Q3923">
        <f t="shared" si="246"/>
        <v>0</v>
      </c>
      <c r="R3923" s="12">
        <f t="shared" si="248"/>
        <v>41926.542303240742</v>
      </c>
      <c r="S3923">
        <f t="shared" si="247"/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8224</v>
      </c>
      <c r="H3924" t="s">
        <v>8246</v>
      </c>
      <c r="I3924">
        <v>1479032260</v>
      </c>
      <c r="J3924">
        <v>1476436660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45"/>
        <v>8</v>
      </c>
      <c r="Q3924">
        <f t="shared" si="246"/>
        <v>10.17</v>
      </c>
      <c r="R3924" s="12">
        <f t="shared" si="248"/>
        <v>42020.768634259264</v>
      </c>
      <c r="S3924">
        <f t="shared" si="247"/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1414346400</v>
      </c>
      <c r="J3925">
        <v>1413291655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45"/>
        <v>12</v>
      </c>
      <c r="Q3925">
        <f t="shared" si="246"/>
        <v>81.41</v>
      </c>
      <c r="R3925" s="12">
        <f t="shared" si="248"/>
        <v>42075.979988425926</v>
      </c>
      <c r="S3925">
        <f t="shared" si="247"/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1425337200</v>
      </c>
      <c r="J3926">
        <v>1421432810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45"/>
        <v>15</v>
      </c>
      <c r="Q3926">
        <f t="shared" si="246"/>
        <v>57.25</v>
      </c>
      <c r="R3926" s="12">
        <f t="shared" si="248"/>
        <v>41786.959745370368</v>
      </c>
      <c r="S3926">
        <f t="shared" si="247"/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8224</v>
      </c>
      <c r="H3927" t="s">
        <v>8246</v>
      </c>
      <c r="I3927">
        <v>1428622271</v>
      </c>
      <c r="J3927">
        <v>1426203071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45"/>
        <v>10</v>
      </c>
      <c r="Q3927">
        <f t="shared" si="246"/>
        <v>5</v>
      </c>
      <c r="R3927" s="12">
        <f t="shared" si="248"/>
        <v>41820.870821759258</v>
      </c>
      <c r="S3927">
        <f t="shared" si="247"/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8223</v>
      </c>
      <c r="H3928" t="s">
        <v>8245</v>
      </c>
      <c r="I3928">
        <v>1403823722</v>
      </c>
      <c r="J3928">
        <v>1401231722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45"/>
        <v>0</v>
      </c>
      <c r="Q3928">
        <f t="shared" si="246"/>
        <v>15</v>
      </c>
      <c r="R3928" s="12">
        <f t="shared" si="248"/>
        <v>41970.085046296299</v>
      </c>
      <c r="S3928">
        <f t="shared" si="247"/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8223</v>
      </c>
      <c r="H3929" t="s">
        <v>8245</v>
      </c>
      <c r="I3929">
        <v>1406753639</v>
      </c>
      <c r="J3929">
        <v>1404161639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45"/>
        <v>1</v>
      </c>
      <c r="Q3929">
        <f t="shared" si="246"/>
        <v>12.5</v>
      </c>
      <c r="R3929" s="12">
        <f t="shared" si="248"/>
        <v>41830.267407407409</v>
      </c>
      <c r="S3929">
        <f t="shared" si="247"/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8225</v>
      </c>
      <c r="H3930" t="s">
        <v>8247</v>
      </c>
      <c r="I3930">
        <v>1419645748</v>
      </c>
      <c r="J3930">
        <v>1417053748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45"/>
        <v>13</v>
      </c>
      <c r="Q3930">
        <f t="shared" si="246"/>
        <v>93</v>
      </c>
      <c r="R3930" s="12">
        <f t="shared" si="248"/>
        <v>42265.683182870373</v>
      </c>
      <c r="S3930">
        <f t="shared" si="247"/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8224</v>
      </c>
      <c r="H3931" t="s">
        <v>8246</v>
      </c>
      <c r="I3931">
        <v>1407565504</v>
      </c>
      <c r="J3931">
        <v>1404973504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45"/>
        <v>2</v>
      </c>
      <c r="Q3931">
        <f t="shared" si="246"/>
        <v>32.36</v>
      </c>
      <c r="R3931" s="12">
        <f t="shared" si="248"/>
        <v>42601.827141203699</v>
      </c>
      <c r="S3931">
        <f t="shared" si="247"/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8223</v>
      </c>
      <c r="H3932" t="s">
        <v>8245</v>
      </c>
      <c r="I3932">
        <v>1444971540</v>
      </c>
      <c r="J3932">
        <v>1442593427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45"/>
        <v>0</v>
      </c>
      <c r="Q3932">
        <f t="shared" si="246"/>
        <v>0</v>
      </c>
      <c r="R3932" s="12">
        <f t="shared" si="248"/>
        <v>42433.338749999995</v>
      </c>
      <c r="S3932">
        <f t="shared" si="247"/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1474228265</v>
      </c>
      <c r="J3933">
        <v>1471636265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45"/>
        <v>0</v>
      </c>
      <c r="Q3933">
        <f t="shared" si="246"/>
        <v>0</v>
      </c>
      <c r="R3933" s="12">
        <f t="shared" si="248"/>
        <v>42228.151701388888</v>
      </c>
      <c r="S3933">
        <f t="shared" si="247"/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8225</v>
      </c>
      <c r="H3934" t="s">
        <v>8247</v>
      </c>
      <c r="I3934">
        <v>1459490400</v>
      </c>
      <c r="J3934">
        <v>1457078868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45"/>
        <v>0</v>
      </c>
      <c r="Q3934">
        <f t="shared" si="246"/>
        <v>1</v>
      </c>
      <c r="R3934" s="12">
        <f t="shared" si="248"/>
        <v>42415.168564814812</v>
      </c>
      <c r="S3934">
        <f t="shared" si="247"/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1441510707</v>
      </c>
      <c r="J3935">
        <v>1439350707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45"/>
        <v>16</v>
      </c>
      <c r="Q3935">
        <f t="shared" si="246"/>
        <v>91.83</v>
      </c>
      <c r="R3935" s="12">
        <f t="shared" si="248"/>
        <v>42538.968310185184</v>
      </c>
      <c r="S3935">
        <f t="shared" si="247"/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1458097364</v>
      </c>
      <c r="J3936">
        <v>1455508964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45"/>
        <v>11</v>
      </c>
      <c r="Q3936">
        <f t="shared" si="246"/>
        <v>45.83</v>
      </c>
      <c r="R3936" s="12">
        <f t="shared" si="248"/>
        <v>42233.671747685185</v>
      </c>
      <c r="S3936">
        <f t="shared" si="247"/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8223</v>
      </c>
      <c r="H3937" t="s">
        <v>8245</v>
      </c>
      <c r="I3937">
        <v>1468716180</v>
      </c>
      <c r="J3937">
        <v>1466205262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45"/>
        <v>44</v>
      </c>
      <c r="Q3937">
        <f t="shared" si="246"/>
        <v>57.17</v>
      </c>
      <c r="R3937" s="12">
        <f t="shared" si="248"/>
        <v>42221.656782407401</v>
      </c>
      <c r="S3937">
        <f t="shared" si="247"/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1443704400</v>
      </c>
      <c r="J3938">
        <v>1439827639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45"/>
        <v>0</v>
      </c>
      <c r="Q3938">
        <f t="shared" si="246"/>
        <v>0</v>
      </c>
      <c r="R3938" s="12">
        <f t="shared" si="248"/>
        <v>42675.262962962966</v>
      </c>
      <c r="S3938">
        <f t="shared" si="247"/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8224</v>
      </c>
      <c r="H3939" t="s">
        <v>8246</v>
      </c>
      <c r="I3939">
        <v>1443973546</v>
      </c>
      <c r="J3939">
        <v>1438789546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45"/>
        <v>86</v>
      </c>
      <c r="Q3939">
        <f t="shared" si="246"/>
        <v>248.5</v>
      </c>
      <c r="R3939" s="12">
        <f t="shared" si="248"/>
        <v>42534.631481481483</v>
      </c>
      <c r="S3939">
        <f t="shared" si="247"/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1480576720</v>
      </c>
      <c r="J3940">
        <v>1477981120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45"/>
        <v>12</v>
      </c>
      <c r="Q3940">
        <f t="shared" si="246"/>
        <v>79.400000000000006</v>
      </c>
      <c r="R3940" s="12">
        <f t="shared" si="248"/>
        <v>42151.905717592599</v>
      </c>
      <c r="S3940">
        <f t="shared" si="247"/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8223</v>
      </c>
      <c r="H3941" t="s">
        <v>8245</v>
      </c>
      <c r="I3941">
        <v>1468249760</v>
      </c>
      <c r="J3941">
        <v>1465830560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45"/>
        <v>0</v>
      </c>
      <c r="Q3941">
        <f t="shared" si="246"/>
        <v>5</v>
      </c>
      <c r="R3941" s="12">
        <f t="shared" si="248"/>
        <v>41915.400219907409</v>
      </c>
      <c r="S3941">
        <f t="shared" si="247"/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1435441454</v>
      </c>
      <c r="J3942">
        <v>1432763054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45"/>
        <v>0</v>
      </c>
      <c r="Q3942">
        <f t="shared" si="246"/>
        <v>5.5</v>
      </c>
      <c r="R3942" s="12">
        <f t="shared" si="248"/>
        <v>41961.492488425924</v>
      </c>
      <c r="S3942">
        <f t="shared" si="247"/>
        <v>2014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8225</v>
      </c>
      <c r="H3943" t="s">
        <v>8247</v>
      </c>
      <c r="I3943">
        <v>1412656200</v>
      </c>
      <c r="J3943">
        <v>1412328979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45"/>
        <v>1</v>
      </c>
      <c r="Q3943">
        <f t="shared" si="246"/>
        <v>25</v>
      </c>
      <c r="R3943" s="12">
        <f t="shared" si="248"/>
        <v>41940.587233796294</v>
      </c>
      <c r="S3943">
        <f t="shared" si="247"/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1420199351</v>
      </c>
      <c r="J3944">
        <v>1416311351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45"/>
        <v>0</v>
      </c>
      <c r="Q3944">
        <f t="shared" si="246"/>
        <v>0</v>
      </c>
      <c r="R3944" s="12">
        <f t="shared" si="248"/>
        <v>42111.904097222221</v>
      </c>
      <c r="S3944">
        <f t="shared" si="247"/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1416877200</v>
      </c>
      <c r="J3945">
        <v>1414505137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45"/>
        <v>36</v>
      </c>
      <c r="Q3945">
        <f t="shared" si="246"/>
        <v>137.08000000000001</v>
      </c>
      <c r="R3945" s="12">
        <f t="shared" si="248"/>
        <v>42279.778564814813</v>
      </c>
      <c r="S3945">
        <f t="shared" si="247"/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1434490914</v>
      </c>
      <c r="J3946">
        <v>1429306914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45"/>
        <v>0</v>
      </c>
      <c r="Q3946">
        <f t="shared" si="246"/>
        <v>0</v>
      </c>
      <c r="R3946" s="12">
        <f t="shared" si="248"/>
        <v>42213.662905092591</v>
      </c>
      <c r="S3946">
        <f t="shared" si="247"/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1446483000</v>
      </c>
      <c r="J3947">
        <v>1443811268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45"/>
        <v>0</v>
      </c>
      <c r="Q3947">
        <f t="shared" si="246"/>
        <v>5</v>
      </c>
      <c r="R3947" s="12">
        <f t="shared" si="248"/>
        <v>42109.801712962959</v>
      </c>
      <c r="S3947">
        <f t="shared" si="247"/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1440690875</v>
      </c>
      <c r="J3948">
        <v>1438098875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45"/>
        <v>3</v>
      </c>
      <c r="Q3948">
        <f t="shared" si="246"/>
        <v>39</v>
      </c>
      <c r="R3948" s="12">
        <f t="shared" si="248"/>
        <v>42031.833587962959</v>
      </c>
      <c r="S3948">
        <f t="shared" si="247"/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1431717268</v>
      </c>
      <c r="J3949">
        <v>1429125268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45"/>
        <v>3</v>
      </c>
      <c r="Q3949">
        <f t="shared" si="246"/>
        <v>50.5</v>
      </c>
      <c r="R3949" s="12">
        <f t="shared" si="248"/>
        <v>42615.142870370371</v>
      </c>
      <c r="S3949">
        <f t="shared" si="247"/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8223</v>
      </c>
      <c r="H3950" t="s">
        <v>8245</v>
      </c>
      <c r="I3950">
        <v>1425110400</v>
      </c>
      <c r="J3950">
        <v>1422388822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45"/>
        <v>0</v>
      </c>
      <c r="Q3950">
        <f t="shared" si="246"/>
        <v>0</v>
      </c>
      <c r="R3950" s="12">
        <f t="shared" si="248"/>
        <v>41829.325497685182</v>
      </c>
      <c r="S3950">
        <f t="shared" si="247"/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8223</v>
      </c>
      <c r="H3951" t="s">
        <v>8245</v>
      </c>
      <c r="I3951">
        <v>1475378744</v>
      </c>
      <c r="J3951">
        <v>1472786744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45"/>
        <v>16</v>
      </c>
      <c r="Q3951">
        <f t="shared" si="246"/>
        <v>49.28</v>
      </c>
      <c r="R3951" s="12">
        <f t="shared" si="248"/>
        <v>42016.120613425926</v>
      </c>
      <c r="S3951">
        <f t="shared" si="247"/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8225</v>
      </c>
      <c r="H3952" t="s">
        <v>8247</v>
      </c>
      <c r="I3952">
        <v>1410076123</v>
      </c>
      <c r="J3952">
        <v>1404892123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45"/>
        <v>1</v>
      </c>
      <c r="Q3952">
        <f t="shared" si="246"/>
        <v>25</v>
      </c>
      <c r="R3952" s="12">
        <f t="shared" si="248"/>
        <v>42439.702314814815</v>
      </c>
      <c r="S3952">
        <f t="shared" si="247"/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8225</v>
      </c>
      <c r="H3953" t="s">
        <v>8247</v>
      </c>
      <c r="I3953">
        <v>1423623221</v>
      </c>
      <c r="J3953">
        <v>1421031221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45"/>
        <v>0</v>
      </c>
      <c r="Q3953">
        <f t="shared" si="246"/>
        <v>1</v>
      </c>
      <c r="R3953" s="12">
        <f t="shared" si="248"/>
        <v>42433.825717592597</v>
      </c>
      <c r="S3953">
        <f t="shared" si="247"/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1460140500</v>
      </c>
      <c r="J3954">
        <v>1457628680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45"/>
        <v>0</v>
      </c>
      <c r="Q3954">
        <f t="shared" si="246"/>
        <v>25</v>
      </c>
      <c r="R3954" s="12">
        <f t="shared" si="248"/>
        <v>42243.790393518517</v>
      </c>
      <c r="S3954">
        <f t="shared" si="247"/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8240</v>
      </c>
      <c r="H3955" t="s">
        <v>8248</v>
      </c>
      <c r="I3955">
        <v>1462301342</v>
      </c>
      <c r="J3955">
        <v>1457120942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45"/>
        <v>0</v>
      </c>
      <c r="Q3955">
        <f t="shared" si="246"/>
        <v>0</v>
      </c>
      <c r="R3955" s="12">
        <f t="shared" si="248"/>
        <v>42550.048449074078</v>
      </c>
      <c r="S3955">
        <f t="shared" si="247"/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8223</v>
      </c>
      <c r="H3956" t="s">
        <v>8245</v>
      </c>
      <c r="I3956">
        <v>1445885890</v>
      </c>
      <c r="J3956">
        <v>1440701890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45"/>
        <v>0</v>
      </c>
      <c r="Q3956">
        <f t="shared" si="246"/>
        <v>0</v>
      </c>
      <c r="R3956" s="12">
        <f t="shared" si="248"/>
        <v>41774.651203703703</v>
      </c>
      <c r="S3956">
        <f t="shared" si="247"/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1469834940</v>
      </c>
      <c r="J3957">
        <v>1467162586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45"/>
        <v>24</v>
      </c>
      <c r="Q3957">
        <f t="shared" si="246"/>
        <v>53.13</v>
      </c>
      <c r="R3957" s="12">
        <f t="shared" si="248"/>
        <v>42306.848854166667</v>
      </c>
      <c r="S3957">
        <f t="shared" si="247"/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8228</v>
      </c>
      <c r="H3958" t="s">
        <v>8250</v>
      </c>
      <c r="I3958">
        <v>1405352264</v>
      </c>
      <c r="J3958">
        <v>1400168264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45"/>
        <v>0</v>
      </c>
      <c r="Q3958">
        <f t="shared" si="246"/>
        <v>0</v>
      </c>
      <c r="R3958" s="12">
        <f t="shared" si="248"/>
        <v>42457.932025462964</v>
      </c>
      <c r="S3958">
        <f t="shared" si="247"/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1448745741</v>
      </c>
      <c r="J3959">
        <v>1446150141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45"/>
        <v>0</v>
      </c>
      <c r="Q3959">
        <f t="shared" si="246"/>
        <v>7</v>
      </c>
      <c r="R3959" s="12">
        <f t="shared" si="248"/>
        <v>42513.976319444439</v>
      </c>
      <c r="S3959">
        <f t="shared" si="247"/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1461543600</v>
      </c>
      <c r="J3960">
        <v>1459203727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45"/>
        <v>32</v>
      </c>
      <c r="Q3960">
        <f t="shared" si="246"/>
        <v>40.06</v>
      </c>
      <c r="R3960" s="12">
        <f t="shared" si="248"/>
        <v>41816.950370370374</v>
      </c>
      <c r="S3960">
        <f t="shared" si="247"/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1468020354</v>
      </c>
      <c r="J3961">
        <v>1464045954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45"/>
        <v>24</v>
      </c>
      <c r="Q3961">
        <f t="shared" si="246"/>
        <v>24.33</v>
      </c>
      <c r="R3961" s="12">
        <f t="shared" si="248"/>
        <v>41880.788842592592</v>
      </c>
      <c r="S3961">
        <f t="shared" si="247"/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1406988000</v>
      </c>
      <c r="J3962">
        <v>1403822912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45"/>
        <v>2</v>
      </c>
      <c r="Q3962">
        <f t="shared" si="246"/>
        <v>11.25</v>
      </c>
      <c r="R3962" s="12">
        <f t="shared" si="248"/>
        <v>42342.845555555556</v>
      </c>
      <c r="S3962">
        <f t="shared" si="247"/>
        <v>2015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8223</v>
      </c>
      <c r="H3963" t="s">
        <v>8245</v>
      </c>
      <c r="I3963">
        <v>1411930556</v>
      </c>
      <c r="J3963">
        <v>1409338556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45"/>
        <v>0</v>
      </c>
      <c r="Q3963">
        <f t="shared" si="246"/>
        <v>10.5</v>
      </c>
      <c r="R3963" s="12">
        <f t="shared" si="248"/>
        <v>41745.891319444447</v>
      </c>
      <c r="S3963">
        <f t="shared" si="247"/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8223</v>
      </c>
      <c r="H3964" t="s">
        <v>8245</v>
      </c>
      <c r="I3964">
        <v>1451852256</v>
      </c>
      <c r="J3964">
        <v>1449260256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45"/>
        <v>3</v>
      </c>
      <c r="Q3964">
        <f t="shared" si="246"/>
        <v>15</v>
      </c>
      <c r="R3964" s="12">
        <f t="shared" si="248"/>
        <v>42311.621458333335</v>
      </c>
      <c r="S3964">
        <f t="shared" si="247"/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8224</v>
      </c>
      <c r="H3965" t="s">
        <v>8246</v>
      </c>
      <c r="I3965">
        <v>1399584210</v>
      </c>
      <c r="J3965">
        <v>1397683410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45"/>
        <v>0</v>
      </c>
      <c r="Q3965">
        <f t="shared" si="246"/>
        <v>0</v>
      </c>
      <c r="R3965" s="12">
        <f t="shared" si="248"/>
        <v>42296.154131944444</v>
      </c>
      <c r="S3965">
        <f t="shared" si="247"/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8224</v>
      </c>
      <c r="H3966" t="s">
        <v>8246</v>
      </c>
      <c r="I3966">
        <v>1448722494</v>
      </c>
      <c r="J3966">
        <v>1446562494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45"/>
        <v>6</v>
      </c>
      <c r="Q3966">
        <f t="shared" si="246"/>
        <v>42</v>
      </c>
      <c r="R3966" s="12">
        <f t="shared" si="248"/>
        <v>42053.722060185188</v>
      </c>
      <c r="S3966">
        <f t="shared" si="247"/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8228</v>
      </c>
      <c r="H3967" t="s">
        <v>8250</v>
      </c>
      <c r="I3967">
        <v>1447821717</v>
      </c>
      <c r="J3967">
        <v>1445226117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45"/>
        <v>14</v>
      </c>
      <c r="Q3967">
        <f t="shared" si="246"/>
        <v>71.25</v>
      </c>
      <c r="R3967" s="12">
        <f t="shared" si="248"/>
        <v>42414.235879629632</v>
      </c>
      <c r="S3967">
        <f t="shared" si="247"/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1429460386</v>
      </c>
      <c r="J3968">
        <v>1424279986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45"/>
        <v>1</v>
      </c>
      <c r="Q3968">
        <f t="shared" si="246"/>
        <v>22.5</v>
      </c>
      <c r="R3968" s="12">
        <f t="shared" si="248"/>
        <v>41801.711550925924</v>
      </c>
      <c r="S3968">
        <f t="shared" si="247"/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1460608780</v>
      </c>
      <c r="J3969">
        <v>1455428380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45"/>
        <v>24</v>
      </c>
      <c r="Q3969">
        <f t="shared" si="246"/>
        <v>41</v>
      </c>
      <c r="R3969" s="12">
        <f t="shared" si="248"/>
        <v>42770.290590277778</v>
      </c>
      <c r="S3969">
        <f t="shared" si="247"/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1406170740</v>
      </c>
      <c r="J3970">
        <v>1402506278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ref="P3970:P4033" si="249">ROUND(E3970/D3970*100,0)</f>
        <v>11</v>
      </c>
      <c r="Q3970">
        <f t="shared" ref="Q3970:Q4033" si="250">IFERROR(ROUND(E3970/L3970,2),0)</f>
        <v>47.91</v>
      </c>
      <c r="R3970" s="12">
        <f t="shared" si="248"/>
        <v>42452.815659722226</v>
      </c>
      <c r="S3970">
        <f t="shared" si="247"/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1488783507</v>
      </c>
      <c r="J3971">
        <v>1486191507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249"/>
        <v>7</v>
      </c>
      <c r="Q3971">
        <f t="shared" si="250"/>
        <v>35.17</v>
      </c>
      <c r="R3971" s="12">
        <f t="shared" si="248"/>
        <v>42601.854699074072</v>
      </c>
      <c r="S3971">
        <f t="shared" ref="S3971:S4034" si="251">YEAR(R3971)</f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1463945673</v>
      </c>
      <c r="J3972">
        <v>1458761673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49"/>
        <v>0</v>
      </c>
      <c r="Q3972">
        <f t="shared" si="250"/>
        <v>5.5</v>
      </c>
      <c r="R3972" s="12">
        <f t="shared" si="248"/>
        <v>42447.863553240735</v>
      </c>
      <c r="S3972">
        <f t="shared" si="251"/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1472442900</v>
      </c>
      <c r="J3973">
        <v>1471638646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49"/>
        <v>1</v>
      </c>
      <c r="Q3973">
        <f t="shared" si="250"/>
        <v>22.67</v>
      </c>
      <c r="R3973" s="12">
        <f t="shared" si="248"/>
        <v>41811.536180555559</v>
      </c>
      <c r="S3973">
        <f t="shared" si="251"/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1460925811</v>
      </c>
      <c r="J3974">
        <v>1458333811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49"/>
        <v>21</v>
      </c>
      <c r="Q3974">
        <f t="shared" si="250"/>
        <v>26.38</v>
      </c>
      <c r="R3974" s="12">
        <f t="shared" ref="R3974:R4037" si="252">((J3976/60)/60)/24+DATE(1970,1,1)</f>
        <v>41981.067523148144</v>
      </c>
      <c r="S3974">
        <f t="shared" si="251"/>
        <v>2014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1405947126</v>
      </c>
      <c r="J3975">
        <v>1403355126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49"/>
        <v>78</v>
      </c>
      <c r="Q3975">
        <f t="shared" si="250"/>
        <v>105.54</v>
      </c>
      <c r="R3975" s="12">
        <f t="shared" si="252"/>
        <v>42469.68414351852</v>
      </c>
      <c r="S3975">
        <f t="shared" si="251"/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8223</v>
      </c>
      <c r="H3976" t="s">
        <v>8245</v>
      </c>
      <c r="I3976">
        <v>1423186634</v>
      </c>
      <c r="J3976">
        <v>1418002634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49"/>
        <v>32</v>
      </c>
      <c r="Q3976">
        <f t="shared" si="250"/>
        <v>29.09</v>
      </c>
      <c r="R3976" s="12">
        <f t="shared" si="252"/>
        <v>42493.546851851846</v>
      </c>
      <c r="S3976">
        <f t="shared" si="251"/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1462766400</v>
      </c>
      <c r="J3977">
        <v>1460219110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49"/>
        <v>0</v>
      </c>
      <c r="Q3977">
        <f t="shared" si="250"/>
        <v>0</v>
      </c>
      <c r="R3977" s="12">
        <f t="shared" si="252"/>
        <v>42534.866875</v>
      </c>
      <c r="S3977">
        <f t="shared" si="251"/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8224</v>
      </c>
      <c r="H3978" t="s">
        <v>8246</v>
      </c>
      <c r="I3978">
        <v>1464872848</v>
      </c>
      <c r="J3978">
        <v>1462280848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49"/>
        <v>48</v>
      </c>
      <c r="Q3978">
        <f t="shared" si="250"/>
        <v>62</v>
      </c>
      <c r="R3978" s="12">
        <f t="shared" si="252"/>
        <v>41830.858344907407</v>
      </c>
      <c r="S3978">
        <f t="shared" si="251"/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1468442898</v>
      </c>
      <c r="J3979">
        <v>1465850898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49"/>
        <v>1</v>
      </c>
      <c r="Q3979">
        <f t="shared" si="250"/>
        <v>217.5</v>
      </c>
      <c r="R3979" s="12">
        <f t="shared" si="252"/>
        <v>42543.788564814815</v>
      </c>
      <c r="S3979">
        <f t="shared" si="251"/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1406876400</v>
      </c>
      <c r="J3980">
        <v>1405024561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49"/>
        <v>11</v>
      </c>
      <c r="Q3980">
        <f t="shared" si="250"/>
        <v>26.75</v>
      </c>
      <c r="R3980" s="12">
        <f t="shared" si="252"/>
        <v>41975.642974537041</v>
      </c>
      <c r="S3980">
        <f t="shared" si="251"/>
        <v>2014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8223</v>
      </c>
      <c r="H3981" t="s">
        <v>8245</v>
      </c>
      <c r="I3981">
        <v>1469213732</v>
      </c>
      <c r="J3981">
        <v>1466621732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49"/>
        <v>2</v>
      </c>
      <c r="Q3981">
        <f t="shared" si="250"/>
        <v>18.329999999999998</v>
      </c>
      <c r="R3981" s="12">
        <f t="shared" si="252"/>
        <v>42069.903437500005</v>
      </c>
      <c r="S3981">
        <f t="shared" si="251"/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1422717953</v>
      </c>
      <c r="J3982">
        <v>1417533953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49"/>
        <v>18</v>
      </c>
      <c r="Q3982">
        <f t="shared" si="250"/>
        <v>64.290000000000006</v>
      </c>
      <c r="R3982" s="12">
        <f t="shared" si="252"/>
        <v>41795.598923611113</v>
      </c>
      <c r="S3982">
        <f t="shared" si="251"/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8224</v>
      </c>
      <c r="H3983" t="s">
        <v>8246</v>
      </c>
      <c r="I3983">
        <v>1427659200</v>
      </c>
      <c r="J3983">
        <v>1425678057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49"/>
        <v>4</v>
      </c>
      <c r="Q3983">
        <f t="shared" si="250"/>
        <v>175</v>
      </c>
      <c r="R3983" s="12">
        <f t="shared" si="252"/>
        <v>42508.179965277777</v>
      </c>
      <c r="S3983">
        <f t="shared" si="251"/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8223</v>
      </c>
      <c r="H3984" t="s">
        <v>8245</v>
      </c>
      <c r="I3984">
        <v>1404570147</v>
      </c>
      <c r="J3984">
        <v>1401978147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49"/>
        <v>20</v>
      </c>
      <c r="Q3984">
        <f t="shared" si="250"/>
        <v>34</v>
      </c>
      <c r="R3984" s="12">
        <f t="shared" si="252"/>
        <v>42132.809953703705</v>
      </c>
      <c r="S3984">
        <f t="shared" si="251"/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1468729149</v>
      </c>
      <c r="J3985">
        <v>1463545149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49"/>
        <v>35</v>
      </c>
      <c r="Q3985">
        <f t="shared" si="250"/>
        <v>84.28</v>
      </c>
      <c r="R3985" s="12">
        <f t="shared" si="252"/>
        <v>41747.86986111111</v>
      </c>
      <c r="S3985">
        <f t="shared" si="251"/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1436297180</v>
      </c>
      <c r="J3986">
        <v>1431113180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49"/>
        <v>6</v>
      </c>
      <c r="Q3986">
        <f t="shared" si="250"/>
        <v>9.5</v>
      </c>
      <c r="R3986" s="12">
        <f t="shared" si="252"/>
        <v>41920.963472222218</v>
      </c>
      <c r="S3986">
        <f t="shared" si="251"/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1400569140</v>
      </c>
      <c r="J3987">
        <v>1397854356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49"/>
        <v>32</v>
      </c>
      <c r="Q3987">
        <f t="shared" si="250"/>
        <v>33.74</v>
      </c>
      <c r="R3987" s="12">
        <f t="shared" si="252"/>
        <v>42399.707407407404</v>
      </c>
      <c r="S3987">
        <f t="shared" si="251"/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1415404800</v>
      </c>
      <c r="J3988">
        <v>1412809644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49"/>
        <v>10</v>
      </c>
      <c r="Q3988">
        <f t="shared" si="250"/>
        <v>37.54</v>
      </c>
      <c r="R3988" s="12">
        <f t="shared" si="252"/>
        <v>42467.548541666663</v>
      </c>
      <c r="S3988">
        <f t="shared" si="251"/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8223</v>
      </c>
      <c r="H3989" t="s">
        <v>8245</v>
      </c>
      <c r="I3989">
        <v>1456002300</v>
      </c>
      <c r="J3989">
        <v>1454173120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49"/>
        <v>38</v>
      </c>
      <c r="Q3989">
        <f t="shared" si="250"/>
        <v>11.62</v>
      </c>
      <c r="R3989" s="12">
        <f t="shared" si="252"/>
        <v>41765.92465277778</v>
      </c>
      <c r="S3989">
        <f t="shared" si="251"/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8224</v>
      </c>
      <c r="H3990" t="s">
        <v>8246</v>
      </c>
      <c r="I3990">
        <v>1462539840</v>
      </c>
      <c r="J3990">
        <v>1460034594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49"/>
        <v>2</v>
      </c>
      <c r="Q3990">
        <f t="shared" si="250"/>
        <v>8</v>
      </c>
      <c r="R3990" s="12">
        <f t="shared" si="252"/>
        <v>42230.08116898148</v>
      </c>
      <c r="S3990">
        <f t="shared" si="251"/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8224</v>
      </c>
      <c r="H3991" t="s">
        <v>8246</v>
      </c>
      <c r="I3991">
        <v>1400278290</v>
      </c>
      <c r="J3991">
        <v>1399414290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49"/>
        <v>0</v>
      </c>
      <c r="Q3991">
        <f t="shared" si="250"/>
        <v>0</v>
      </c>
      <c r="R3991" s="12">
        <f t="shared" si="252"/>
        <v>42286.749780092592</v>
      </c>
      <c r="S3991">
        <f t="shared" si="251"/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8223</v>
      </c>
      <c r="H3992" t="s">
        <v>8245</v>
      </c>
      <c r="I3992">
        <v>1440813413</v>
      </c>
      <c r="J3992">
        <v>1439517413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49"/>
        <v>4</v>
      </c>
      <c r="Q3992">
        <f t="shared" si="250"/>
        <v>23</v>
      </c>
      <c r="R3992" s="12">
        <f t="shared" si="252"/>
        <v>42401.672372685185</v>
      </c>
      <c r="S3992">
        <f t="shared" si="251"/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1447009181</v>
      </c>
      <c r="J3993">
        <v>1444413581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49"/>
        <v>20</v>
      </c>
      <c r="Q3993">
        <f t="shared" si="250"/>
        <v>100</v>
      </c>
      <c r="R3993" s="12">
        <f t="shared" si="252"/>
        <v>42125.644467592589</v>
      </c>
      <c r="S3993">
        <f t="shared" si="251"/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8224</v>
      </c>
      <c r="H3994" t="s">
        <v>8246</v>
      </c>
      <c r="I3994">
        <v>1456934893</v>
      </c>
      <c r="J3994">
        <v>1454342893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49"/>
        <v>5</v>
      </c>
      <c r="Q3994">
        <f t="shared" si="250"/>
        <v>60.11</v>
      </c>
      <c r="R3994" s="12">
        <f t="shared" si="252"/>
        <v>42289.94049768518</v>
      </c>
      <c r="S3994">
        <f t="shared" si="251"/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1433086082</v>
      </c>
      <c r="J3995">
        <v>1430494082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49"/>
        <v>0</v>
      </c>
      <c r="Q3995">
        <f t="shared" si="250"/>
        <v>3</v>
      </c>
      <c r="R3995" s="12">
        <f t="shared" si="252"/>
        <v>42107.864722222221</v>
      </c>
      <c r="S3995">
        <f t="shared" si="251"/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1449876859</v>
      </c>
      <c r="J3996">
        <v>1444689259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49"/>
        <v>0</v>
      </c>
      <c r="Q3996">
        <f t="shared" si="250"/>
        <v>5</v>
      </c>
      <c r="R3996" s="12">
        <f t="shared" si="252"/>
        <v>41809.389930555553</v>
      </c>
      <c r="S3996">
        <f t="shared" si="251"/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8223</v>
      </c>
      <c r="H3997" t="s">
        <v>8245</v>
      </c>
      <c r="I3997">
        <v>1431549912</v>
      </c>
      <c r="J3997">
        <v>1428957912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49"/>
        <v>35</v>
      </c>
      <c r="Q3997">
        <f t="shared" si="250"/>
        <v>17.5</v>
      </c>
      <c r="R3997" s="12">
        <f t="shared" si="252"/>
        <v>42019.683761574073</v>
      </c>
      <c r="S3997">
        <f t="shared" si="251"/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1405761690</v>
      </c>
      <c r="J3998">
        <v>1403169690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49"/>
        <v>17</v>
      </c>
      <c r="Q3998">
        <f t="shared" si="250"/>
        <v>29.24</v>
      </c>
      <c r="R3998" s="12">
        <f t="shared" si="252"/>
        <v>41950.26694444444</v>
      </c>
      <c r="S3998">
        <f t="shared" si="251"/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1423913220</v>
      </c>
      <c r="J3999">
        <v>1421339077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49"/>
        <v>0</v>
      </c>
      <c r="Q3999">
        <f t="shared" si="250"/>
        <v>0</v>
      </c>
      <c r="R3999" s="12">
        <f t="shared" si="252"/>
        <v>42069.391446759255</v>
      </c>
      <c r="S3999">
        <f t="shared" si="251"/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1416499440</v>
      </c>
      <c r="J4000">
        <v>1415341464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49"/>
        <v>57</v>
      </c>
      <c r="Q4000">
        <f t="shared" si="250"/>
        <v>59.58</v>
      </c>
      <c r="R4000" s="12">
        <f t="shared" si="252"/>
        <v>42061.963263888887</v>
      </c>
      <c r="S4000">
        <f t="shared" si="251"/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8224</v>
      </c>
      <c r="H4001" t="s">
        <v>8246</v>
      </c>
      <c r="I4001">
        <v>1428222221</v>
      </c>
      <c r="J4001">
        <v>1425633821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49"/>
        <v>17</v>
      </c>
      <c r="Q4001">
        <f t="shared" si="250"/>
        <v>82.57</v>
      </c>
      <c r="R4001" s="12">
        <f t="shared" si="252"/>
        <v>41842.828680555554</v>
      </c>
      <c r="S4001">
        <f t="shared" si="251"/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1427580426</v>
      </c>
      <c r="J4002">
        <v>1424992026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49"/>
        <v>0</v>
      </c>
      <c r="Q4002">
        <f t="shared" si="250"/>
        <v>10</v>
      </c>
      <c r="R4002" s="12">
        <f t="shared" si="252"/>
        <v>42437.64534722222</v>
      </c>
      <c r="S4002">
        <f t="shared" si="251"/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8223</v>
      </c>
      <c r="H4003" t="s">
        <v>8245</v>
      </c>
      <c r="I4003">
        <v>1409514709</v>
      </c>
      <c r="J4003">
        <v>1406058798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49"/>
        <v>38</v>
      </c>
      <c r="Q4003">
        <f t="shared" si="250"/>
        <v>32.36</v>
      </c>
      <c r="R4003" s="12">
        <f t="shared" si="252"/>
        <v>42775.964212962965</v>
      </c>
      <c r="S4003">
        <f t="shared" si="251"/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1462631358</v>
      </c>
      <c r="J4004">
        <v>1457450958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49"/>
        <v>2</v>
      </c>
      <c r="Q4004">
        <f t="shared" si="250"/>
        <v>5.75</v>
      </c>
      <c r="R4004" s="12">
        <f t="shared" si="252"/>
        <v>41879.043530092589</v>
      </c>
      <c r="S4004">
        <f t="shared" si="251"/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8224</v>
      </c>
      <c r="H4005" t="s">
        <v>8246</v>
      </c>
      <c r="I4005">
        <v>1488394800</v>
      </c>
      <c r="J4005">
        <v>1486681708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49"/>
        <v>10</v>
      </c>
      <c r="Q4005">
        <f t="shared" si="250"/>
        <v>100.5</v>
      </c>
      <c r="R4005" s="12">
        <f t="shared" si="252"/>
        <v>42020.587349537032</v>
      </c>
      <c r="S4005">
        <f t="shared" si="251"/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1411779761</v>
      </c>
      <c r="J4006">
        <v>1409187761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49"/>
        <v>0</v>
      </c>
      <c r="Q4006">
        <f t="shared" si="250"/>
        <v>1</v>
      </c>
      <c r="R4006" s="12">
        <f t="shared" si="252"/>
        <v>41890.16269675926</v>
      </c>
      <c r="S4006">
        <f t="shared" si="251"/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1424009147</v>
      </c>
      <c r="J4007">
        <v>1421417147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49"/>
        <v>1</v>
      </c>
      <c r="Q4007">
        <f t="shared" si="250"/>
        <v>20</v>
      </c>
      <c r="R4007" s="12">
        <f t="shared" si="252"/>
        <v>41872.807696759257</v>
      </c>
      <c r="S4007">
        <f t="shared" si="251"/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1412740457</v>
      </c>
      <c r="J4008">
        <v>1410148457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49"/>
        <v>0</v>
      </c>
      <c r="Q4008">
        <f t="shared" si="250"/>
        <v>2</v>
      </c>
      <c r="R4008" s="12">
        <f t="shared" si="252"/>
        <v>42391.772997685184</v>
      </c>
      <c r="S4008">
        <f t="shared" si="251"/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1413832985</v>
      </c>
      <c r="J4009">
        <v>1408648985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49"/>
        <v>0</v>
      </c>
      <c r="Q4009">
        <f t="shared" si="250"/>
        <v>5</v>
      </c>
      <c r="R4009" s="12">
        <f t="shared" si="252"/>
        <v>41848.772928240738</v>
      </c>
      <c r="S4009">
        <f t="shared" si="251"/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8223</v>
      </c>
      <c r="H4010" t="s">
        <v>8245</v>
      </c>
      <c r="I4010">
        <v>1455647587</v>
      </c>
      <c r="J4010">
        <v>1453487587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49"/>
        <v>6</v>
      </c>
      <c r="Q4010">
        <f t="shared" si="250"/>
        <v>15</v>
      </c>
      <c r="R4010" s="12">
        <f t="shared" si="252"/>
        <v>42177.964201388888</v>
      </c>
      <c r="S4010">
        <f t="shared" si="251"/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8223</v>
      </c>
      <c r="H4011" t="s">
        <v>8245</v>
      </c>
      <c r="I4011">
        <v>1409070480</v>
      </c>
      <c r="J4011">
        <v>1406572381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49"/>
        <v>4</v>
      </c>
      <c r="Q4011">
        <f t="shared" si="250"/>
        <v>25</v>
      </c>
      <c r="R4011" s="12">
        <f t="shared" si="252"/>
        <v>41851.700925925928</v>
      </c>
      <c r="S4011">
        <f t="shared" si="251"/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8224</v>
      </c>
      <c r="H4012" t="s">
        <v>8246</v>
      </c>
      <c r="I4012">
        <v>1437606507</v>
      </c>
      <c r="J4012">
        <v>1435014507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49"/>
        <v>24</v>
      </c>
      <c r="Q4012">
        <f t="shared" si="250"/>
        <v>45.84</v>
      </c>
      <c r="R4012" s="12">
        <f t="shared" si="252"/>
        <v>41921.770439814813</v>
      </c>
      <c r="S4012">
        <f t="shared" si="251"/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1410281360</v>
      </c>
      <c r="J4013">
        <v>1406825360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49"/>
        <v>8</v>
      </c>
      <c r="Q4013">
        <f t="shared" si="250"/>
        <v>4.75</v>
      </c>
      <c r="R4013" s="12">
        <f t="shared" si="252"/>
        <v>42002.54488425926</v>
      </c>
      <c r="S4013">
        <f t="shared" si="251"/>
        <v>2014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8223</v>
      </c>
      <c r="H4014" t="s">
        <v>8245</v>
      </c>
      <c r="I4014">
        <v>1414348166</v>
      </c>
      <c r="J4014">
        <v>1412879366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49"/>
        <v>0</v>
      </c>
      <c r="Q4014">
        <f t="shared" si="250"/>
        <v>0</v>
      </c>
      <c r="R4014" s="12">
        <f t="shared" si="252"/>
        <v>42096.544548611113</v>
      </c>
      <c r="S4014">
        <f t="shared" si="251"/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8224</v>
      </c>
      <c r="H4015" t="s">
        <v>8246</v>
      </c>
      <c r="I4015">
        <v>1422450278</v>
      </c>
      <c r="J4015">
        <v>1419858278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49"/>
        <v>1</v>
      </c>
      <c r="Q4015">
        <f t="shared" si="250"/>
        <v>13</v>
      </c>
      <c r="R4015" s="12">
        <f t="shared" si="252"/>
        <v>42021.301192129627</v>
      </c>
      <c r="S4015">
        <f t="shared" si="251"/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8224</v>
      </c>
      <c r="H4016" t="s">
        <v>8246</v>
      </c>
      <c r="I4016">
        <v>1430571849</v>
      </c>
      <c r="J4016">
        <v>1427979849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49"/>
        <v>0</v>
      </c>
      <c r="Q4016">
        <f t="shared" si="250"/>
        <v>0</v>
      </c>
      <c r="R4016" s="12">
        <f t="shared" si="252"/>
        <v>42419.246168981481</v>
      </c>
      <c r="S4016">
        <f t="shared" si="251"/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1424070823</v>
      </c>
      <c r="J4017">
        <v>1421478823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49"/>
        <v>0</v>
      </c>
      <c r="Q4017">
        <f t="shared" si="250"/>
        <v>1</v>
      </c>
      <c r="R4017" s="12">
        <f t="shared" si="252"/>
        <v>42174.780821759254</v>
      </c>
      <c r="S4017">
        <f t="shared" si="251"/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8223</v>
      </c>
      <c r="H4018" t="s">
        <v>8245</v>
      </c>
      <c r="I4018">
        <v>1457157269</v>
      </c>
      <c r="J4018">
        <v>1455861269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49"/>
        <v>14</v>
      </c>
      <c r="Q4018">
        <f t="shared" si="250"/>
        <v>10</v>
      </c>
      <c r="R4018" s="12">
        <f t="shared" si="252"/>
        <v>41869.872685185182</v>
      </c>
      <c r="S4018">
        <f t="shared" si="251"/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1437331463</v>
      </c>
      <c r="J4019">
        <v>1434739463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49"/>
        <v>1</v>
      </c>
      <c r="Q4019">
        <f t="shared" si="250"/>
        <v>52.5</v>
      </c>
      <c r="R4019" s="12">
        <f t="shared" si="252"/>
        <v>41856.672152777777</v>
      </c>
      <c r="S4019">
        <f t="shared" si="251"/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1410987400</v>
      </c>
      <c r="J4020">
        <v>1408395400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49"/>
        <v>9</v>
      </c>
      <c r="Q4020">
        <f t="shared" si="250"/>
        <v>32.5</v>
      </c>
      <c r="R4020" s="12">
        <f t="shared" si="252"/>
        <v>42620.91097222222</v>
      </c>
      <c r="S4020">
        <f t="shared" si="251"/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1409846874</v>
      </c>
      <c r="J4021">
        <v>1407254874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49"/>
        <v>1</v>
      </c>
      <c r="Q4021">
        <f t="shared" si="250"/>
        <v>7.25</v>
      </c>
      <c r="R4021" s="12">
        <f t="shared" si="252"/>
        <v>42417.675879629634</v>
      </c>
      <c r="S4021">
        <f t="shared" si="251"/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8224</v>
      </c>
      <c r="H4022" t="s">
        <v>8246</v>
      </c>
      <c r="I4022">
        <v>1475877108</v>
      </c>
      <c r="J4022">
        <v>1473285108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49"/>
        <v>17</v>
      </c>
      <c r="Q4022">
        <f t="shared" si="250"/>
        <v>33.33</v>
      </c>
      <c r="R4022" s="12">
        <f t="shared" si="252"/>
        <v>42057.190960648149</v>
      </c>
      <c r="S4022">
        <f t="shared" si="251"/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1460737680</v>
      </c>
      <c r="J4023">
        <v>1455725596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49"/>
        <v>1</v>
      </c>
      <c r="Q4023">
        <f t="shared" si="250"/>
        <v>62.5</v>
      </c>
      <c r="R4023" s="12">
        <f t="shared" si="252"/>
        <v>41878.911550925928</v>
      </c>
      <c r="S4023">
        <f t="shared" si="251"/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1427168099</v>
      </c>
      <c r="J4024">
        <v>1424579699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49"/>
        <v>70</v>
      </c>
      <c r="Q4024">
        <f t="shared" si="250"/>
        <v>63.56</v>
      </c>
      <c r="R4024" s="12">
        <f t="shared" si="252"/>
        <v>41990.584108796291</v>
      </c>
      <c r="S4024">
        <f t="shared" si="251"/>
        <v>2014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1414360358</v>
      </c>
      <c r="J4025">
        <v>1409176358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49"/>
        <v>0</v>
      </c>
      <c r="Q4025">
        <f t="shared" si="250"/>
        <v>0</v>
      </c>
      <c r="R4025" s="12">
        <f t="shared" si="252"/>
        <v>42408.999571759254</v>
      </c>
      <c r="S4025">
        <f t="shared" si="251"/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1422759240</v>
      </c>
      <c r="J4026">
        <v>1418824867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49"/>
        <v>1</v>
      </c>
      <c r="Q4026">
        <f t="shared" si="250"/>
        <v>10</v>
      </c>
      <c r="R4026" s="12">
        <f t="shared" si="252"/>
        <v>42217.670104166667</v>
      </c>
      <c r="S4026">
        <f t="shared" si="251"/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8223</v>
      </c>
      <c r="H4027" t="s">
        <v>8245</v>
      </c>
      <c r="I4027">
        <v>1458860363</v>
      </c>
      <c r="J4027">
        <v>1454975963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49"/>
        <v>5</v>
      </c>
      <c r="Q4027">
        <f t="shared" si="250"/>
        <v>62.5</v>
      </c>
      <c r="R4027" s="12">
        <f t="shared" si="252"/>
        <v>42151.237685185188</v>
      </c>
      <c r="S4027">
        <f t="shared" si="251"/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1441037097</v>
      </c>
      <c r="J4028">
        <v>1438445097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49"/>
        <v>0</v>
      </c>
      <c r="Q4028">
        <f t="shared" si="250"/>
        <v>0</v>
      </c>
      <c r="R4028" s="12">
        <f t="shared" si="252"/>
        <v>42282.655543981484</v>
      </c>
      <c r="S4028">
        <f t="shared" si="251"/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8229</v>
      </c>
      <c r="H4029" t="s">
        <v>8248</v>
      </c>
      <c r="I4029">
        <v>1437889336</v>
      </c>
      <c r="J4029">
        <v>1432705336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49"/>
        <v>7</v>
      </c>
      <c r="Q4029">
        <f t="shared" si="250"/>
        <v>30.71</v>
      </c>
      <c r="R4029" s="12">
        <f t="shared" si="252"/>
        <v>42768.97084490741</v>
      </c>
      <c r="S4029">
        <f t="shared" si="251"/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1449247439</v>
      </c>
      <c r="J4030">
        <v>1444059839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49"/>
        <v>28</v>
      </c>
      <c r="Q4030">
        <f t="shared" si="250"/>
        <v>51</v>
      </c>
      <c r="R4030" s="12">
        <f t="shared" si="252"/>
        <v>41765.938657407409</v>
      </c>
      <c r="S4030">
        <f t="shared" si="251"/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1487811600</v>
      </c>
      <c r="J4031">
        <v>1486077481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49"/>
        <v>0</v>
      </c>
      <c r="Q4031">
        <f t="shared" si="250"/>
        <v>0</v>
      </c>
      <c r="R4031" s="12">
        <f t="shared" si="252"/>
        <v>42322.025115740747</v>
      </c>
      <c r="S4031">
        <f t="shared" si="251"/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1402007500</v>
      </c>
      <c r="J4032">
        <v>1399415500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49"/>
        <v>16</v>
      </c>
      <c r="Q4032">
        <f t="shared" si="250"/>
        <v>66.67</v>
      </c>
      <c r="R4032" s="12">
        <f t="shared" si="252"/>
        <v>42374.655081018514</v>
      </c>
      <c r="S4032">
        <f t="shared" si="251"/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1450053370</v>
      </c>
      <c r="J4033">
        <v>1447461370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49"/>
        <v>0</v>
      </c>
      <c r="Q4033">
        <f t="shared" si="250"/>
        <v>0</v>
      </c>
      <c r="R4033" s="12">
        <f t="shared" si="252"/>
        <v>41941.585231481484</v>
      </c>
      <c r="S4033">
        <f t="shared" si="251"/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1454525340</v>
      </c>
      <c r="J4034">
        <v>1452008599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ref="P4034:P4097" si="253">ROUND(E4034/D4034*100,0)</f>
        <v>7</v>
      </c>
      <c r="Q4034">
        <f t="shared" ref="Q4034:Q4097" si="254">IFERROR(ROUND(E4034/L4034,2),0)</f>
        <v>59</v>
      </c>
      <c r="R4034" s="12">
        <f t="shared" si="252"/>
        <v>42293.809212962966</v>
      </c>
      <c r="S4034">
        <f t="shared" si="251"/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8223</v>
      </c>
      <c r="H4035" t="s">
        <v>8245</v>
      </c>
      <c r="I4035">
        <v>1418914964</v>
      </c>
      <c r="J4035">
        <v>1414591364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253"/>
        <v>26</v>
      </c>
      <c r="Q4035">
        <f t="shared" si="254"/>
        <v>65.34</v>
      </c>
      <c r="R4035" s="12">
        <f t="shared" si="252"/>
        <v>42614.268796296295</v>
      </c>
      <c r="S4035">
        <f t="shared" ref="S4035:S4098" si="255">YEAR(R4035)</f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1450211116</v>
      </c>
      <c r="J4036">
        <v>1445023516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53"/>
        <v>1</v>
      </c>
      <c r="Q4036">
        <f t="shared" si="254"/>
        <v>100</v>
      </c>
      <c r="R4036" s="12">
        <f t="shared" si="252"/>
        <v>42067.947337962964</v>
      </c>
      <c r="S4036">
        <f t="shared" si="255"/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8224</v>
      </c>
      <c r="H4037" t="s">
        <v>8246</v>
      </c>
      <c r="I4037">
        <v>1475398800</v>
      </c>
      <c r="J4037">
        <v>1472711224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53"/>
        <v>37</v>
      </c>
      <c r="Q4037">
        <f t="shared" si="254"/>
        <v>147.4</v>
      </c>
      <c r="R4037" s="12">
        <f t="shared" si="252"/>
        <v>41903.882951388885</v>
      </c>
      <c r="S4037">
        <f t="shared" si="255"/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1428097450</v>
      </c>
      <c r="J4038">
        <v>1425509050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53"/>
        <v>47</v>
      </c>
      <c r="Q4038">
        <f t="shared" si="254"/>
        <v>166.06</v>
      </c>
      <c r="R4038" s="12">
        <f t="shared" ref="R4038:R4101" si="256">((J4040/60)/60)/24+DATE(1970,1,1)</f>
        <v>41804.937083333331</v>
      </c>
      <c r="S4038">
        <f t="shared" si="255"/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1413925887</v>
      </c>
      <c r="J4039">
        <v>1411333887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53"/>
        <v>11</v>
      </c>
      <c r="Q4039">
        <f t="shared" si="254"/>
        <v>40</v>
      </c>
      <c r="R4039" s="12">
        <f t="shared" si="256"/>
        <v>42497.070775462969</v>
      </c>
      <c r="S4039">
        <f t="shared" si="255"/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1404253800</v>
      </c>
      <c r="J4040">
        <v>1402784964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53"/>
        <v>12</v>
      </c>
      <c r="Q4040">
        <f t="shared" si="254"/>
        <v>75.25</v>
      </c>
      <c r="R4040" s="12">
        <f t="shared" si="256"/>
        <v>41869.798726851855</v>
      </c>
      <c r="S4040">
        <f t="shared" si="255"/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1464099900</v>
      </c>
      <c r="J4041">
        <v>1462585315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53"/>
        <v>60</v>
      </c>
      <c r="Q4041">
        <f t="shared" si="254"/>
        <v>60</v>
      </c>
      <c r="R4041" s="12">
        <f t="shared" si="256"/>
        <v>42305.670914351853</v>
      </c>
      <c r="S4041">
        <f t="shared" si="255"/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1413573010</v>
      </c>
      <c r="J4042">
        <v>1408389010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53"/>
        <v>31</v>
      </c>
      <c r="Q4042">
        <f t="shared" si="254"/>
        <v>1250</v>
      </c>
      <c r="R4042" s="12">
        <f t="shared" si="256"/>
        <v>42144.231527777782</v>
      </c>
      <c r="S4042">
        <f t="shared" si="255"/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8223</v>
      </c>
      <c r="H4043" t="s">
        <v>8245</v>
      </c>
      <c r="I4043">
        <v>1448949540</v>
      </c>
      <c r="J4043">
        <v>1446048367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53"/>
        <v>0</v>
      </c>
      <c r="Q4043">
        <f t="shared" si="254"/>
        <v>10.5</v>
      </c>
      <c r="R4043" s="12">
        <f t="shared" si="256"/>
        <v>42559.474004629628</v>
      </c>
      <c r="S4043">
        <f t="shared" si="255"/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1437188400</v>
      </c>
      <c r="J4044">
        <v>1432100004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53"/>
        <v>0</v>
      </c>
      <c r="Q4044">
        <f t="shared" si="254"/>
        <v>7</v>
      </c>
      <c r="R4044" s="12">
        <f t="shared" si="256"/>
        <v>41995.084074074075</v>
      </c>
      <c r="S4044">
        <f t="shared" si="255"/>
        <v>2014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8224</v>
      </c>
      <c r="H4045" t="s">
        <v>8246</v>
      </c>
      <c r="I4045">
        <v>1473160954</v>
      </c>
      <c r="J4045">
        <v>1467976954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53"/>
        <v>0</v>
      </c>
      <c r="Q4045">
        <f t="shared" si="254"/>
        <v>0</v>
      </c>
      <c r="R4045" s="12">
        <f t="shared" si="256"/>
        <v>41948.957465277781</v>
      </c>
      <c r="S4045">
        <f t="shared" si="255"/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53"/>
        <v>38</v>
      </c>
      <c r="Q4046">
        <f t="shared" si="254"/>
        <v>56.25</v>
      </c>
      <c r="R4046" s="12">
        <f t="shared" si="256"/>
        <v>42074.219699074078</v>
      </c>
      <c r="S4046">
        <f t="shared" si="255"/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8228</v>
      </c>
      <c r="H4047" t="s">
        <v>8250</v>
      </c>
      <c r="I4047">
        <v>1416524325</v>
      </c>
      <c r="J4047">
        <v>1415228325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53"/>
        <v>0</v>
      </c>
      <c r="Q4047">
        <f t="shared" si="254"/>
        <v>1</v>
      </c>
      <c r="R4047" s="12">
        <f t="shared" si="256"/>
        <v>41842.201261574075</v>
      </c>
      <c r="S4047">
        <f t="shared" si="255"/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1428642000</v>
      </c>
      <c r="J4048">
        <v>1426050982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53"/>
        <v>8</v>
      </c>
      <c r="Q4048">
        <f t="shared" si="254"/>
        <v>38.33</v>
      </c>
      <c r="R4048" s="12">
        <f t="shared" si="256"/>
        <v>41904.650578703702</v>
      </c>
      <c r="S4048">
        <f t="shared" si="255"/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8225</v>
      </c>
      <c r="H4049" t="s">
        <v>8247</v>
      </c>
      <c r="I4049">
        <v>1408596589</v>
      </c>
      <c r="J4049">
        <v>1406004589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53"/>
        <v>2</v>
      </c>
      <c r="Q4049">
        <f t="shared" si="254"/>
        <v>27.5</v>
      </c>
      <c r="R4049" s="12">
        <f t="shared" si="256"/>
        <v>41991.022488425922</v>
      </c>
      <c r="S4049">
        <f t="shared" si="255"/>
        <v>2014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8223</v>
      </c>
      <c r="H4050" t="s">
        <v>8245</v>
      </c>
      <c r="I4050">
        <v>1413992210</v>
      </c>
      <c r="J4050">
        <v>1411400210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53"/>
        <v>18</v>
      </c>
      <c r="Q4050">
        <f t="shared" si="254"/>
        <v>32.979999999999997</v>
      </c>
      <c r="R4050" s="12">
        <f t="shared" si="256"/>
        <v>42436.509108796294</v>
      </c>
      <c r="S4050">
        <f t="shared" si="255"/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1420938000</v>
      </c>
      <c r="J4051">
        <v>1418862743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53"/>
        <v>0</v>
      </c>
      <c r="Q4051">
        <f t="shared" si="254"/>
        <v>16</v>
      </c>
      <c r="R4051" s="12">
        <f t="shared" si="256"/>
        <v>42169.958506944444</v>
      </c>
      <c r="S4051">
        <f t="shared" si="255"/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8224</v>
      </c>
      <c r="H4052" t="s">
        <v>8246</v>
      </c>
      <c r="I4052">
        <v>1460373187</v>
      </c>
      <c r="J4052">
        <v>1457352787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53"/>
        <v>0</v>
      </c>
      <c r="Q4052">
        <f t="shared" si="254"/>
        <v>1</v>
      </c>
      <c r="R4052" s="12">
        <f t="shared" si="256"/>
        <v>41905.636469907404</v>
      </c>
      <c r="S4052">
        <f t="shared" si="255"/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1436914815</v>
      </c>
      <c r="J4053">
        <v>1434322815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53"/>
        <v>0</v>
      </c>
      <c r="Q4053">
        <f t="shared" si="254"/>
        <v>0</v>
      </c>
      <c r="R4053" s="12">
        <f t="shared" si="256"/>
        <v>41761.810150462967</v>
      </c>
      <c r="S4053">
        <f t="shared" si="255"/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1414077391</v>
      </c>
      <c r="J4054">
        <v>1411485391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53"/>
        <v>38</v>
      </c>
      <c r="Q4054">
        <f t="shared" si="254"/>
        <v>86.62</v>
      </c>
      <c r="R4054" s="12">
        <f t="shared" si="256"/>
        <v>41865.878657407404</v>
      </c>
      <c r="S4054">
        <f t="shared" si="255"/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8223</v>
      </c>
      <c r="H4055" t="s">
        <v>8245</v>
      </c>
      <c r="I4055">
        <v>1399618380</v>
      </c>
      <c r="J4055">
        <v>1399058797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53"/>
        <v>22</v>
      </c>
      <c r="Q4055">
        <f t="shared" si="254"/>
        <v>55</v>
      </c>
      <c r="R4055" s="12">
        <f t="shared" si="256"/>
        <v>41928.690138888887</v>
      </c>
      <c r="S4055">
        <f t="shared" si="255"/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1413234316</v>
      </c>
      <c r="J4056">
        <v>1408050316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53"/>
        <v>0</v>
      </c>
      <c r="Q4056">
        <f t="shared" si="254"/>
        <v>0</v>
      </c>
      <c r="R4056" s="12">
        <f t="shared" si="256"/>
        <v>42613.841261574074</v>
      </c>
      <c r="S4056">
        <f t="shared" si="255"/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1416081600</v>
      </c>
      <c r="J4057">
        <v>1413477228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53"/>
        <v>18</v>
      </c>
      <c r="Q4057">
        <f t="shared" si="254"/>
        <v>41.95</v>
      </c>
      <c r="R4057" s="12">
        <f t="shared" si="256"/>
        <v>41779.648506944446</v>
      </c>
      <c r="S4057">
        <f t="shared" si="255"/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1475294400</v>
      </c>
      <c r="J4058">
        <v>1472674285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53"/>
        <v>53</v>
      </c>
      <c r="Q4058">
        <f t="shared" si="254"/>
        <v>88.33</v>
      </c>
      <c r="R4058" s="12">
        <f t="shared" si="256"/>
        <v>42534.933321759265</v>
      </c>
      <c r="S4058">
        <f t="shared" si="255"/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1403192031</v>
      </c>
      <c r="J4059">
        <v>1400600031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53"/>
        <v>22</v>
      </c>
      <c r="Q4059">
        <f t="shared" si="254"/>
        <v>129.16999999999999</v>
      </c>
      <c r="R4059" s="12">
        <f t="shared" si="256"/>
        <v>42310.968518518523</v>
      </c>
      <c r="S4059">
        <f t="shared" si="255"/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1467575940</v>
      </c>
      <c r="J4060">
        <v>1465856639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53"/>
        <v>3</v>
      </c>
      <c r="Q4060">
        <f t="shared" si="254"/>
        <v>23.75</v>
      </c>
      <c r="R4060" s="12">
        <f t="shared" si="256"/>
        <v>42446.060694444444</v>
      </c>
      <c r="S4060">
        <f t="shared" si="255"/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8224</v>
      </c>
      <c r="H4061" t="s">
        <v>8246</v>
      </c>
      <c r="I4061">
        <v>1448492400</v>
      </c>
      <c r="J4061">
        <v>1446506080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53"/>
        <v>3</v>
      </c>
      <c r="Q4061">
        <f t="shared" si="254"/>
        <v>35.71</v>
      </c>
      <c r="R4061" s="12">
        <f t="shared" si="256"/>
        <v>41866.640648148146</v>
      </c>
      <c r="S4061">
        <f t="shared" si="255"/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8223</v>
      </c>
      <c r="H4062" t="s">
        <v>8245</v>
      </c>
      <c r="I4062">
        <v>1459483140</v>
      </c>
      <c r="J4062">
        <v>1458178044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53"/>
        <v>3</v>
      </c>
      <c r="Q4062">
        <f t="shared" si="254"/>
        <v>57</v>
      </c>
      <c r="R4062" s="12">
        <f t="shared" si="256"/>
        <v>41779.695092592592</v>
      </c>
      <c r="S4062">
        <f t="shared" si="255"/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8228</v>
      </c>
      <c r="H4063" t="s">
        <v>8250</v>
      </c>
      <c r="I4063">
        <v>1410836400</v>
      </c>
      <c r="J4063">
        <v>1408116152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53"/>
        <v>0</v>
      </c>
      <c r="Q4063">
        <f t="shared" si="254"/>
        <v>0</v>
      </c>
      <c r="R4063" s="12">
        <f t="shared" si="256"/>
        <v>42421.141469907408</v>
      </c>
      <c r="S4063">
        <f t="shared" si="255"/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8228</v>
      </c>
      <c r="H4064" t="s">
        <v>8250</v>
      </c>
      <c r="I4064">
        <v>1403539200</v>
      </c>
      <c r="J4064">
        <v>1400604056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53"/>
        <v>2</v>
      </c>
      <c r="Q4064">
        <f t="shared" si="254"/>
        <v>163.33000000000001</v>
      </c>
      <c r="R4064" s="12">
        <f t="shared" si="256"/>
        <v>42523.739212962959</v>
      </c>
      <c r="S4064">
        <f t="shared" si="255"/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8223</v>
      </c>
      <c r="H4065" t="s">
        <v>8245</v>
      </c>
      <c r="I4065">
        <v>1461205423</v>
      </c>
      <c r="J4065">
        <v>1456025023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53"/>
        <v>1</v>
      </c>
      <c r="Q4065">
        <f t="shared" si="254"/>
        <v>15</v>
      </c>
      <c r="R4065" s="12">
        <f t="shared" si="256"/>
        <v>41787.681527777779</v>
      </c>
      <c r="S4065">
        <f t="shared" si="255"/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8223</v>
      </c>
      <c r="H4066" t="s">
        <v>8245</v>
      </c>
      <c r="I4066">
        <v>1467481468</v>
      </c>
      <c r="J4066">
        <v>1464889468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53"/>
        <v>19</v>
      </c>
      <c r="Q4066">
        <f t="shared" si="254"/>
        <v>64.17</v>
      </c>
      <c r="R4066" s="12">
        <f t="shared" si="256"/>
        <v>42093.588263888887</v>
      </c>
      <c r="S4066">
        <f t="shared" si="255"/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8224</v>
      </c>
      <c r="H4067" t="s">
        <v>8246</v>
      </c>
      <c r="I4067">
        <v>1403886084</v>
      </c>
      <c r="J4067">
        <v>1401294084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53"/>
        <v>1</v>
      </c>
      <c r="Q4067">
        <f t="shared" si="254"/>
        <v>6.75</v>
      </c>
      <c r="R4067" s="12">
        <f t="shared" si="256"/>
        <v>41833.951516203706</v>
      </c>
      <c r="S4067">
        <f t="shared" si="255"/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8225</v>
      </c>
      <c r="H4068" t="s">
        <v>8247</v>
      </c>
      <c r="I4068">
        <v>1430316426</v>
      </c>
      <c r="J4068">
        <v>1427724426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53"/>
        <v>0</v>
      </c>
      <c r="Q4068">
        <f t="shared" si="254"/>
        <v>25</v>
      </c>
      <c r="R4068" s="12">
        <f t="shared" si="256"/>
        <v>42479.039212962962</v>
      </c>
      <c r="S4068">
        <f t="shared" si="255"/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1407883811</v>
      </c>
      <c r="J4069">
        <v>1405291811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53"/>
        <v>61</v>
      </c>
      <c r="Q4069">
        <f t="shared" si="254"/>
        <v>179.12</v>
      </c>
      <c r="R4069" s="12">
        <f t="shared" si="256"/>
        <v>42235.117476851854</v>
      </c>
      <c r="S4069">
        <f t="shared" si="255"/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53"/>
        <v>1</v>
      </c>
      <c r="Q4070">
        <f t="shared" si="254"/>
        <v>34.950000000000003</v>
      </c>
      <c r="R4070" s="12">
        <f t="shared" si="256"/>
        <v>42718.963599537034</v>
      </c>
      <c r="S4070">
        <f t="shared" si="255"/>
        <v>2016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8223</v>
      </c>
      <c r="H4071" t="s">
        <v>8245</v>
      </c>
      <c r="I4071">
        <v>1443408550</v>
      </c>
      <c r="J4071">
        <v>1439952550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53"/>
        <v>34</v>
      </c>
      <c r="Q4071">
        <f t="shared" si="254"/>
        <v>33.08</v>
      </c>
      <c r="R4071" s="12">
        <f t="shared" si="256"/>
        <v>42022.661527777775</v>
      </c>
      <c r="S4071">
        <f t="shared" si="255"/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1484348700</v>
      </c>
      <c r="J4072">
        <v>1481756855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53"/>
        <v>17</v>
      </c>
      <c r="Q4072">
        <f t="shared" si="254"/>
        <v>27.5</v>
      </c>
      <c r="R4072" s="12">
        <f t="shared" si="256"/>
        <v>42031.666898148149</v>
      </c>
      <c r="S4072">
        <f t="shared" si="255"/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8224</v>
      </c>
      <c r="H4073" t="s">
        <v>8246</v>
      </c>
      <c r="I4073">
        <v>1425124800</v>
      </c>
      <c r="J4073">
        <v>1421596356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53"/>
        <v>0</v>
      </c>
      <c r="Q4073">
        <f t="shared" si="254"/>
        <v>0</v>
      </c>
      <c r="R4073" s="12">
        <f t="shared" si="256"/>
        <v>42700.804756944446</v>
      </c>
      <c r="S4073">
        <f t="shared" si="255"/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8223</v>
      </c>
      <c r="H4074" t="s">
        <v>8245</v>
      </c>
      <c r="I4074">
        <v>1425178800</v>
      </c>
      <c r="J4074">
        <v>1422374420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53"/>
        <v>0</v>
      </c>
      <c r="Q4074">
        <f t="shared" si="254"/>
        <v>2</v>
      </c>
      <c r="R4074" s="12">
        <f t="shared" si="256"/>
        <v>41812.77443287037</v>
      </c>
      <c r="S4074">
        <f t="shared" si="255"/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8237</v>
      </c>
      <c r="H4075" t="s">
        <v>8255</v>
      </c>
      <c r="I4075">
        <v>1482779931</v>
      </c>
      <c r="J4075">
        <v>1480187931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53"/>
        <v>1</v>
      </c>
      <c r="Q4075">
        <f t="shared" si="254"/>
        <v>18.5</v>
      </c>
      <c r="R4075" s="12">
        <f t="shared" si="256"/>
        <v>42078.34520833334</v>
      </c>
      <c r="S4075">
        <f t="shared" si="255"/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1408646111</v>
      </c>
      <c r="J4076">
        <v>1403462111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53"/>
        <v>27</v>
      </c>
      <c r="Q4076">
        <f t="shared" si="254"/>
        <v>35</v>
      </c>
      <c r="R4076" s="12">
        <f t="shared" si="256"/>
        <v>42283.552951388891</v>
      </c>
      <c r="S4076">
        <f t="shared" si="255"/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8223</v>
      </c>
      <c r="H4077" t="s">
        <v>8245</v>
      </c>
      <c r="I4077">
        <v>1431144000</v>
      </c>
      <c r="J4077">
        <v>1426407426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53"/>
        <v>29</v>
      </c>
      <c r="Q4077">
        <f t="shared" si="254"/>
        <v>44.31</v>
      </c>
      <c r="R4077" s="12">
        <f t="shared" si="256"/>
        <v>41779.045937499999</v>
      </c>
      <c r="S4077">
        <f t="shared" si="255"/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8224</v>
      </c>
      <c r="H4078" t="s">
        <v>8246</v>
      </c>
      <c r="I4078">
        <v>1446732975</v>
      </c>
      <c r="J4078">
        <v>1444137375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53"/>
        <v>0</v>
      </c>
      <c r="Q4078">
        <f t="shared" si="254"/>
        <v>0</v>
      </c>
      <c r="R4078" s="12">
        <f t="shared" si="256"/>
        <v>41905.795706018522</v>
      </c>
      <c r="S4078">
        <f t="shared" si="255"/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8224</v>
      </c>
      <c r="H4079" t="s">
        <v>8246</v>
      </c>
      <c r="I4079">
        <v>1404149280</v>
      </c>
      <c r="J4079">
        <v>1400547969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53"/>
        <v>9</v>
      </c>
      <c r="Q4079">
        <f t="shared" si="254"/>
        <v>222.5</v>
      </c>
      <c r="R4079" s="12">
        <f t="shared" si="256"/>
        <v>42695.7105787037</v>
      </c>
      <c r="S4079">
        <f t="shared" si="255"/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8223</v>
      </c>
      <c r="H4080" t="s">
        <v>8245</v>
      </c>
      <c r="I4080">
        <v>1413921060</v>
      </c>
      <c r="J4080">
        <v>1411499149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53"/>
        <v>0</v>
      </c>
      <c r="Q4080">
        <f t="shared" si="254"/>
        <v>0</v>
      </c>
      <c r="R4080" s="12">
        <f t="shared" si="256"/>
        <v>42732.787523148145</v>
      </c>
      <c r="S4080">
        <f t="shared" si="255"/>
        <v>2016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1482339794</v>
      </c>
      <c r="J4081">
        <v>1479747794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53"/>
        <v>0</v>
      </c>
      <c r="Q4081">
        <f t="shared" si="254"/>
        <v>5</v>
      </c>
      <c r="R4081" s="12">
        <f t="shared" si="256"/>
        <v>42510.938900462963</v>
      </c>
      <c r="S4081">
        <f t="shared" si="255"/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1485543242</v>
      </c>
      <c r="J4082">
        <v>1482951242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53"/>
        <v>0</v>
      </c>
      <c r="Q4082">
        <f t="shared" si="254"/>
        <v>0</v>
      </c>
      <c r="R4082" s="12">
        <f t="shared" si="256"/>
        <v>42511.698101851856</v>
      </c>
      <c r="S4082">
        <f t="shared" si="255"/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1466375521</v>
      </c>
      <c r="J4083">
        <v>1463783521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53"/>
        <v>16</v>
      </c>
      <c r="Q4083">
        <f t="shared" si="254"/>
        <v>29.17</v>
      </c>
      <c r="R4083" s="12">
        <f t="shared" si="256"/>
        <v>42041.581307870365</v>
      </c>
      <c r="S4083">
        <f t="shared" si="255"/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1465930440</v>
      </c>
      <c r="J4084">
        <v>1463849116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53"/>
        <v>2</v>
      </c>
      <c r="Q4084">
        <f t="shared" si="254"/>
        <v>1.5</v>
      </c>
      <c r="R4084" s="12">
        <f t="shared" si="256"/>
        <v>42307.189270833333</v>
      </c>
      <c r="S4084">
        <f t="shared" si="255"/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1425819425</v>
      </c>
      <c r="J4085">
        <v>1423231025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53"/>
        <v>22</v>
      </c>
      <c r="Q4085">
        <f t="shared" si="254"/>
        <v>126.5</v>
      </c>
      <c r="R4085" s="12">
        <f t="shared" si="256"/>
        <v>42353.761759259258</v>
      </c>
      <c r="S4085">
        <f t="shared" si="255"/>
        <v>2015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8223</v>
      </c>
      <c r="H4086" t="s">
        <v>8245</v>
      </c>
      <c r="I4086">
        <v>1447542000</v>
      </c>
      <c r="J4086">
        <v>1446179553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53"/>
        <v>0</v>
      </c>
      <c r="Q4086">
        <f t="shared" si="254"/>
        <v>10</v>
      </c>
      <c r="R4086" s="12">
        <f t="shared" si="256"/>
        <v>42622.436412037037</v>
      </c>
      <c r="S4086">
        <f t="shared" si="255"/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1452795416</v>
      </c>
      <c r="J4087">
        <v>1450203416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53"/>
        <v>0</v>
      </c>
      <c r="Q4087">
        <f t="shared" si="254"/>
        <v>10</v>
      </c>
      <c r="R4087" s="12">
        <f t="shared" si="256"/>
        <v>42058.603877314818</v>
      </c>
      <c r="S4087">
        <f t="shared" si="255"/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8236</v>
      </c>
      <c r="H4088" t="s">
        <v>8248</v>
      </c>
      <c r="I4088">
        <v>1476008906</v>
      </c>
      <c r="J4088">
        <v>1473416906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53"/>
        <v>5</v>
      </c>
      <c r="Q4088">
        <f t="shared" si="254"/>
        <v>9.4</v>
      </c>
      <c r="R4088" s="12">
        <f t="shared" si="256"/>
        <v>42304.940960648149</v>
      </c>
      <c r="S4088">
        <f t="shared" si="255"/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1427169540</v>
      </c>
      <c r="J4089">
        <v>1424701775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53"/>
        <v>0</v>
      </c>
      <c r="Q4089">
        <f t="shared" si="254"/>
        <v>0</v>
      </c>
      <c r="R4089" s="12">
        <f t="shared" si="256"/>
        <v>42538.742893518516</v>
      </c>
      <c r="S4089">
        <f t="shared" si="255"/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8223</v>
      </c>
      <c r="H4090" t="s">
        <v>8245</v>
      </c>
      <c r="I4090">
        <v>1448078400</v>
      </c>
      <c r="J4090">
        <v>1445985299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53"/>
        <v>11</v>
      </c>
      <c r="Q4090">
        <f t="shared" si="254"/>
        <v>72</v>
      </c>
      <c r="R4090" s="12">
        <f t="shared" si="256"/>
        <v>41990.612546296295</v>
      </c>
      <c r="S4090">
        <f t="shared" si="255"/>
        <v>2014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1468777786</v>
      </c>
      <c r="J4091">
        <v>1466185786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53"/>
        <v>5</v>
      </c>
      <c r="Q4091">
        <f t="shared" si="254"/>
        <v>30</v>
      </c>
      <c r="R4091" s="12">
        <f t="shared" si="256"/>
        <v>42122.732499999998</v>
      </c>
      <c r="S4091">
        <f t="shared" si="255"/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8224</v>
      </c>
      <c r="H4092" t="s">
        <v>8246</v>
      </c>
      <c r="I4092">
        <v>1421403960</v>
      </c>
      <c r="J4092">
        <v>1418827324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53"/>
        <v>3</v>
      </c>
      <c r="Q4092">
        <f t="shared" si="254"/>
        <v>10.67</v>
      </c>
      <c r="R4092" s="12">
        <f t="shared" si="256"/>
        <v>42209.67288194444</v>
      </c>
      <c r="S4092">
        <f t="shared" si="255"/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1433093700</v>
      </c>
      <c r="J4093">
        <v>1430242488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53"/>
        <v>13</v>
      </c>
      <c r="Q4093">
        <f t="shared" si="254"/>
        <v>25.5</v>
      </c>
      <c r="R4093" s="12">
        <f t="shared" si="256"/>
        <v>41990.506377314814</v>
      </c>
      <c r="S4093">
        <f t="shared" si="255"/>
        <v>2014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1438959600</v>
      </c>
      <c r="J4094">
        <v>1437754137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53"/>
        <v>0</v>
      </c>
      <c r="Q4094">
        <f t="shared" si="254"/>
        <v>20</v>
      </c>
      <c r="R4094" s="12">
        <f t="shared" si="256"/>
        <v>42039.194988425923</v>
      </c>
      <c r="S4094">
        <f t="shared" si="255"/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8223</v>
      </c>
      <c r="H4095" t="s">
        <v>8245</v>
      </c>
      <c r="I4095">
        <v>1421410151</v>
      </c>
      <c r="J4095">
        <v>1418818151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53"/>
        <v>2</v>
      </c>
      <c r="Q4095">
        <f t="shared" si="254"/>
        <v>15</v>
      </c>
      <c r="R4095" s="12">
        <f t="shared" si="256"/>
        <v>42178.815891203703</v>
      </c>
      <c r="S4095">
        <f t="shared" si="255"/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1428205247</v>
      </c>
      <c r="J4096">
        <v>1423024847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53"/>
        <v>37</v>
      </c>
      <c r="Q4096">
        <f t="shared" si="254"/>
        <v>91.25</v>
      </c>
      <c r="R4096" s="12">
        <f t="shared" si="256"/>
        <v>41890.086805555555</v>
      </c>
      <c r="S4096">
        <f t="shared" si="255"/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8224</v>
      </c>
      <c r="H4097" t="s">
        <v>8246</v>
      </c>
      <c r="I4097">
        <v>1440272093</v>
      </c>
      <c r="J4097">
        <v>1435088093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53"/>
        <v>3</v>
      </c>
      <c r="Q4097">
        <f t="shared" si="254"/>
        <v>800</v>
      </c>
      <c r="R4097" s="12">
        <f t="shared" si="256"/>
        <v>42693.031828703708</v>
      </c>
      <c r="S4097">
        <f t="shared" si="255"/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8223</v>
      </c>
      <c r="H4098" t="s">
        <v>8245</v>
      </c>
      <c r="I4098">
        <v>1413953940</v>
      </c>
      <c r="J4098">
        <v>1410141900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ref="P4098:P4115" si="257">ROUND(E4098/D4098*100,0)</f>
        <v>11</v>
      </c>
      <c r="Q4098">
        <f t="shared" ref="Q4098:Q4115" si="258">IFERROR(ROUND(E4098/L4098,2),0)</f>
        <v>80</v>
      </c>
      <c r="R4098" s="12">
        <f t="shared" si="256"/>
        <v>42750.530312499999</v>
      </c>
      <c r="S4098">
        <f t="shared" si="255"/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1482108350</v>
      </c>
      <c r="J4099">
        <v>1479516350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si="257"/>
        <v>0</v>
      </c>
      <c r="Q4099">
        <f t="shared" si="258"/>
        <v>0</v>
      </c>
      <c r="R4099" s="12">
        <f t="shared" si="256"/>
        <v>42344.824502314819</v>
      </c>
      <c r="S4099">
        <f t="shared" ref="S4099:S4115" si="259">YEAR(R4099)</f>
        <v>2015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8224</v>
      </c>
      <c r="H4100" t="s">
        <v>8246</v>
      </c>
      <c r="I4100">
        <v>1488271860</v>
      </c>
      <c r="J4100">
        <v>1484484219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57"/>
        <v>0</v>
      </c>
      <c r="Q4100">
        <f t="shared" si="258"/>
        <v>0</v>
      </c>
      <c r="R4100" s="12">
        <f t="shared" si="256"/>
        <v>42495.722187499996</v>
      </c>
      <c r="S4100">
        <f t="shared" si="259"/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8224</v>
      </c>
      <c r="H4101" t="s">
        <v>8246</v>
      </c>
      <c r="I4101">
        <v>1454284500</v>
      </c>
      <c r="J4101">
        <v>1449431237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57"/>
        <v>1</v>
      </c>
      <c r="Q4101">
        <f t="shared" si="258"/>
        <v>50</v>
      </c>
      <c r="R4101" s="12">
        <f t="shared" si="256"/>
        <v>42570.850381944445</v>
      </c>
      <c r="S4101">
        <f t="shared" si="259"/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1465060797</v>
      </c>
      <c r="J4102">
        <v>1462468797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57"/>
        <v>0</v>
      </c>
      <c r="Q4102">
        <f t="shared" si="258"/>
        <v>0</v>
      </c>
      <c r="R4102" s="12">
        <f t="shared" ref="R4102:R4115" si="260">((J4104/60)/60)/24+DATE(1970,1,1)</f>
        <v>41927.124884259261</v>
      </c>
      <c r="S4102">
        <f t="shared" si="259"/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1472847873</v>
      </c>
      <c r="J4103">
        <v>1468959873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57"/>
        <v>0</v>
      </c>
      <c r="Q4103">
        <f t="shared" si="258"/>
        <v>0</v>
      </c>
      <c r="R4103" s="12">
        <f t="shared" si="260"/>
        <v>42730.903726851851</v>
      </c>
      <c r="S4103">
        <f t="shared" si="259"/>
        <v>2016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1414205990</v>
      </c>
      <c r="J4104">
        <v>1413341990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57"/>
        <v>27</v>
      </c>
      <c r="Q4104">
        <f t="shared" si="258"/>
        <v>22.83</v>
      </c>
      <c r="R4104" s="12">
        <f t="shared" si="260"/>
        <v>42475.848067129627</v>
      </c>
      <c r="S4104">
        <f t="shared" si="259"/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1485380482</v>
      </c>
      <c r="J4105">
        <v>1482788482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57"/>
        <v>10</v>
      </c>
      <c r="Q4105">
        <f t="shared" si="258"/>
        <v>16.670000000000002</v>
      </c>
      <c r="R4105" s="12">
        <f t="shared" si="260"/>
        <v>42188.83293981482</v>
      </c>
      <c r="S4105">
        <f t="shared" si="259"/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8223</v>
      </c>
      <c r="H4106" t="s">
        <v>8245</v>
      </c>
      <c r="I4106">
        <v>1463343673</v>
      </c>
      <c r="J4106">
        <v>1460751673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57"/>
        <v>21</v>
      </c>
      <c r="Q4106">
        <f t="shared" si="258"/>
        <v>45.79</v>
      </c>
      <c r="R4106" s="12">
        <f t="shared" si="260"/>
        <v>42640.278171296297</v>
      </c>
      <c r="S4106">
        <f t="shared" si="259"/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8223</v>
      </c>
      <c r="H4107" t="s">
        <v>8245</v>
      </c>
      <c r="I4107">
        <v>1440613920</v>
      </c>
      <c r="J4107">
        <v>1435953566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57"/>
        <v>7</v>
      </c>
      <c r="Q4107">
        <f t="shared" si="258"/>
        <v>383.33</v>
      </c>
      <c r="R4107" s="12">
        <f t="shared" si="260"/>
        <v>42697.010520833333</v>
      </c>
      <c r="S4107">
        <f t="shared" si="259"/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8225</v>
      </c>
      <c r="H4108" t="s">
        <v>8247</v>
      </c>
      <c r="I4108">
        <v>1477550434</v>
      </c>
      <c r="J4108">
        <v>1474958434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57"/>
        <v>71</v>
      </c>
      <c r="Q4108">
        <f t="shared" si="258"/>
        <v>106.97</v>
      </c>
      <c r="R4108" s="12">
        <f t="shared" si="260"/>
        <v>42053.049375000002</v>
      </c>
      <c r="S4108">
        <f t="shared" si="259"/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8237</v>
      </c>
      <c r="H4109" t="s">
        <v>8255</v>
      </c>
      <c r="I4109">
        <v>1482711309</v>
      </c>
      <c r="J4109">
        <v>1479860109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57"/>
        <v>2</v>
      </c>
      <c r="Q4109">
        <f t="shared" si="258"/>
        <v>10.25</v>
      </c>
      <c r="R4109" s="12">
        <f t="shared" si="260"/>
        <v>41883.916678240741</v>
      </c>
      <c r="S4109">
        <f t="shared" si="259"/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1427936400</v>
      </c>
      <c r="J4110">
        <v>1424221866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57"/>
        <v>2</v>
      </c>
      <c r="Q4110">
        <f t="shared" si="258"/>
        <v>59</v>
      </c>
      <c r="R4110" s="12">
        <f t="shared" si="260"/>
        <v>42767.031678240746</v>
      </c>
      <c r="S4110">
        <f t="shared" si="259"/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8223</v>
      </c>
      <c r="H4111" t="s">
        <v>8245</v>
      </c>
      <c r="I4111">
        <v>1411596001</v>
      </c>
      <c r="J4111">
        <v>1409608801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57"/>
        <v>0</v>
      </c>
      <c r="Q4111">
        <f t="shared" si="258"/>
        <v>0</v>
      </c>
      <c r="R4111" s="12">
        <f t="shared" si="260"/>
        <v>42307.539398148147</v>
      </c>
      <c r="S4111">
        <f t="shared" si="259"/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8223</v>
      </c>
      <c r="H4112" t="s">
        <v>8245</v>
      </c>
      <c r="I4112">
        <v>1488517200</v>
      </c>
      <c r="J4112">
        <v>1485909937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57"/>
        <v>29</v>
      </c>
      <c r="Q4112">
        <f t="shared" si="258"/>
        <v>14.33</v>
      </c>
      <c r="R4112" s="12">
        <f t="shared" si="260"/>
        <v>42512.626747685179</v>
      </c>
      <c r="S4112">
        <f t="shared" si="259"/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57"/>
        <v>3</v>
      </c>
      <c r="Q4113">
        <f t="shared" si="258"/>
        <v>15.67</v>
      </c>
      <c r="R4113" s="12">
        <f t="shared" si="260"/>
        <v>42029.135879629626</v>
      </c>
      <c r="S4113">
        <f t="shared" si="259"/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8224</v>
      </c>
      <c r="H4114" t="s">
        <v>8246</v>
      </c>
      <c r="I4114">
        <v>1469113351</v>
      </c>
      <c r="J4114">
        <v>1463929351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57"/>
        <v>0</v>
      </c>
      <c r="Q4114">
        <f t="shared" si="258"/>
        <v>1</v>
      </c>
      <c r="R4114" s="12">
        <f t="shared" si="260"/>
        <v>42400.946597222224</v>
      </c>
      <c r="S4114">
        <f t="shared" si="259"/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1424747740</v>
      </c>
      <c r="J4115">
        <v>1422155740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57"/>
        <v>0</v>
      </c>
      <c r="Q4115">
        <f t="shared" si="258"/>
        <v>1</v>
      </c>
      <c r="R4115" s="12">
        <f t="shared" si="260"/>
        <v>42358.573182870372</v>
      </c>
      <c r="S4115">
        <f t="shared" si="259"/>
        <v>2015</v>
      </c>
    </row>
    <row r="4116" spans="1:19" hidden="1" x14ac:dyDescent="0.2">
      <c r="G4116" t="s">
        <v>8240</v>
      </c>
      <c r="H4116" t="s">
        <v>8248</v>
      </c>
      <c r="I4116">
        <v>1456617600</v>
      </c>
      <c r="J4116">
        <v>1454280186</v>
      </c>
      <c r="K4116" t="b">
        <v>0</v>
      </c>
    </row>
    <row r="4117" spans="1:19" hidden="1" x14ac:dyDescent="0.2">
      <c r="G4117" t="s">
        <v>8223</v>
      </c>
      <c r="H4117" t="s">
        <v>8245</v>
      </c>
      <c r="I4117">
        <v>1452234840</v>
      </c>
      <c r="J4117">
        <v>1450619123</v>
      </c>
      <c r="K4117" t="b">
        <v>0</v>
      </c>
    </row>
  </sheetData>
  <autoFilter ref="F1:F4117" xr:uid="{00000000-0001-0000-0000-000000000000}">
    <filterColumn colId="0">
      <filters>
        <filter val="failed"/>
      </filters>
    </filterColumn>
  </autoFilter>
  <conditionalFormatting sqref="P1:P1048576">
    <cfRule type="colorScale" priority="1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Based on Launc</vt:lpstr>
      <vt:lpstr>Outcomes Based on Goal</vt:lpstr>
      <vt:lpstr>Category Outcomes</vt:lpstr>
      <vt:lpstr>Subcategory Outcomes</vt:lpstr>
      <vt:lpstr>Number of Campaigns by Country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2022-12-01T14:10:15Z</dcterms:modified>
</cp:coreProperties>
</file>