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University Teaching Data\2. PU-DIEM\Systems Modelling &amp; Simulation\2. Monte Carlo Simulation\"/>
    </mc:Choice>
  </mc:AlternateContent>
  <xr:revisionPtr revIDLastSave="0" documentId="13_ncr:1_{8FF0D9F2-1AE9-4C28-BB80-5E87ECA9A5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ochastic Inventory Simulation" sheetId="3" r:id="rId1"/>
  </sheets>
  <calcPr calcId="191029"/>
</workbook>
</file>

<file path=xl/calcChain.xml><?xml version="1.0" encoding="utf-8"?>
<calcChain xmlns="http://schemas.openxmlformats.org/spreadsheetml/2006/main">
  <c r="J18" i="3" l="1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6" i="3"/>
  <c r="J17" i="3"/>
  <c r="J15" i="3"/>
  <c r="D18" i="3"/>
  <c r="E18" i="3" s="1"/>
  <c r="D19" i="3"/>
  <c r="E19" i="3" s="1"/>
  <c r="D20" i="3"/>
  <c r="E20" i="3" s="1"/>
  <c r="D21" i="3"/>
  <c r="E21" i="3" s="1"/>
  <c r="D22" i="3"/>
  <c r="E22" i="3" s="1"/>
  <c r="D23" i="3"/>
  <c r="E23" i="3" s="1"/>
  <c r="D24" i="3"/>
  <c r="E24" i="3" s="1"/>
  <c r="D25" i="3"/>
  <c r="E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E39" i="3" s="1"/>
  <c r="D40" i="3"/>
  <c r="E40" i="3" s="1"/>
  <c r="D41" i="3"/>
  <c r="E41" i="3" s="1"/>
  <c r="D42" i="3"/>
  <c r="E42" i="3" s="1"/>
  <c r="D43" i="3"/>
  <c r="E43" i="3" s="1"/>
  <c r="D44" i="3"/>
  <c r="E44" i="3" s="1"/>
  <c r="D45" i="3"/>
  <c r="E45" i="3" s="1"/>
  <c r="D46" i="3"/>
  <c r="E46" i="3" s="1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E57" i="3" s="1"/>
  <c r="D58" i="3"/>
  <c r="E58" i="3" s="1"/>
  <c r="D59" i="3"/>
  <c r="E59" i="3" s="1"/>
  <c r="D60" i="3"/>
  <c r="E60" i="3" s="1"/>
  <c r="D61" i="3"/>
  <c r="E61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E97" i="3" s="1"/>
  <c r="D98" i="3"/>
  <c r="E98" i="3" s="1"/>
  <c r="D99" i="3"/>
  <c r="E99" i="3" s="1"/>
  <c r="D100" i="3"/>
  <c r="E100" i="3" s="1"/>
  <c r="D101" i="3"/>
  <c r="E101" i="3" s="1"/>
  <c r="D102" i="3"/>
  <c r="E102" i="3" s="1"/>
  <c r="D103" i="3"/>
  <c r="E103" i="3" s="1"/>
  <c r="D104" i="3"/>
  <c r="E104" i="3" s="1"/>
  <c r="D105" i="3"/>
  <c r="E105" i="3" s="1"/>
  <c r="D106" i="3"/>
  <c r="E106" i="3" s="1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C15" i="3"/>
  <c r="D17" i="3"/>
  <c r="E17" i="3" s="1"/>
  <c r="D16" i="3"/>
  <c r="E16" i="3" s="1"/>
  <c r="D15" i="3"/>
  <c r="E15" i="3" l="1"/>
  <c r="F15" i="3" s="1"/>
  <c r="L15" i="3" s="1"/>
  <c r="G15" i="3" l="1"/>
  <c r="H15" i="3"/>
  <c r="M15" i="3" s="1"/>
  <c r="I15" i="3" l="1"/>
  <c r="N15" i="3" s="1"/>
  <c r="O15" i="3" s="1"/>
  <c r="G16" i="3" l="1"/>
  <c r="I16" i="3" s="1"/>
  <c r="K15" i="3"/>
  <c r="B16" i="3" s="1"/>
  <c r="C16" i="3" s="1"/>
  <c r="K16" i="3" l="1"/>
  <c r="N16" i="3"/>
  <c r="F16" i="3" l="1"/>
  <c r="L16" i="3" s="1"/>
  <c r="H16" i="3"/>
  <c r="M16" i="3" s="1"/>
  <c r="O16" i="3" l="1"/>
  <c r="G17" i="3"/>
  <c r="I17" i="3" l="1"/>
  <c r="N17" i="3" s="1"/>
  <c r="B17" i="3"/>
  <c r="C17" i="3" s="1"/>
  <c r="H17" i="3" s="1"/>
  <c r="M17" i="3" s="1"/>
  <c r="G18" i="3" l="1"/>
  <c r="I18" i="3" s="1"/>
  <c r="K17" i="3"/>
  <c r="B18" i="3" s="1"/>
  <c r="C18" i="3" s="1"/>
  <c r="H18" i="3" s="1"/>
  <c r="M18" i="3" s="1"/>
  <c r="F17" i="3"/>
  <c r="L17" i="3" s="1"/>
  <c r="G19" i="3" l="1"/>
  <c r="I19" i="3" s="1"/>
  <c r="O17" i="3"/>
  <c r="K18" i="3"/>
  <c r="B19" i="3" s="1"/>
  <c r="C19" i="3" s="1"/>
  <c r="H19" i="3" s="1"/>
  <c r="M19" i="3" s="1"/>
  <c r="N18" i="3"/>
  <c r="F18" i="3"/>
  <c r="L18" i="3" s="1"/>
  <c r="O18" i="3" l="1"/>
  <c r="K19" i="3"/>
  <c r="B20" i="3" s="1"/>
  <c r="C20" i="3" s="1"/>
  <c r="H20" i="3" s="1"/>
  <c r="M20" i="3" s="1"/>
  <c r="N19" i="3"/>
  <c r="G20" i="3"/>
  <c r="I20" i="3" s="1"/>
  <c r="F19" i="3"/>
  <c r="L19" i="3" s="1"/>
  <c r="O19" i="3" l="1"/>
  <c r="F20" i="3"/>
  <c r="L20" i="3" s="1"/>
  <c r="G21" i="3" l="1"/>
  <c r="I21" i="3" s="1"/>
  <c r="N20" i="3"/>
  <c r="O20" i="3" s="1"/>
  <c r="K20" i="3"/>
  <c r="B21" i="3" s="1"/>
  <c r="C21" i="3" s="1"/>
  <c r="H21" i="3" s="1"/>
  <c r="M21" i="3" s="1"/>
  <c r="K21" i="3" l="1"/>
  <c r="B22" i="3" s="1"/>
  <c r="C22" i="3" s="1"/>
  <c r="H22" i="3" s="1"/>
  <c r="M22" i="3" s="1"/>
  <c r="N21" i="3"/>
  <c r="F21" i="3"/>
  <c r="L21" i="3" s="1"/>
  <c r="G22" i="3"/>
  <c r="I22" i="3" s="1"/>
  <c r="O21" i="3" l="1"/>
  <c r="F22" i="3"/>
  <c r="L22" i="3" s="1"/>
  <c r="K22" i="3" l="1"/>
  <c r="B23" i="3" s="1"/>
  <c r="C23" i="3" s="1"/>
  <c r="N22" i="3"/>
  <c r="O22" i="3" s="1"/>
  <c r="G23" i="3"/>
  <c r="I23" i="3" s="1"/>
  <c r="H23" i="3" l="1"/>
  <c r="M23" i="3" s="1"/>
  <c r="F23" i="3"/>
  <c r="L23" i="3" s="1"/>
  <c r="K23" i="3" l="1"/>
  <c r="B24" i="3" s="1"/>
  <c r="C24" i="3" s="1"/>
  <c r="N23" i="3"/>
  <c r="O23" i="3" s="1"/>
  <c r="G24" i="3"/>
  <c r="I24" i="3" s="1"/>
  <c r="H24" i="3" l="1"/>
  <c r="M24" i="3" s="1"/>
  <c r="F24" i="3"/>
  <c r="L24" i="3" s="1"/>
  <c r="K24" i="3" l="1"/>
  <c r="B25" i="3" s="1"/>
  <c r="C25" i="3" s="1"/>
  <c r="N24" i="3"/>
  <c r="O24" i="3" s="1"/>
  <c r="G25" i="3"/>
  <c r="I25" i="3" s="1"/>
  <c r="H25" i="3" l="1"/>
  <c r="M25" i="3" s="1"/>
  <c r="F25" i="3"/>
  <c r="L25" i="3" s="1"/>
  <c r="K25" i="3" l="1"/>
  <c r="B26" i="3" s="1"/>
  <c r="C26" i="3" s="1"/>
  <c r="N25" i="3"/>
  <c r="O25" i="3" s="1"/>
  <c r="G26" i="3"/>
  <c r="I26" i="3" s="1"/>
  <c r="H26" i="3" l="1"/>
  <c r="M26" i="3" s="1"/>
  <c r="F26" i="3"/>
  <c r="L26" i="3" s="1"/>
  <c r="K26" i="3" l="1"/>
  <c r="B27" i="3" s="1"/>
  <c r="C27" i="3" s="1"/>
  <c r="N26" i="3"/>
  <c r="O26" i="3" s="1"/>
  <c r="G27" i="3"/>
  <c r="I27" i="3" s="1"/>
  <c r="H27" i="3" l="1"/>
  <c r="M27" i="3" s="1"/>
  <c r="F27" i="3"/>
  <c r="L27" i="3" s="1"/>
  <c r="K27" i="3" l="1"/>
  <c r="B28" i="3" s="1"/>
  <c r="C28" i="3" s="1"/>
  <c r="N27" i="3"/>
  <c r="O27" i="3" s="1"/>
  <c r="G28" i="3"/>
  <c r="I28" i="3" s="1"/>
  <c r="H28" i="3" l="1"/>
  <c r="M28" i="3" s="1"/>
  <c r="F28" i="3"/>
  <c r="L28" i="3" s="1"/>
  <c r="K28" i="3" l="1"/>
  <c r="B29" i="3" s="1"/>
  <c r="C29" i="3" s="1"/>
  <c r="N28" i="3"/>
  <c r="O28" i="3" s="1"/>
  <c r="G29" i="3"/>
  <c r="I29" i="3" s="1"/>
  <c r="H29" i="3" l="1"/>
  <c r="M29" i="3" s="1"/>
  <c r="F29" i="3"/>
  <c r="L29" i="3" s="1"/>
  <c r="K29" i="3" l="1"/>
  <c r="B30" i="3" s="1"/>
  <c r="C30" i="3" s="1"/>
  <c r="N29" i="3"/>
  <c r="O29" i="3" s="1"/>
  <c r="G30" i="3"/>
  <c r="I30" i="3" s="1"/>
  <c r="H30" i="3" l="1"/>
  <c r="M30" i="3" s="1"/>
  <c r="F30" i="3"/>
  <c r="L30" i="3" s="1"/>
  <c r="K30" i="3" l="1"/>
  <c r="B31" i="3" s="1"/>
  <c r="C31" i="3" s="1"/>
  <c r="N30" i="3"/>
  <c r="O30" i="3" s="1"/>
  <c r="G31" i="3"/>
  <c r="I31" i="3" s="1"/>
  <c r="H31" i="3" l="1"/>
  <c r="M31" i="3" s="1"/>
  <c r="F31" i="3"/>
  <c r="L31" i="3" s="1"/>
  <c r="G32" i="3" l="1"/>
  <c r="I32" i="3" s="1"/>
  <c r="N31" i="3"/>
  <c r="O31" i="3" s="1"/>
  <c r="K31" i="3"/>
  <c r="K32" i="3" l="1"/>
  <c r="B33" i="3" s="1"/>
  <c r="N32" i="3"/>
  <c r="B32" i="3"/>
  <c r="C32" i="3" s="1"/>
  <c r="G33" i="3"/>
  <c r="I33" i="3" s="1"/>
  <c r="H32" i="3" l="1"/>
  <c r="M32" i="3" s="1"/>
  <c r="C33" i="3"/>
  <c r="F32" i="3"/>
  <c r="L32" i="3" s="1"/>
  <c r="O32" i="3" l="1"/>
  <c r="K33" i="3"/>
  <c r="B34" i="3" s="1"/>
  <c r="C34" i="3" s="1"/>
  <c r="N33" i="3"/>
  <c r="H33" i="3"/>
  <c r="M33" i="3" s="1"/>
  <c r="F33" i="3"/>
  <c r="L33" i="3" s="1"/>
  <c r="G34" i="3"/>
  <c r="I34" i="3" s="1"/>
  <c r="O33" i="3" l="1"/>
  <c r="H34" i="3"/>
  <c r="M34" i="3" s="1"/>
  <c r="F34" i="3"/>
  <c r="L34" i="3" s="1"/>
  <c r="K34" i="3" l="1"/>
  <c r="B35" i="3" s="1"/>
  <c r="C35" i="3" s="1"/>
  <c r="N34" i="3"/>
  <c r="O34" i="3" s="1"/>
  <c r="G35" i="3"/>
  <c r="I35" i="3" s="1"/>
  <c r="H35" i="3" l="1"/>
  <c r="M35" i="3" s="1"/>
  <c r="F35" i="3"/>
  <c r="L35" i="3" s="1"/>
  <c r="K35" i="3" l="1"/>
  <c r="B36" i="3" s="1"/>
  <c r="C36" i="3" s="1"/>
  <c r="N35" i="3"/>
  <c r="O35" i="3" s="1"/>
  <c r="G36" i="3"/>
  <c r="I36" i="3" s="1"/>
  <c r="H36" i="3" l="1"/>
  <c r="M36" i="3" s="1"/>
  <c r="F36" i="3"/>
  <c r="L36" i="3" s="1"/>
  <c r="K36" i="3" l="1"/>
  <c r="B37" i="3" s="1"/>
  <c r="C37" i="3" s="1"/>
  <c r="N36" i="3"/>
  <c r="O36" i="3" s="1"/>
  <c r="G37" i="3"/>
  <c r="I37" i="3" s="1"/>
  <c r="H37" i="3" l="1"/>
  <c r="M37" i="3" s="1"/>
  <c r="F37" i="3"/>
  <c r="L37" i="3" s="1"/>
  <c r="K37" i="3" l="1"/>
  <c r="B38" i="3" s="1"/>
  <c r="C38" i="3" s="1"/>
  <c r="N37" i="3"/>
  <c r="O37" i="3" s="1"/>
  <c r="G38" i="3"/>
  <c r="I38" i="3" s="1"/>
  <c r="H38" i="3" l="1"/>
  <c r="M38" i="3" s="1"/>
  <c r="F38" i="3"/>
  <c r="L38" i="3" s="1"/>
  <c r="K38" i="3" l="1"/>
  <c r="B39" i="3" s="1"/>
  <c r="C39" i="3" s="1"/>
  <c r="N38" i="3"/>
  <c r="O38" i="3" s="1"/>
  <c r="G39" i="3"/>
  <c r="I39" i="3" s="1"/>
  <c r="H39" i="3" l="1"/>
  <c r="M39" i="3" s="1"/>
  <c r="F39" i="3"/>
  <c r="L39" i="3" s="1"/>
  <c r="K39" i="3" l="1"/>
  <c r="B40" i="3" s="1"/>
  <c r="C40" i="3" s="1"/>
  <c r="N39" i="3"/>
  <c r="O39" i="3" s="1"/>
  <c r="G40" i="3"/>
  <c r="I40" i="3" s="1"/>
  <c r="H40" i="3" l="1"/>
  <c r="M40" i="3" s="1"/>
  <c r="F40" i="3"/>
  <c r="L40" i="3" s="1"/>
  <c r="K40" i="3" l="1"/>
  <c r="B41" i="3" s="1"/>
  <c r="C41" i="3" s="1"/>
  <c r="N40" i="3"/>
  <c r="O40" i="3" s="1"/>
  <c r="G41" i="3"/>
  <c r="I41" i="3" s="1"/>
  <c r="H41" i="3" l="1"/>
  <c r="M41" i="3" s="1"/>
  <c r="F41" i="3"/>
  <c r="L41" i="3" s="1"/>
  <c r="K41" i="3" l="1"/>
  <c r="B42" i="3" s="1"/>
  <c r="C42" i="3" s="1"/>
  <c r="N41" i="3"/>
  <c r="O41" i="3" s="1"/>
  <c r="G42" i="3"/>
  <c r="I42" i="3" s="1"/>
  <c r="H42" i="3" l="1"/>
  <c r="M42" i="3" s="1"/>
  <c r="F42" i="3"/>
  <c r="L42" i="3" s="1"/>
  <c r="K42" i="3" l="1"/>
  <c r="B43" i="3" s="1"/>
  <c r="C43" i="3" s="1"/>
  <c r="N42" i="3"/>
  <c r="O42" i="3" s="1"/>
  <c r="G43" i="3"/>
  <c r="I43" i="3" s="1"/>
  <c r="H43" i="3" l="1"/>
  <c r="M43" i="3" s="1"/>
  <c r="F43" i="3"/>
  <c r="L43" i="3" s="1"/>
  <c r="K43" i="3" l="1"/>
  <c r="B44" i="3" s="1"/>
  <c r="C44" i="3" s="1"/>
  <c r="N43" i="3"/>
  <c r="O43" i="3" s="1"/>
  <c r="G44" i="3"/>
  <c r="I44" i="3" s="1"/>
  <c r="H44" i="3" l="1"/>
  <c r="M44" i="3" s="1"/>
  <c r="F44" i="3"/>
  <c r="L44" i="3" s="1"/>
  <c r="K44" i="3" l="1"/>
  <c r="B45" i="3" s="1"/>
  <c r="C45" i="3" s="1"/>
  <c r="N44" i="3"/>
  <c r="O44" i="3" s="1"/>
  <c r="G45" i="3"/>
  <c r="I45" i="3" s="1"/>
  <c r="H45" i="3" l="1"/>
  <c r="M45" i="3" s="1"/>
  <c r="F45" i="3"/>
  <c r="L45" i="3" s="1"/>
  <c r="K45" i="3" l="1"/>
  <c r="B46" i="3" s="1"/>
  <c r="C46" i="3" s="1"/>
  <c r="N45" i="3"/>
  <c r="O45" i="3" s="1"/>
  <c r="G46" i="3"/>
  <c r="I46" i="3" s="1"/>
  <c r="H46" i="3" l="1"/>
  <c r="M46" i="3" s="1"/>
  <c r="F46" i="3"/>
  <c r="L46" i="3" s="1"/>
  <c r="K46" i="3" l="1"/>
  <c r="B47" i="3" s="1"/>
  <c r="C47" i="3" s="1"/>
  <c r="N46" i="3"/>
  <c r="O46" i="3" s="1"/>
  <c r="G47" i="3"/>
  <c r="I47" i="3" s="1"/>
  <c r="H47" i="3" l="1"/>
  <c r="M47" i="3" s="1"/>
  <c r="F47" i="3"/>
  <c r="L47" i="3" s="1"/>
  <c r="K47" i="3" l="1"/>
  <c r="N47" i="3"/>
  <c r="O47" i="3" s="1"/>
  <c r="B48" i="3"/>
  <c r="C48" i="3" s="1"/>
  <c r="G48" i="3"/>
  <c r="I48" i="3" s="1"/>
  <c r="H48" i="3" l="1"/>
  <c r="M48" i="3" s="1"/>
  <c r="F48" i="3"/>
  <c r="L48" i="3" s="1"/>
  <c r="K48" i="3" l="1"/>
  <c r="B49" i="3" s="1"/>
  <c r="C49" i="3" s="1"/>
  <c r="N48" i="3"/>
  <c r="O48" i="3" s="1"/>
  <c r="G49" i="3"/>
  <c r="I49" i="3" s="1"/>
  <c r="H49" i="3" l="1"/>
  <c r="M49" i="3" s="1"/>
  <c r="F49" i="3"/>
  <c r="L49" i="3" s="1"/>
  <c r="K49" i="3" l="1"/>
  <c r="B50" i="3" s="1"/>
  <c r="C50" i="3" s="1"/>
  <c r="N49" i="3"/>
  <c r="O49" i="3" s="1"/>
  <c r="G50" i="3"/>
  <c r="I50" i="3" s="1"/>
  <c r="H50" i="3" l="1"/>
  <c r="M50" i="3" s="1"/>
  <c r="F50" i="3"/>
  <c r="L50" i="3" s="1"/>
  <c r="K50" i="3" l="1"/>
  <c r="N50" i="3"/>
  <c r="O50" i="3" s="1"/>
  <c r="B51" i="3"/>
  <c r="C51" i="3" s="1"/>
  <c r="G51" i="3"/>
  <c r="I51" i="3" s="1"/>
  <c r="H51" i="3" l="1"/>
  <c r="M51" i="3" s="1"/>
  <c r="F51" i="3"/>
  <c r="L51" i="3" s="1"/>
  <c r="K51" i="3" l="1"/>
  <c r="B52" i="3" s="1"/>
  <c r="C52" i="3" s="1"/>
  <c r="N51" i="3"/>
  <c r="O51" i="3" s="1"/>
  <c r="G52" i="3"/>
  <c r="I52" i="3" s="1"/>
  <c r="H52" i="3" l="1"/>
  <c r="M52" i="3" s="1"/>
  <c r="F52" i="3"/>
  <c r="L52" i="3" s="1"/>
  <c r="K52" i="3" l="1"/>
  <c r="N52" i="3"/>
  <c r="O52" i="3" s="1"/>
  <c r="B53" i="3"/>
  <c r="C53" i="3" s="1"/>
  <c r="G53" i="3"/>
  <c r="I53" i="3" s="1"/>
  <c r="H53" i="3" l="1"/>
  <c r="M53" i="3" s="1"/>
  <c r="F53" i="3"/>
  <c r="L53" i="3" s="1"/>
  <c r="K53" i="3" l="1"/>
  <c r="B54" i="3" s="1"/>
  <c r="C54" i="3" s="1"/>
  <c r="N53" i="3"/>
  <c r="O53" i="3" s="1"/>
  <c r="G54" i="3"/>
  <c r="I54" i="3" s="1"/>
  <c r="H54" i="3" l="1"/>
  <c r="M54" i="3" s="1"/>
  <c r="F54" i="3"/>
  <c r="L54" i="3" s="1"/>
  <c r="K54" i="3" l="1"/>
  <c r="B55" i="3" s="1"/>
  <c r="C55" i="3" s="1"/>
  <c r="N54" i="3"/>
  <c r="O54" i="3" s="1"/>
  <c r="G55" i="3"/>
  <c r="I55" i="3" s="1"/>
  <c r="H55" i="3" l="1"/>
  <c r="M55" i="3" s="1"/>
  <c r="F55" i="3"/>
  <c r="L55" i="3" s="1"/>
  <c r="K55" i="3" l="1"/>
  <c r="B56" i="3" s="1"/>
  <c r="C56" i="3" s="1"/>
  <c r="N55" i="3"/>
  <c r="O55" i="3" s="1"/>
  <c r="G56" i="3"/>
  <c r="I56" i="3" s="1"/>
  <c r="H56" i="3" l="1"/>
  <c r="M56" i="3" s="1"/>
  <c r="F56" i="3"/>
  <c r="L56" i="3" s="1"/>
  <c r="K56" i="3" l="1"/>
  <c r="N56" i="3"/>
  <c r="O56" i="3" s="1"/>
  <c r="B57" i="3"/>
  <c r="C57" i="3" s="1"/>
  <c r="G57" i="3"/>
  <c r="I57" i="3" s="1"/>
  <c r="H57" i="3" l="1"/>
  <c r="M57" i="3" s="1"/>
  <c r="F57" i="3"/>
  <c r="L57" i="3" s="1"/>
  <c r="K57" i="3" l="1"/>
  <c r="B58" i="3" s="1"/>
  <c r="C58" i="3" s="1"/>
  <c r="N57" i="3"/>
  <c r="O57" i="3" s="1"/>
  <c r="G58" i="3"/>
  <c r="I58" i="3" s="1"/>
  <c r="H58" i="3" l="1"/>
  <c r="M58" i="3" s="1"/>
  <c r="F58" i="3"/>
  <c r="L58" i="3" s="1"/>
  <c r="K58" i="3" l="1"/>
  <c r="B59" i="3" s="1"/>
  <c r="C59" i="3" s="1"/>
  <c r="N58" i="3"/>
  <c r="O58" i="3" s="1"/>
  <c r="G59" i="3"/>
  <c r="I59" i="3" s="1"/>
  <c r="H59" i="3" l="1"/>
  <c r="M59" i="3" s="1"/>
  <c r="F59" i="3"/>
  <c r="L59" i="3" s="1"/>
  <c r="K59" i="3" l="1"/>
  <c r="N59" i="3"/>
  <c r="O59" i="3" s="1"/>
  <c r="B60" i="3"/>
  <c r="C60" i="3" s="1"/>
  <c r="G60" i="3"/>
  <c r="I60" i="3" s="1"/>
  <c r="H60" i="3" l="1"/>
  <c r="M60" i="3" s="1"/>
  <c r="F60" i="3"/>
  <c r="L60" i="3" s="1"/>
  <c r="K60" i="3" l="1"/>
  <c r="B61" i="3" s="1"/>
  <c r="C61" i="3" s="1"/>
  <c r="N60" i="3"/>
  <c r="O60" i="3" s="1"/>
  <c r="G61" i="3"/>
  <c r="I61" i="3" s="1"/>
  <c r="H61" i="3" l="1"/>
  <c r="M61" i="3" s="1"/>
  <c r="F61" i="3"/>
  <c r="L61" i="3" s="1"/>
  <c r="K61" i="3" l="1"/>
  <c r="B62" i="3" s="1"/>
  <c r="C62" i="3" s="1"/>
  <c r="N61" i="3"/>
  <c r="O61" i="3" s="1"/>
  <c r="G62" i="3"/>
  <c r="I62" i="3" s="1"/>
  <c r="H62" i="3" l="1"/>
  <c r="M62" i="3" s="1"/>
  <c r="F62" i="3"/>
  <c r="L62" i="3" s="1"/>
  <c r="K62" i="3" l="1"/>
  <c r="B63" i="3" s="1"/>
  <c r="C63" i="3" s="1"/>
  <c r="N62" i="3"/>
  <c r="O62" i="3" s="1"/>
  <c r="G63" i="3"/>
  <c r="I63" i="3" s="1"/>
  <c r="H63" i="3" l="1"/>
  <c r="M63" i="3" s="1"/>
  <c r="F63" i="3"/>
  <c r="L63" i="3" s="1"/>
  <c r="K63" i="3" l="1"/>
  <c r="N63" i="3"/>
  <c r="O63" i="3" s="1"/>
  <c r="G64" i="3"/>
  <c r="I64" i="3" s="1"/>
  <c r="B64" i="3"/>
  <c r="C64" i="3" s="1"/>
  <c r="K64" i="3" l="1"/>
  <c r="B65" i="3" s="1"/>
  <c r="C65" i="3" s="1"/>
  <c r="N64" i="3"/>
  <c r="G65" i="3"/>
  <c r="I65" i="3" s="1"/>
  <c r="H64" i="3"/>
  <c r="M64" i="3" s="1"/>
  <c r="F64" i="3"/>
  <c r="L64" i="3" s="1"/>
  <c r="O64" i="3" l="1"/>
  <c r="H65" i="3"/>
  <c r="M65" i="3" s="1"/>
  <c r="F65" i="3"/>
  <c r="L65" i="3" s="1"/>
  <c r="K65" i="3" l="1"/>
  <c r="B66" i="3" s="1"/>
  <c r="C66" i="3" s="1"/>
  <c r="N65" i="3"/>
  <c r="O65" i="3" s="1"/>
  <c r="G66" i="3"/>
  <c r="I66" i="3" s="1"/>
  <c r="H66" i="3" l="1"/>
  <c r="M66" i="3" s="1"/>
  <c r="F66" i="3"/>
  <c r="L66" i="3" s="1"/>
  <c r="K66" i="3" l="1"/>
  <c r="N66" i="3"/>
  <c r="O66" i="3" s="1"/>
  <c r="B67" i="3"/>
  <c r="C67" i="3" s="1"/>
  <c r="G67" i="3"/>
  <c r="I67" i="3" s="1"/>
  <c r="H67" i="3" l="1"/>
  <c r="M67" i="3" s="1"/>
  <c r="F67" i="3"/>
  <c r="L67" i="3" s="1"/>
  <c r="K67" i="3" l="1"/>
  <c r="N67" i="3"/>
  <c r="O67" i="3" s="1"/>
  <c r="B68" i="3"/>
  <c r="C68" i="3" s="1"/>
  <c r="G68" i="3"/>
  <c r="I68" i="3" s="1"/>
  <c r="H68" i="3" l="1"/>
  <c r="M68" i="3" s="1"/>
  <c r="F68" i="3"/>
  <c r="L68" i="3" s="1"/>
  <c r="K68" i="3" l="1"/>
  <c r="B69" i="3" s="1"/>
  <c r="C69" i="3" s="1"/>
  <c r="N68" i="3"/>
  <c r="O68" i="3" s="1"/>
  <c r="G69" i="3"/>
  <c r="I69" i="3" s="1"/>
  <c r="H69" i="3" l="1"/>
  <c r="M69" i="3" s="1"/>
  <c r="F69" i="3"/>
  <c r="L69" i="3" s="1"/>
  <c r="K69" i="3" l="1"/>
  <c r="N69" i="3"/>
  <c r="O69" i="3" s="1"/>
  <c r="B70" i="3"/>
  <c r="C70" i="3" s="1"/>
  <c r="G70" i="3"/>
  <c r="I70" i="3" s="1"/>
  <c r="H70" i="3" l="1"/>
  <c r="M70" i="3" s="1"/>
  <c r="F70" i="3"/>
  <c r="L70" i="3" s="1"/>
  <c r="K70" i="3" l="1"/>
  <c r="N70" i="3"/>
  <c r="O70" i="3" s="1"/>
  <c r="B71" i="3"/>
  <c r="C71" i="3" s="1"/>
  <c r="G71" i="3"/>
  <c r="I71" i="3" s="1"/>
  <c r="H71" i="3" l="1"/>
  <c r="M71" i="3" s="1"/>
  <c r="F71" i="3"/>
  <c r="L71" i="3" s="1"/>
  <c r="K71" i="3" l="1"/>
  <c r="N71" i="3"/>
  <c r="O71" i="3" s="1"/>
  <c r="B72" i="3"/>
  <c r="C72" i="3" s="1"/>
  <c r="G72" i="3"/>
  <c r="I72" i="3" s="1"/>
  <c r="H72" i="3" l="1"/>
  <c r="M72" i="3" s="1"/>
  <c r="F72" i="3"/>
  <c r="L72" i="3" s="1"/>
  <c r="K72" i="3" l="1"/>
  <c r="N72" i="3"/>
  <c r="O72" i="3" s="1"/>
  <c r="B73" i="3"/>
  <c r="C73" i="3" s="1"/>
  <c r="G73" i="3"/>
  <c r="I73" i="3" s="1"/>
  <c r="H73" i="3" l="1"/>
  <c r="M73" i="3" s="1"/>
  <c r="F73" i="3"/>
  <c r="L73" i="3" s="1"/>
  <c r="K73" i="3" l="1"/>
  <c r="B74" i="3" s="1"/>
  <c r="C74" i="3" s="1"/>
  <c r="F74" i="3" s="1"/>
  <c r="L74" i="3" s="1"/>
  <c r="N73" i="3"/>
  <c r="O73" i="3" s="1"/>
  <c r="G74" i="3"/>
  <c r="I74" i="3" s="1"/>
  <c r="H74" i="3" l="1"/>
  <c r="M74" i="3" s="1"/>
  <c r="K74" i="3" l="1"/>
  <c r="B75" i="3" s="1"/>
  <c r="C75" i="3" s="1"/>
  <c r="H75" i="3" s="1"/>
  <c r="M75" i="3" s="1"/>
  <c r="N74" i="3"/>
  <c r="O74" i="3" s="1"/>
  <c r="G75" i="3"/>
  <c r="I75" i="3" s="1"/>
  <c r="F75" i="3" l="1"/>
  <c r="L75" i="3" s="1"/>
  <c r="K75" i="3" l="1"/>
  <c r="B76" i="3" s="1"/>
  <c r="C76" i="3" s="1"/>
  <c r="H76" i="3" s="1"/>
  <c r="M76" i="3" s="1"/>
  <c r="N75" i="3"/>
  <c r="O75" i="3" s="1"/>
  <c r="G76" i="3"/>
  <c r="I76" i="3" s="1"/>
  <c r="F76" i="3" l="1"/>
  <c r="L76" i="3" s="1"/>
  <c r="K76" i="3" l="1"/>
  <c r="B77" i="3" s="1"/>
  <c r="C77" i="3" s="1"/>
  <c r="F77" i="3" s="1"/>
  <c r="L77" i="3" s="1"/>
  <c r="N76" i="3"/>
  <c r="O76" i="3" s="1"/>
  <c r="G77" i="3"/>
  <c r="I77" i="3" s="1"/>
  <c r="H77" i="3" l="1"/>
  <c r="M77" i="3" s="1"/>
  <c r="K77" i="3" l="1"/>
  <c r="B78" i="3" s="1"/>
  <c r="C78" i="3" s="1"/>
  <c r="F78" i="3" s="1"/>
  <c r="L78" i="3" s="1"/>
  <c r="N77" i="3"/>
  <c r="O77" i="3" s="1"/>
  <c r="G78" i="3"/>
  <c r="I78" i="3" s="1"/>
  <c r="H78" i="3" l="1"/>
  <c r="M78" i="3" s="1"/>
  <c r="K78" i="3" l="1"/>
  <c r="B79" i="3" s="1"/>
  <c r="C79" i="3" s="1"/>
  <c r="F79" i="3" s="1"/>
  <c r="L79" i="3" s="1"/>
  <c r="N78" i="3"/>
  <c r="O78" i="3" s="1"/>
  <c r="G79" i="3"/>
  <c r="I79" i="3" s="1"/>
  <c r="H79" i="3" l="1"/>
  <c r="M79" i="3" s="1"/>
  <c r="K79" i="3" l="1"/>
  <c r="B80" i="3" s="1"/>
  <c r="C80" i="3" s="1"/>
  <c r="F80" i="3" s="1"/>
  <c r="L80" i="3" s="1"/>
  <c r="N79" i="3"/>
  <c r="O79" i="3" s="1"/>
  <c r="G80" i="3"/>
  <c r="I80" i="3" s="1"/>
  <c r="H80" i="3" l="1"/>
  <c r="M80" i="3" s="1"/>
  <c r="K80" i="3" l="1"/>
  <c r="B81" i="3" s="1"/>
  <c r="C81" i="3" s="1"/>
  <c r="F81" i="3" s="1"/>
  <c r="L81" i="3" s="1"/>
  <c r="N80" i="3"/>
  <c r="O80" i="3" s="1"/>
  <c r="G81" i="3"/>
  <c r="I81" i="3" s="1"/>
  <c r="H81" i="3" l="1"/>
  <c r="M81" i="3" s="1"/>
  <c r="K81" i="3" l="1"/>
  <c r="B82" i="3" s="1"/>
  <c r="C82" i="3" s="1"/>
  <c r="F82" i="3" s="1"/>
  <c r="L82" i="3" s="1"/>
  <c r="N81" i="3"/>
  <c r="O81" i="3" s="1"/>
  <c r="G82" i="3"/>
  <c r="I82" i="3" s="1"/>
  <c r="H82" i="3" l="1"/>
  <c r="M82" i="3" s="1"/>
  <c r="K82" i="3" l="1"/>
  <c r="B83" i="3" s="1"/>
  <c r="C83" i="3" s="1"/>
  <c r="F83" i="3" s="1"/>
  <c r="L83" i="3" s="1"/>
  <c r="N82" i="3"/>
  <c r="O82" i="3" s="1"/>
  <c r="G83" i="3"/>
  <c r="I83" i="3" s="1"/>
  <c r="H83" i="3" l="1"/>
  <c r="M83" i="3" s="1"/>
  <c r="K83" i="3" l="1"/>
  <c r="B84" i="3" s="1"/>
  <c r="C84" i="3" s="1"/>
  <c r="H84" i="3" s="1"/>
  <c r="M84" i="3" s="1"/>
  <c r="N83" i="3"/>
  <c r="O83" i="3" s="1"/>
  <c r="G84" i="3"/>
  <c r="I84" i="3" s="1"/>
  <c r="F84" i="3" l="1"/>
  <c r="L84" i="3" s="1"/>
  <c r="K84" i="3" l="1"/>
  <c r="B85" i="3" s="1"/>
  <c r="C85" i="3" s="1"/>
  <c r="H85" i="3" s="1"/>
  <c r="M85" i="3" s="1"/>
  <c r="N84" i="3"/>
  <c r="O84" i="3" s="1"/>
  <c r="G85" i="3"/>
  <c r="I85" i="3" s="1"/>
  <c r="F85" i="3" l="1"/>
  <c r="L85" i="3" s="1"/>
  <c r="K85" i="3" l="1"/>
  <c r="B86" i="3" s="1"/>
  <c r="C86" i="3" s="1"/>
  <c r="F86" i="3" s="1"/>
  <c r="L86" i="3" s="1"/>
  <c r="N85" i="3"/>
  <c r="O85" i="3" s="1"/>
  <c r="G86" i="3"/>
  <c r="I86" i="3" s="1"/>
  <c r="H86" i="3" l="1"/>
  <c r="M86" i="3" s="1"/>
  <c r="K86" i="3" l="1"/>
  <c r="B87" i="3" s="1"/>
  <c r="C87" i="3" s="1"/>
  <c r="H87" i="3" s="1"/>
  <c r="M87" i="3" s="1"/>
  <c r="N86" i="3"/>
  <c r="O86" i="3" s="1"/>
  <c r="G87" i="3"/>
  <c r="I87" i="3" s="1"/>
  <c r="F87" i="3" l="1"/>
  <c r="L87" i="3" s="1"/>
  <c r="K87" i="3" l="1"/>
  <c r="B88" i="3" s="1"/>
  <c r="C88" i="3" s="1"/>
  <c r="H88" i="3" s="1"/>
  <c r="M88" i="3" s="1"/>
  <c r="N87" i="3"/>
  <c r="O87" i="3" s="1"/>
  <c r="G88" i="3"/>
  <c r="I88" i="3" s="1"/>
  <c r="F88" i="3" l="1"/>
  <c r="L88" i="3" s="1"/>
  <c r="K88" i="3" l="1"/>
  <c r="B89" i="3" s="1"/>
  <c r="C89" i="3" s="1"/>
  <c r="H89" i="3" s="1"/>
  <c r="M89" i="3" s="1"/>
  <c r="N88" i="3"/>
  <c r="O88" i="3" s="1"/>
  <c r="G89" i="3"/>
  <c r="I89" i="3" s="1"/>
  <c r="F89" i="3" l="1"/>
  <c r="L89" i="3" s="1"/>
  <c r="K89" i="3" l="1"/>
  <c r="B90" i="3" s="1"/>
  <c r="C90" i="3" s="1"/>
  <c r="H90" i="3" s="1"/>
  <c r="M90" i="3" s="1"/>
  <c r="N89" i="3"/>
  <c r="O89" i="3" s="1"/>
  <c r="G90" i="3"/>
  <c r="I90" i="3" s="1"/>
  <c r="F90" i="3" l="1"/>
  <c r="L90" i="3" s="1"/>
  <c r="K90" i="3" l="1"/>
  <c r="B91" i="3" s="1"/>
  <c r="C91" i="3" s="1"/>
  <c r="H91" i="3" s="1"/>
  <c r="M91" i="3" s="1"/>
  <c r="N90" i="3"/>
  <c r="O90" i="3" s="1"/>
  <c r="G91" i="3"/>
  <c r="I91" i="3" s="1"/>
  <c r="F91" i="3" l="1"/>
  <c r="L91" i="3" s="1"/>
  <c r="K91" i="3" l="1"/>
  <c r="B92" i="3" s="1"/>
  <c r="C92" i="3" s="1"/>
  <c r="H92" i="3" s="1"/>
  <c r="M92" i="3" s="1"/>
  <c r="N91" i="3"/>
  <c r="O91" i="3" s="1"/>
  <c r="G92" i="3"/>
  <c r="I92" i="3" s="1"/>
  <c r="F92" i="3" l="1"/>
  <c r="L92" i="3" s="1"/>
  <c r="K92" i="3" l="1"/>
  <c r="B93" i="3" s="1"/>
  <c r="C93" i="3" s="1"/>
  <c r="H93" i="3" s="1"/>
  <c r="M93" i="3" s="1"/>
  <c r="N92" i="3"/>
  <c r="O92" i="3" s="1"/>
  <c r="G93" i="3"/>
  <c r="I93" i="3" s="1"/>
  <c r="F93" i="3" l="1"/>
  <c r="L93" i="3" s="1"/>
  <c r="K93" i="3" l="1"/>
  <c r="B94" i="3" s="1"/>
  <c r="C94" i="3" s="1"/>
  <c r="H94" i="3" s="1"/>
  <c r="M94" i="3" s="1"/>
  <c r="N93" i="3"/>
  <c r="O93" i="3" s="1"/>
  <c r="G94" i="3"/>
  <c r="I94" i="3" s="1"/>
  <c r="F94" i="3" l="1"/>
  <c r="L94" i="3" s="1"/>
  <c r="K94" i="3" l="1"/>
  <c r="B95" i="3" s="1"/>
  <c r="C95" i="3" s="1"/>
  <c r="F95" i="3" s="1"/>
  <c r="L95" i="3" s="1"/>
  <c r="N94" i="3"/>
  <c r="O94" i="3" s="1"/>
  <c r="G95" i="3"/>
  <c r="I95" i="3" s="1"/>
  <c r="H95" i="3" l="1"/>
  <c r="M95" i="3" s="1"/>
  <c r="K95" i="3"/>
  <c r="B96" i="3" s="1"/>
  <c r="C96" i="3" s="1"/>
  <c r="F96" i="3" s="1"/>
  <c r="L96" i="3" s="1"/>
  <c r="N95" i="3"/>
  <c r="G96" i="3"/>
  <c r="I96" i="3" s="1"/>
  <c r="O95" i="3" l="1"/>
  <c r="H96" i="3"/>
  <c r="M96" i="3" s="1"/>
  <c r="K96" i="3" l="1"/>
  <c r="B97" i="3" s="1"/>
  <c r="C97" i="3" s="1"/>
  <c r="H97" i="3" s="1"/>
  <c r="M97" i="3" s="1"/>
  <c r="N96" i="3"/>
  <c r="O96" i="3" s="1"/>
  <c r="G97" i="3"/>
  <c r="I97" i="3" s="1"/>
  <c r="F97" i="3" l="1"/>
  <c r="L97" i="3" s="1"/>
  <c r="K97" i="3" l="1"/>
  <c r="B98" i="3" s="1"/>
  <c r="C98" i="3" s="1"/>
  <c r="H98" i="3" s="1"/>
  <c r="M98" i="3" s="1"/>
  <c r="N97" i="3"/>
  <c r="O97" i="3" s="1"/>
  <c r="G98" i="3"/>
  <c r="I98" i="3" s="1"/>
  <c r="F98" i="3" l="1"/>
  <c r="L98" i="3" s="1"/>
  <c r="K98" i="3" l="1"/>
  <c r="B99" i="3" s="1"/>
  <c r="C99" i="3" s="1"/>
  <c r="H99" i="3" s="1"/>
  <c r="M99" i="3" s="1"/>
  <c r="N98" i="3"/>
  <c r="O98" i="3" s="1"/>
  <c r="G99" i="3"/>
  <c r="I99" i="3" s="1"/>
  <c r="F99" i="3" l="1"/>
  <c r="L99" i="3" s="1"/>
  <c r="K99" i="3" l="1"/>
  <c r="B100" i="3" s="1"/>
  <c r="C100" i="3" s="1"/>
  <c r="H100" i="3" s="1"/>
  <c r="M100" i="3" s="1"/>
  <c r="N99" i="3"/>
  <c r="O99" i="3" s="1"/>
  <c r="G100" i="3"/>
  <c r="I100" i="3" s="1"/>
  <c r="F100" i="3" l="1"/>
  <c r="L100" i="3" s="1"/>
  <c r="K100" i="3" l="1"/>
  <c r="B101" i="3" s="1"/>
  <c r="C101" i="3" s="1"/>
  <c r="H101" i="3" s="1"/>
  <c r="M101" i="3" s="1"/>
  <c r="N100" i="3"/>
  <c r="O100" i="3" s="1"/>
  <c r="G101" i="3"/>
  <c r="I101" i="3" s="1"/>
  <c r="F101" i="3" l="1"/>
  <c r="L101" i="3" s="1"/>
  <c r="K101" i="3" l="1"/>
  <c r="B102" i="3" s="1"/>
  <c r="C102" i="3" s="1"/>
  <c r="H102" i="3" s="1"/>
  <c r="M102" i="3" s="1"/>
  <c r="N101" i="3"/>
  <c r="O101" i="3" s="1"/>
  <c r="G102" i="3"/>
  <c r="I102" i="3" s="1"/>
  <c r="F102" i="3" l="1"/>
  <c r="L102" i="3" s="1"/>
  <c r="K102" i="3" l="1"/>
  <c r="B103" i="3" s="1"/>
  <c r="C103" i="3" s="1"/>
  <c r="H103" i="3" s="1"/>
  <c r="M103" i="3" s="1"/>
  <c r="N102" i="3"/>
  <c r="O102" i="3" s="1"/>
  <c r="G103" i="3"/>
  <c r="I103" i="3" s="1"/>
  <c r="F103" i="3" l="1"/>
  <c r="L103" i="3" s="1"/>
  <c r="K103" i="3" l="1"/>
  <c r="B104" i="3" s="1"/>
  <c r="C104" i="3" s="1"/>
  <c r="H104" i="3" s="1"/>
  <c r="M104" i="3" s="1"/>
  <c r="N103" i="3"/>
  <c r="O103" i="3" s="1"/>
  <c r="G104" i="3"/>
  <c r="I104" i="3" s="1"/>
  <c r="F104" i="3" l="1"/>
  <c r="L104" i="3" s="1"/>
  <c r="K104" i="3" l="1"/>
  <c r="B105" i="3" s="1"/>
  <c r="C105" i="3" s="1"/>
  <c r="F105" i="3" s="1"/>
  <c r="L105" i="3" s="1"/>
  <c r="N104" i="3"/>
  <c r="O104" i="3" s="1"/>
  <c r="G105" i="3"/>
  <c r="I105" i="3" s="1"/>
  <c r="H105" i="3" l="1"/>
  <c r="M105" i="3" s="1"/>
  <c r="K105" i="3" l="1"/>
  <c r="B106" i="3" s="1"/>
  <c r="C106" i="3" s="1"/>
  <c r="H106" i="3" s="1"/>
  <c r="M106" i="3" s="1"/>
  <c r="N105" i="3"/>
  <c r="O105" i="3" s="1"/>
  <c r="G106" i="3"/>
  <c r="I106" i="3" s="1"/>
  <c r="F106" i="3" l="1"/>
  <c r="L106" i="3" s="1"/>
  <c r="K106" i="3" l="1"/>
  <c r="B107" i="3" s="1"/>
  <c r="C107" i="3" s="1"/>
  <c r="H107" i="3" s="1"/>
  <c r="M107" i="3" s="1"/>
  <c r="N106" i="3"/>
  <c r="O106" i="3" s="1"/>
  <c r="G107" i="3"/>
  <c r="I107" i="3" s="1"/>
  <c r="F107" i="3" l="1"/>
  <c r="L107" i="3" s="1"/>
  <c r="K107" i="3" l="1"/>
  <c r="B108" i="3" s="1"/>
  <c r="C108" i="3" s="1"/>
  <c r="H108" i="3" s="1"/>
  <c r="M108" i="3" s="1"/>
  <c r="N107" i="3"/>
  <c r="O107" i="3" s="1"/>
  <c r="G108" i="3"/>
  <c r="I108" i="3" s="1"/>
  <c r="F108" i="3" l="1"/>
  <c r="L108" i="3" s="1"/>
  <c r="K108" i="3" l="1"/>
  <c r="B109" i="3" s="1"/>
  <c r="C109" i="3" s="1"/>
  <c r="F109" i="3" s="1"/>
  <c r="L109" i="3" s="1"/>
  <c r="N108" i="3"/>
  <c r="O108" i="3" s="1"/>
  <c r="G109" i="3"/>
  <c r="I109" i="3" s="1"/>
  <c r="H109" i="3" l="1"/>
  <c r="M109" i="3" s="1"/>
  <c r="K109" i="3" l="1"/>
  <c r="B110" i="3" s="1"/>
  <c r="C110" i="3" s="1"/>
  <c r="H110" i="3" s="1"/>
  <c r="M110" i="3" s="1"/>
  <c r="N109" i="3"/>
  <c r="O109" i="3" s="1"/>
  <c r="G110" i="3"/>
  <c r="I110" i="3" s="1"/>
  <c r="F110" i="3" l="1"/>
  <c r="L110" i="3" s="1"/>
  <c r="K110" i="3" l="1"/>
  <c r="B111" i="3" s="1"/>
  <c r="C111" i="3" s="1"/>
  <c r="H111" i="3" s="1"/>
  <c r="M111" i="3" s="1"/>
  <c r="N110" i="3"/>
  <c r="O110" i="3" s="1"/>
  <c r="G111" i="3"/>
  <c r="I111" i="3" s="1"/>
  <c r="F111" i="3" l="1"/>
  <c r="L111" i="3" s="1"/>
  <c r="K111" i="3" l="1"/>
  <c r="B112" i="3" s="1"/>
  <c r="C112" i="3" s="1"/>
  <c r="F112" i="3" s="1"/>
  <c r="L112" i="3" s="1"/>
  <c r="N111" i="3"/>
  <c r="O111" i="3" s="1"/>
  <c r="G112" i="3"/>
  <c r="I112" i="3" s="1"/>
  <c r="H112" i="3" l="1"/>
  <c r="M112" i="3" s="1"/>
  <c r="K112" i="3" l="1"/>
  <c r="B113" i="3" s="1"/>
  <c r="C113" i="3" s="1"/>
  <c r="F113" i="3" s="1"/>
  <c r="L113" i="3" s="1"/>
  <c r="N112" i="3"/>
  <c r="O112" i="3" s="1"/>
  <c r="G113" i="3"/>
  <c r="I113" i="3" s="1"/>
  <c r="H113" i="3" l="1"/>
  <c r="M113" i="3" s="1"/>
  <c r="K113" i="3" l="1"/>
  <c r="B114" i="3" s="1"/>
  <c r="C114" i="3" s="1"/>
  <c r="F114" i="3" s="1"/>
  <c r="L114" i="3" s="1"/>
  <c r="L115" i="3" s="1"/>
  <c r="R15" i="3" s="1"/>
  <c r="N113" i="3"/>
  <c r="O113" i="3" s="1"/>
  <c r="G114" i="3"/>
  <c r="I114" i="3" s="1"/>
  <c r="Q4" i="3" l="1"/>
  <c r="Q5" i="3"/>
  <c r="H114" i="3"/>
  <c r="M114" i="3" s="1"/>
  <c r="M115" i="3" s="1"/>
  <c r="S15" i="3" s="1"/>
  <c r="K114" i="3"/>
  <c r="N114" i="3"/>
  <c r="N115" i="3" s="1"/>
  <c r="T15" i="3" s="1"/>
  <c r="S4" i="3" l="1"/>
  <c r="S5" i="3"/>
  <c r="R4" i="3"/>
  <c r="R5" i="3"/>
  <c r="O114" i="3"/>
  <c r="O115" i="3" s="1"/>
  <c r="U15" i="3" s="1"/>
  <c r="T4" i="3" l="1"/>
  <c r="T5" i="3"/>
</calcChain>
</file>

<file path=xl/sharedStrings.xml><?xml version="1.0" encoding="utf-8"?>
<sst xmlns="http://schemas.openxmlformats.org/spreadsheetml/2006/main" count="44" uniqueCount="35">
  <si>
    <t>Random 
Number</t>
  </si>
  <si>
    <t>Rounding Numbers</t>
  </si>
  <si>
    <t>Lower Limit</t>
  </si>
  <si>
    <t>Upper Limit</t>
  </si>
  <si>
    <t>Demand</t>
  </si>
  <si>
    <t>Reorder Level</t>
  </si>
  <si>
    <t>Order Quantity</t>
  </si>
  <si>
    <t>Day</t>
  </si>
  <si>
    <t>Units 
Received</t>
  </si>
  <si>
    <t>Beginning 
Inventory</t>
  </si>
  <si>
    <t>Ending 
Inventory</t>
  </si>
  <si>
    <t>Lost 
Sales</t>
  </si>
  <si>
    <t>Order or Not</t>
  </si>
  <si>
    <t>Lead Time</t>
  </si>
  <si>
    <t>Receipt Day</t>
  </si>
  <si>
    <t>New Inventory
Level</t>
  </si>
  <si>
    <t>Output Table (Monte Carlo Simulation)</t>
  </si>
  <si>
    <t>Probability</t>
  </si>
  <si>
    <t>Holding Cost</t>
  </si>
  <si>
    <t>Stockout Cost</t>
  </si>
  <si>
    <t>Order Cost</t>
  </si>
  <si>
    <t>Total Cost</t>
  </si>
  <si>
    <t>Minimum Lead Time</t>
  </si>
  <si>
    <t>Maximum Lead Time</t>
  </si>
  <si>
    <t>Cost Table</t>
  </si>
  <si>
    <t>Initial Inventory</t>
  </si>
  <si>
    <t>Lead Time (Uniform Distribution)</t>
  </si>
  <si>
    <t>Holding Cost ($)</t>
  </si>
  <si>
    <t>Stockout Cost ($)</t>
  </si>
  <si>
    <t>Order Cost ($)</t>
  </si>
  <si>
    <t>Total</t>
  </si>
  <si>
    <t>Data Table</t>
  </si>
  <si>
    <t>Experiment #</t>
  </si>
  <si>
    <t>Average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</si>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</sst>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tabSelected="1" workbookViewId="0">
      <selection activeCell="P11" sqref="P11"/>
    </sheetView>
  </sheetViews>
  <sheetFormatPr defaultRowHeight="14.4" x14ac:dyDescent="0.3"/>
  <cols>
    <col min="1" max="2" width="11.33203125" bestFit="1" customWidth="1"/>
    <col min="3" max="3" width="9.5546875" customWidth="1"/>
    <col min="4" max="4" width="11.88671875" bestFit="1" customWidth="1"/>
    <col min="5" max="5" width="11.88671875" customWidth="1"/>
    <col min="6" max="6" width="10.33203125" customWidth="1"/>
    <col min="7" max="7" width="13.44140625" customWidth="1"/>
    <col min="9" max="9" width="17" customWidth="1"/>
    <col min="17" max="17" width="10.5546875" bestFit="1" customWidth="1"/>
    <col min="18" max="18" width="10.44140625" bestFit="1" customWidth="1"/>
    <col min="20" max="20" width="12" customWidth="1"/>
    <col min="23" max="23" width="9.5546875" customWidth="1"/>
  </cols>
  <sheetData>
    <row r="1" spans="1:21" x14ac:dyDescent="0.3">
      <c r="A1" s="29" t="s">
        <v>1</v>
      </c>
      <c r="B1" s="29"/>
      <c r="F1" s="20" t="s">
        <v>25</v>
      </c>
      <c r="G1" s="20"/>
      <c r="H1" s="10">
        <v>7</v>
      </c>
    </row>
    <row r="2" spans="1:21" x14ac:dyDescent="0.3">
      <c r="A2" s="6" t="s">
        <v>2</v>
      </c>
      <c r="B2" s="6" t="s">
        <v>3</v>
      </c>
      <c r="C2" s="8" t="s">
        <v>4</v>
      </c>
      <c r="D2" s="8" t="s">
        <v>17</v>
      </c>
      <c r="F2" s="21" t="s">
        <v>5</v>
      </c>
      <c r="G2" s="22"/>
      <c r="H2" s="9">
        <v>5</v>
      </c>
      <c r="Q2" s="18"/>
      <c r="R2" s="18"/>
      <c r="S2" s="18"/>
      <c r="T2" s="18"/>
    </row>
    <row r="3" spans="1:21" ht="28.8" x14ac:dyDescent="0.3">
      <c r="A3" s="6">
        <v>0</v>
      </c>
      <c r="B3" s="6">
        <v>4</v>
      </c>
      <c r="C3" s="7">
        <v>0</v>
      </c>
      <c r="D3" s="7">
        <v>0.05</v>
      </c>
      <c r="F3" s="21" t="s">
        <v>6</v>
      </c>
      <c r="G3" s="22"/>
      <c r="H3" s="9">
        <v>8</v>
      </c>
      <c r="Q3" s="14" t="s">
        <v>18</v>
      </c>
      <c r="R3" s="14" t="s">
        <v>19</v>
      </c>
      <c r="S3" s="14" t="s">
        <v>20</v>
      </c>
      <c r="T3" s="13" t="s">
        <v>21</v>
      </c>
    </row>
    <row r="4" spans="1:21" x14ac:dyDescent="0.3">
      <c r="A4" s="6">
        <v>5</v>
      </c>
      <c r="B4" s="6">
        <v>14</v>
      </c>
      <c r="C4" s="7">
        <v>1</v>
      </c>
      <c r="D4" s="7">
        <v>0.1</v>
      </c>
      <c r="F4" s="23" t="s">
        <v>26</v>
      </c>
      <c r="G4" s="23"/>
      <c r="H4" s="23"/>
      <c r="P4" t="s">
        <v>33</v>
      </c>
      <c r="Q4" s="19">
        <f ca="1">AVERAGE(R15:R214)</f>
        <v>3.3262000000000027</v>
      </c>
      <c r="R4" s="19">
        <f t="shared" ref="R4:T4" ca="1" si="0">AVERAGE(S15:S214)</f>
        <v>1200.28</v>
      </c>
      <c r="S4" s="19">
        <f t="shared" ca="1" si="0"/>
        <v>705.7</v>
      </c>
      <c r="T4" s="19">
        <f t="shared" ca="1" si="0"/>
        <v>1909.3061999999982</v>
      </c>
    </row>
    <row r="5" spans="1:21" x14ac:dyDescent="0.3">
      <c r="A5" s="6">
        <v>15</v>
      </c>
      <c r="B5" s="6">
        <v>34</v>
      </c>
      <c r="C5" s="7">
        <v>2</v>
      </c>
      <c r="D5" s="7">
        <v>0.2</v>
      </c>
      <c r="F5" s="21" t="s">
        <v>22</v>
      </c>
      <c r="G5" s="22"/>
      <c r="H5" s="9">
        <v>1</v>
      </c>
      <c r="P5" t="s">
        <v>34</v>
      </c>
      <c r="Q5" s="19">
        <f ca="1">_xlfn.STDEV.S(R15:R214)</f>
        <v>0.57530202686114429</v>
      </c>
      <c r="R5" s="19">
        <f t="shared" ref="R5:T5" ca="1" si="1">_xlfn.STDEV.S(S15:S214)</f>
        <v>241.69236145964493</v>
      </c>
      <c r="S5" s="19">
        <f t="shared" ca="1" si="1"/>
        <v>30.233762617478646</v>
      </c>
      <c r="T5" s="19">
        <f t="shared" ca="1" si="1"/>
        <v>260.48081009490579</v>
      </c>
    </row>
    <row r="6" spans="1:21" x14ac:dyDescent="0.3">
      <c r="A6" s="6">
        <v>35</v>
      </c>
      <c r="B6" s="6">
        <v>74</v>
      </c>
      <c r="C6" s="7">
        <v>3</v>
      </c>
      <c r="D6" s="7">
        <v>0.4</v>
      </c>
      <c r="F6" s="21" t="s">
        <v>23</v>
      </c>
      <c r="G6" s="22"/>
      <c r="H6" s="9">
        <v>3</v>
      </c>
    </row>
    <row r="7" spans="1:21" x14ac:dyDescent="0.3">
      <c r="A7" s="6">
        <v>75</v>
      </c>
      <c r="B7" s="6">
        <v>89</v>
      </c>
      <c r="C7" s="7">
        <v>4</v>
      </c>
      <c r="D7" s="7">
        <v>0.15</v>
      </c>
    </row>
    <row r="8" spans="1:21" x14ac:dyDescent="0.3">
      <c r="A8" s="6">
        <v>90</v>
      </c>
      <c r="B8" s="6">
        <v>99</v>
      </c>
      <c r="C8" s="7">
        <v>5</v>
      </c>
      <c r="D8" s="7">
        <v>0.1</v>
      </c>
      <c r="F8" s="27" t="s">
        <v>24</v>
      </c>
      <c r="G8" s="27"/>
      <c r="H8" s="27"/>
    </row>
    <row r="9" spans="1:21" x14ac:dyDescent="0.3">
      <c r="F9" s="26" t="s">
        <v>27</v>
      </c>
      <c r="G9" s="26"/>
      <c r="H9" s="9">
        <v>0.02</v>
      </c>
    </row>
    <row r="10" spans="1:21" x14ac:dyDescent="0.3">
      <c r="F10" s="26" t="s">
        <v>28</v>
      </c>
      <c r="G10" s="26"/>
      <c r="H10" s="9">
        <v>8</v>
      </c>
    </row>
    <row r="11" spans="1:21" x14ac:dyDescent="0.3">
      <c r="F11" s="26" t="s">
        <v>29</v>
      </c>
      <c r="G11" s="26"/>
      <c r="H11" s="9">
        <v>20</v>
      </c>
    </row>
    <row r="13" spans="1:21" x14ac:dyDescent="0.3">
      <c r="A13" s="28" t="s">
        <v>16</v>
      </c>
      <c r="B13" s="28"/>
      <c r="C13" s="28"/>
      <c r="D13" s="28"/>
      <c r="E13" s="11"/>
      <c r="Q13" s="25" t="s">
        <v>31</v>
      </c>
      <c r="R13" s="25"/>
      <c r="S13" s="25"/>
      <c r="T13" s="25"/>
      <c r="U13" s="25"/>
    </row>
    <row r="14" spans="1:21" ht="36.75" customHeight="1" x14ac:dyDescent="0.3">
      <c r="A14" s="4" t="s">
        <v>7</v>
      </c>
      <c r="B14" s="5" t="s">
        <v>8</v>
      </c>
      <c r="C14" s="5" t="s">
        <v>9</v>
      </c>
      <c r="D14" s="5" t="s">
        <v>0</v>
      </c>
      <c r="E14" s="5" t="s">
        <v>4</v>
      </c>
      <c r="F14" s="5" t="s">
        <v>10</v>
      </c>
      <c r="G14" s="5" t="s">
        <v>15</v>
      </c>
      <c r="H14" s="5" t="s">
        <v>11</v>
      </c>
      <c r="I14" s="5" t="s">
        <v>12</v>
      </c>
      <c r="J14" s="5" t="s">
        <v>13</v>
      </c>
      <c r="K14" s="5" t="s">
        <v>14</v>
      </c>
      <c r="L14" s="14" t="s">
        <v>18</v>
      </c>
      <c r="M14" s="14" t="s">
        <v>19</v>
      </c>
      <c r="N14" s="14" t="s">
        <v>20</v>
      </c>
      <c r="O14" s="13" t="s">
        <v>21</v>
      </c>
      <c r="Q14" s="17" t="s">
        <v>32</v>
      </c>
      <c r="R14" s="14" t="s">
        <v>18</v>
      </c>
      <c r="S14" s="14" t="s">
        <v>19</v>
      </c>
      <c r="T14" s="14" t="s">
        <v>20</v>
      </c>
      <c r="U14" s="13" t="s">
        <v>21</v>
      </c>
    </row>
    <row r="15" spans="1:21" x14ac:dyDescent="0.3">
      <c r="A15" s="3">
        <v>1</v>
      </c>
      <c r="B15" s="6"/>
      <c r="C15" s="6">
        <f>H1</f>
        <v>7</v>
      </c>
      <c r="D15" s="6">
        <f ca="1">RANDBETWEEN(0,99)</f>
        <v>93</v>
      </c>
      <c r="E15" s="6">
        <f ca="1">VLOOKUP(D15,$A$3:$C$8,3)</f>
        <v>5</v>
      </c>
      <c r="F15" s="6">
        <f ca="1">IF(C15-E15&gt;0,C15-E15,0)</f>
        <v>2</v>
      </c>
      <c r="G15" s="6">
        <f ca="1">F15</f>
        <v>2</v>
      </c>
      <c r="H15" s="6">
        <f ca="1">IF(C15-E15&lt;0,E15-C15,0)</f>
        <v>0</v>
      </c>
      <c r="I15" s="6" t="str">
        <f ca="1">IF(G15&lt;$H$2,"Yes","No")</f>
        <v>Yes</v>
      </c>
      <c r="J15" s="6">
        <f ca="1">RANDBETWEEN($H$5,$H$6)</f>
        <v>3</v>
      </c>
      <c r="K15" s="6">
        <f ca="1">IF(I15="Yes",A15+J15+1,"")</f>
        <v>5</v>
      </c>
      <c r="L15" s="15">
        <f ca="1">F15*H$9</f>
        <v>0.04</v>
      </c>
      <c r="M15" s="15">
        <f ca="1">H15*H$10</f>
        <v>0</v>
      </c>
      <c r="N15" s="15">
        <f ca="1">IF(I15="Yes",$H$11,0)</f>
        <v>20</v>
      </c>
      <c r="O15" s="12">
        <f ca="1">SUM(L15:N15)</f>
        <v>20.04</v>
      </c>
      <c r="Q15" s="1">
        <v>1</v>
      </c>
      <c r="R15" s="1">
        <f ca="1">L115</f>
        <v>3.6000000000000019</v>
      </c>
      <c r="S15" s="1">
        <f t="shared" ref="S15:U15" ca="1" si="2">M115</f>
        <v>1160</v>
      </c>
      <c r="T15" s="1">
        <f t="shared" ca="1" si="2"/>
        <v>720</v>
      </c>
      <c r="U15" s="1">
        <f t="shared" ca="1" si="2"/>
        <v>1883.5999999999997</v>
      </c>
    </row>
    <row r="16" spans="1:21" x14ac:dyDescent="0.3">
      <c r="A16" s="3">
        <v>2</v>
      </c>
      <c r="B16" s="6">
        <f ca="1">COUNTIF($K$15:K15,A16)*$H$3</f>
        <v>0</v>
      </c>
      <c r="C16" s="6">
        <f ca="1">C15+B16-E15</f>
        <v>2</v>
      </c>
      <c r="D16" s="6">
        <f t="shared" ref="D16:D79" ca="1" si="3">RANDBETWEEN(0,99)</f>
        <v>41</v>
      </c>
      <c r="E16" s="6">
        <f t="shared" ref="E16:E79" ca="1" si="4">VLOOKUP(D16,$A$3:$C$8,3)</f>
        <v>3</v>
      </c>
      <c r="F16" s="6">
        <f t="shared" ref="F16:F79" ca="1" si="5">IF(C16-E16&gt;0,C16-E16,0)</f>
        <v>0</v>
      </c>
      <c r="G16" s="6">
        <f ca="1">G15-E16+IF(I15="Yes",$H$3,0)</f>
        <v>7</v>
      </c>
      <c r="H16" s="6">
        <f t="shared" ref="H16:H79" ca="1" si="6">IF(C16-E16&lt;0,E16-C16,0)</f>
        <v>1</v>
      </c>
      <c r="I16" s="6" t="str">
        <f t="shared" ref="I16:I79" ca="1" si="7">IF(G16&lt;$H$2,"Yes","No")</f>
        <v>No</v>
      </c>
      <c r="J16" s="6">
        <f t="shared" ref="J16:J79" ca="1" si="8">RANDBETWEEN($H$5,$H$6)</f>
        <v>1</v>
      </c>
      <c r="K16" s="6" t="str">
        <f t="shared" ref="K16:K79" ca="1" si="9">IF(I16="Yes",A16+J16+1,"")</f>
        <v/>
      </c>
      <c r="L16" s="15">
        <f t="shared" ref="L16:L79" ca="1" si="10">F16*H$9</f>
        <v>0</v>
      </c>
      <c r="M16" s="15">
        <f t="shared" ref="M16:M79" ca="1" si="11">H16*H$10</f>
        <v>8</v>
      </c>
      <c r="N16" s="15">
        <f t="shared" ref="N16:N79" ca="1" si="12">IF(I16="Yes",$H$11,0)</f>
        <v>0</v>
      </c>
      <c r="O16" s="12">
        <f t="shared" ref="O16:O79" ca="1" si="13">SUM(L16:N16)</f>
        <v>8</v>
      </c>
      <c r="Q16" s="1">
        <v>2</v>
      </c>
      <c r="R16">
        <f t="dataTable" ref="R16:U214" dt2D="0" dtr="0" r1="O13" ca="1"/>
        <v>3.9400000000000026</v>
      </c>
      <c r="S16">
        <v>824</v>
      </c>
      <c r="T16">
        <v>700</v>
      </c>
      <c r="U16">
        <v>1527.9399999999982</v>
      </c>
    </row>
    <row r="17" spans="1:21" x14ac:dyDescent="0.3">
      <c r="A17" s="3">
        <v>3</v>
      </c>
      <c r="B17" s="6">
        <f ca="1">COUNTIF($K$15:K16,A17)*$H$3</f>
        <v>0</v>
      </c>
      <c r="C17" s="6">
        <f t="shared" ref="C17:C80" ca="1" si="14">C16+B17-E16</f>
        <v>-1</v>
      </c>
      <c r="D17" s="6">
        <f t="shared" ca="1" si="3"/>
        <v>57</v>
      </c>
      <c r="E17" s="6">
        <f t="shared" ca="1" si="4"/>
        <v>3</v>
      </c>
      <c r="F17" s="6">
        <f t="shared" ca="1" si="5"/>
        <v>0</v>
      </c>
      <c r="G17" s="6">
        <f t="shared" ref="G17:G80" ca="1" si="15">G16-E17+IF(I16="Yes",$H$3,0)</f>
        <v>4</v>
      </c>
      <c r="H17" s="6">
        <f t="shared" ca="1" si="6"/>
        <v>4</v>
      </c>
      <c r="I17" s="6" t="str">
        <f t="shared" ca="1" si="7"/>
        <v>Yes</v>
      </c>
      <c r="J17" s="6">
        <f t="shared" ca="1" si="8"/>
        <v>1</v>
      </c>
      <c r="K17" s="6">
        <f t="shared" ca="1" si="9"/>
        <v>5</v>
      </c>
      <c r="L17" s="15">
        <f t="shared" ca="1" si="10"/>
        <v>0</v>
      </c>
      <c r="M17" s="15">
        <f t="shared" ca="1" si="11"/>
        <v>32</v>
      </c>
      <c r="N17" s="15">
        <f t="shared" ca="1" si="12"/>
        <v>20</v>
      </c>
      <c r="O17" s="12">
        <f t="shared" ca="1" si="13"/>
        <v>52</v>
      </c>
      <c r="Q17" s="1">
        <v>3</v>
      </c>
      <c r="R17">
        <v>3.1400000000000015</v>
      </c>
      <c r="S17">
        <v>1344</v>
      </c>
      <c r="T17">
        <v>760</v>
      </c>
      <c r="U17">
        <v>2107.1399999999985</v>
      </c>
    </row>
    <row r="18" spans="1:21" x14ac:dyDescent="0.3">
      <c r="A18" s="3">
        <v>4</v>
      </c>
      <c r="B18" s="6">
        <f ca="1">COUNTIF($K$15:K17,A18)*$H$3</f>
        <v>0</v>
      </c>
      <c r="C18" s="6">
        <f t="shared" ca="1" si="14"/>
        <v>-4</v>
      </c>
      <c r="D18" s="6">
        <f t="shared" ca="1" si="3"/>
        <v>1</v>
      </c>
      <c r="E18" s="6">
        <f t="shared" ca="1" si="4"/>
        <v>0</v>
      </c>
      <c r="F18" s="6">
        <f t="shared" ca="1" si="5"/>
        <v>0</v>
      </c>
      <c r="G18" s="6">
        <f t="shared" ca="1" si="15"/>
        <v>12</v>
      </c>
      <c r="H18" s="6">
        <f t="shared" ca="1" si="6"/>
        <v>4</v>
      </c>
      <c r="I18" s="6" t="str">
        <f t="shared" ca="1" si="7"/>
        <v>No</v>
      </c>
      <c r="J18" s="6">
        <f t="shared" ca="1" si="8"/>
        <v>1</v>
      </c>
      <c r="K18" s="6" t="str">
        <f t="shared" ca="1" si="9"/>
        <v/>
      </c>
      <c r="L18" s="15">
        <f t="shared" ca="1" si="10"/>
        <v>0</v>
      </c>
      <c r="M18" s="15">
        <f t="shared" ca="1" si="11"/>
        <v>32</v>
      </c>
      <c r="N18" s="15">
        <f t="shared" ca="1" si="12"/>
        <v>0</v>
      </c>
      <c r="O18" s="12">
        <f t="shared" ca="1" si="13"/>
        <v>32</v>
      </c>
      <c r="Q18" s="1">
        <v>4</v>
      </c>
      <c r="R18">
        <v>3.6000000000000019</v>
      </c>
      <c r="S18">
        <v>1160</v>
      </c>
      <c r="T18">
        <v>680</v>
      </c>
      <c r="U18">
        <v>1843.5999999999995</v>
      </c>
    </row>
    <row r="19" spans="1:21" x14ac:dyDescent="0.3">
      <c r="A19" s="3">
        <v>5</v>
      </c>
      <c r="B19" s="6">
        <f ca="1">COUNTIF($K$15:K18,A19)*$H$3</f>
        <v>16</v>
      </c>
      <c r="C19" s="6">
        <f t="shared" ca="1" si="14"/>
        <v>12</v>
      </c>
      <c r="D19" s="6">
        <f t="shared" ca="1" si="3"/>
        <v>13</v>
      </c>
      <c r="E19" s="6">
        <f t="shared" ca="1" si="4"/>
        <v>1</v>
      </c>
      <c r="F19" s="6">
        <f t="shared" ca="1" si="5"/>
        <v>11</v>
      </c>
      <c r="G19" s="6">
        <f t="shared" ca="1" si="15"/>
        <v>11</v>
      </c>
      <c r="H19" s="6">
        <f t="shared" ca="1" si="6"/>
        <v>0</v>
      </c>
      <c r="I19" s="6" t="str">
        <f t="shared" ca="1" si="7"/>
        <v>No</v>
      </c>
      <c r="J19" s="6">
        <f t="shared" ca="1" si="8"/>
        <v>2</v>
      </c>
      <c r="K19" s="6" t="str">
        <f t="shared" ca="1" si="9"/>
        <v/>
      </c>
      <c r="L19" s="15">
        <f t="shared" ca="1" si="10"/>
        <v>0.22</v>
      </c>
      <c r="M19" s="15">
        <f t="shared" ca="1" si="11"/>
        <v>0</v>
      </c>
      <c r="N19" s="15">
        <f t="shared" ca="1" si="12"/>
        <v>0</v>
      </c>
      <c r="O19" s="12">
        <f t="shared" ca="1" si="13"/>
        <v>0.22</v>
      </c>
      <c r="Q19" s="1">
        <v>5</v>
      </c>
      <c r="R19">
        <v>2.9000000000000012</v>
      </c>
      <c r="S19">
        <v>1120</v>
      </c>
      <c r="T19">
        <v>740</v>
      </c>
      <c r="U19">
        <v>1862.8999999999992</v>
      </c>
    </row>
    <row r="20" spans="1:21" x14ac:dyDescent="0.3">
      <c r="A20" s="3">
        <v>6</v>
      </c>
      <c r="B20" s="6">
        <f ca="1">COUNTIF($K$15:K19,A20)*$H$3</f>
        <v>0</v>
      </c>
      <c r="C20" s="6">
        <f t="shared" ca="1" si="14"/>
        <v>11</v>
      </c>
      <c r="D20" s="6">
        <f t="shared" ca="1" si="3"/>
        <v>15</v>
      </c>
      <c r="E20" s="6">
        <f t="shared" ca="1" si="4"/>
        <v>2</v>
      </c>
      <c r="F20" s="6">
        <f t="shared" ca="1" si="5"/>
        <v>9</v>
      </c>
      <c r="G20" s="6">
        <f t="shared" ca="1" si="15"/>
        <v>9</v>
      </c>
      <c r="H20" s="6">
        <f t="shared" ca="1" si="6"/>
        <v>0</v>
      </c>
      <c r="I20" s="6" t="str">
        <f t="shared" ca="1" si="7"/>
        <v>No</v>
      </c>
      <c r="J20" s="6">
        <f t="shared" ca="1" si="8"/>
        <v>1</v>
      </c>
      <c r="K20" s="6" t="str">
        <f t="shared" ca="1" si="9"/>
        <v/>
      </c>
      <c r="L20" s="15">
        <f t="shared" ca="1" si="10"/>
        <v>0.18</v>
      </c>
      <c r="M20" s="15">
        <f t="shared" ca="1" si="11"/>
        <v>0</v>
      </c>
      <c r="N20" s="15">
        <f t="shared" ca="1" si="12"/>
        <v>0</v>
      </c>
      <c r="O20" s="12">
        <f t="shared" ca="1" si="13"/>
        <v>0.18</v>
      </c>
      <c r="Q20" s="1">
        <v>6</v>
      </c>
      <c r="R20">
        <v>3.8000000000000025</v>
      </c>
      <c r="S20">
        <v>928</v>
      </c>
      <c r="T20">
        <v>700</v>
      </c>
      <c r="U20">
        <v>1631.7999999999988</v>
      </c>
    </row>
    <row r="21" spans="1:21" x14ac:dyDescent="0.3">
      <c r="A21" s="3">
        <v>7</v>
      </c>
      <c r="B21" s="6">
        <f ca="1">COUNTIF($K$15:K20,A21)*$H$3</f>
        <v>0</v>
      </c>
      <c r="C21" s="6">
        <f t="shared" ca="1" si="14"/>
        <v>9</v>
      </c>
      <c r="D21" s="6">
        <f t="shared" ca="1" si="3"/>
        <v>58</v>
      </c>
      <c r="E21" s="6">
        <f t="shared" ca="1" si="4"/>
        <v>3</v>
      </c>
      <c r="F21" s="6">
        <f t="shared" ca="1" si="5"/>
        <v>6</v>
      </c>
      <c r="G21" s="6">
        <f t="shared" ca="1" si="15"/>
        <v>6</v>
      </c>
      <c r="H21" s="6">
        <f t="shared" ca="1" si="6"/>
        <v>0</v>
      </c>
      <c r="I21" s="6" t="str">
        <f t="shared" ca="1" si="7"/>
        <v>No</v>
      </c>
      <c r="J21" s="6">
        <f t="shared" ca="1" si="8"/>
        <v>2</v>
      </c>
      <c r="K21" s="6" t="str">
        <f t="shared" ca="1" si="9"/>
        <v/>
      </c>
      <c r="L21" s="15">
        <f t="shared" ca="1" si="10"/>
        <v>0.12</v>
      </c>
      <c r="M21" s="15">
        <f t="shared" ca="1" si="11"/>
        <v>0</v>
      </c>
      <c r="N21" s="15">
        <f t="shared" ca="1" si="12"/>
        <v>0</v>
      </c>
      <c r="O21" s="12">
        <f t="shared" ca="1" si="13"/>
        <v>0.12</v>
      </c>
      <c r="Q21" s="1">
        <v>7</v>
      </c>
      <c r="R21" s="2">
        <v>3.5600000000000018</v>
      </c>
      <c r="S21">
        <v>952</v>
      </c>
      <c r="T21">
        <v>700</v>
      </c>
      <c r="U21">
        <v>1655.5599999999995</v>
      </c>
    </row>
    <row r="22" spans="1:21" x14ac:dyDescent="0.3">
      <c r="A22" s="3">
        <v>8</v>
      </c>
      <c r="B22" s="6">
        <f ca="1">COUNTIF($K$15:K21,A22)*$H$3</f>
        <v>0</v>
      </c>
      <c r="C22" s="6">
        <f t="shared" ca="1" si="14"/>
        <v>6</v>
      </c>
      <c r="D22" s="6">
        <f t="shared" ca="1" si="3"/>
        <v>33</v>
      </c>
      <c r="E22" s="6">
        <f t="shared" ca="1" si="4"/>
        <v>2</v>
      </c>
      <c r="F22" s="6">
        <f t="shared" ca="1" si="5"/>
        <v>4</v>
      </c>
      <c r="G22" s="6">
        <f t="shared" ca="1" si="15"/>
        <v>4</v>
      </c>
      <c r="H22" s="6">
        <f t="shared" ca="1" si="6"/>
        <v>0</v>
      </c>
      <c r="I22" s="6" t="str">
        <f t="shared" ca="1" si="7"/>
        <v>Yes</v>
      </c>
      <c r="J22" s="6">
        <f t="shared" ca="1" si="8"/>
        <v>3</v>
      </c>
      <c r="K22" s="6">
        <f t="shared" ca="1" si="9"/>
        <v>12</v>
      </c>
      <c r="L22" s="15">
        <f t="shared" ca="1" si="10"/>
        <v>0.08</v>
      </c>
      <c r="M22" s="15">
        <f t="shared" ca="1" si="11"/>
        <v>0</v>
      </c>
      <c r="N22" s="15">
        <f t="shared" ca="1" si="12"/>
        <v>20</v>
      </c>
      <c r="O22" s="12">
        <f t="shared" ca="1" si="13"/>
        <v>20.079999999999998</v>
      </c>
      <c r="Q22" s="1">
        <v>8</v>
      </c>
      <c r="R22">
        <v>3.5000000000000022</v>
      </c>
      <c r="S22">
        <v>912</v>
      </c>
      <c r="T22">
        <v>700</v>
      </c>
      <c r="U22">
        <v>1615.4999999999991</v>
      </c>
    </row>
    <row r="23" spans="1:21" x14ac:dyDescent="0.3">
      <c r="A23" s="3">
        <v>9</v>
      </c>
      <c r="B23" s="6">
        <f ca="1">COUNTIF($K$15:K22,A23)*$H$3</f>
        <v>0</v>
      </c>
      <c r="C23" s="6">
        <f t="shared" ca="1" si="14"/>
        <v>4</v>
      </c>
      <c r="D23" s="6">
        <f t="shared" ca="1" si="3"/>
        <v>34</v>
      </c>
      <c r="E23" s="6">
        <f t="shared" ca="1" si="4"/>
        <v>2</v>
      </c>
      <c r="F23" s="6">
        <f t="shared" ca="1" si="5"/>
        <v>2</v>
      </c>
      <c r="G23" s="6">
        <f t="shared" ca="1" si="15"/>
        <v>10</v>
      </c>
      <c r="H23" s="6">
        <f t="shared" ca="1" si="6"/>
        <v>0</v>
      </c>
      <c r="I23" s="6" t="str">
        <f t="shared" ca="1" si="7"/>
        <v>No</v>
      </c>
      <c r="J23" s="6">
        <f t="shared" ca="1" si="8"/>
        <v>3</v>
      </c>
      <c r="K23" s="6" t="str">
        <f t="shared" ca="1" si="9"/>
        <v/>
      </c>
      <c r="L23" s="15">
        <f t="shared" ca="1" si="10"/>
        <v>0.04</v>
      </c>
      <c r="M23" s="15">
        <f t="shared" ca="1" si="11"/>
        <v>0</v>
      </c>
      <c r="N23" s="15">
        <f t="shared" ca="1" si="12"/>
        <v>0</v>
      </c>
      <c r="O23" s="12">
        <f t="shared" ca="1" si="13"/>
        <v>0.04</v>
      </c>
      <c r="Q23" s="1">
        <v>9</v>
      </c>
      <c r="R23">
        <v>3.2800000000000016</v>
      </c>
      <c r="S23">
        <v>1296</v>
      </c>
      <c r="T23">
        <v>760</v>
      </c>
      <c r="U23">
        <v>2059.2799999999988</v>
      </c>
    </row>
    <row r="24" spans="1:21" x14ac:dyDescent="0.3">
      <c r="A24" s="3">
        <v>10</v>
      </c>
      <c r="B24" s="6">
        <f ca="1">COUNTIF($K$15:K23,A24)*$H$3</f>
        <v>0</v>
      </c>
      <c r="C24" s="6">
        <f t="shared" ca="1" si="14"/>
        <v>2</v>
      </c>
      <c r="D24" s="6">
        <f t="shared" ca="1" si="3"/>
        <v>45</v>
      </c>
      <c r="E24" s="6">
        <f t="shared" ca="1" si="4"/>
        <v>3</v>
      </c>
      <c r="F24" s="6">
        <f t="shared" ca="1" si="5"/>
        <v>0</v>
      </c>
      <c r="G24" s="6">
        <f t="shared" ca="1" si="15"/>
        <v>7</v>
      </c>
      <c r="H24" s="6">
        <f t="shared" ca="1" si="6"/>
        <v>1</v>
      </c>
      <c r="I24" s="6" t="str">
        <f t="shared" ca="1" si="7"/>
        <v>No</v>
      </c>
      <c r="J24" s="6">
        <f t="shared" ca="1" si="8"/>
        <v>2</v>
      </c>
      <c r="K24" s="6" t="str">
        <f t="shared" ca="1" si="9"/>
        <v/>
      </c>
      <c r="L24" s="15">
        <f t="shared" ca="1" si="10"/>
        <v>0</v>
      </c>
      <c r="M24" s="15">
        <f t="shared" ca="1" si="11"/>
        <v>8</v>
      </c>
      <c r="N24" s="15">
        <f t="shared" ca="1" si="12"/>
        <v>0</v>
      </c>
      <c r="O24" s="12">
        <f t="shared" ca="1" si="13"/>
        <v>8</v>
      </c>
      <c r="Q24" s="1">
        <v>10</v>
      </c>
      <c r="R24">
        <v>2.5600000000000014</v>
      </c>
      <c r="S24">
        <v>1512</v>
      </c>
      <c r="T24">
        <v>780</v>
      </c>
      <c r="U24">
        <v>2294.5599999999995</v>
      </c>
    </row>
    <row r="25" spans="1:21" x14ac:dyDescent="0.3">
      <c r="A25" s="3">
        <v>11</v>
      </c>
      <c r="B25" s="6">
        <f ca="1">COUNTIF($K$15:K24,A25)*$H$3</f>
        <v>0</v>
      </c>
      <c r="C25" s="6">
        <f t="shared" ca="1" si="14"/>
        <v>-1</v>
      </c>
      <c r="D25" s="6">
        <f t="shared" ca="1" si="3"/>
        <v>68</v>
      </c>
      <c r="E25" s="6">
        <f t="shared" ca="1" si="4"/>
        <v>3</v>
      </c>
      <c r="F25" s="6">
        <f t="shared" ca="1" si="5"/>
        <v>0</v>
      </c>
      <c r="G25" s="6">
        <f t="shared" ca="1" si="15"/>
        <v>4</v>
      </c>
      <c r="H25" s="6">
        <f t="shared" ca="1" si="6"/>
        <v>4</v>
      </c>
      <c r="I25" s="6" t="str">
        <f t="shared" ca="1" si="7"/>
        <v>Yes</v>
      </c>
      <c r="J25" s="6">
        <f t="shared" ca="1" si="8"/>
        <v>2</v>
      </c>
      <c r="K25" s="6">
        <f t="shared" ca="1" si="9"/>
        <v>14</v>
      </c>
      <c r="L25" s="15">
        <f t="shared" ca="1" si="10"/>
        <v>0</v>
      </c>
      <c r="M25" s="15">
        <f t="shared" ca="1" si="11"/>
        <v>32</v>
      </c>
      <c r="N25" s="15">
        <f t="shared" ca="1" si="12"/>
        <v>20</v>
      </c>
      <c r="O25" s="12">
        <f t="shared" ca="1" si="13"/>
        <v>52</v>
      </c>
      <c r="Q25" s="1">
        <v>11</v>
      </c>
      <c r="R25">
        <v>2.3200000000000007</v>
      </c>
      <c r="S25">
        <v>1440</v>
      </c>
      <c r="T25">
        <v>720</v>
      </c>
      <c r="U25">
        <v>2162.3199999999988</v>
      </c>
    </row>
    <row r="26" spans="1:21" x14ac:dyDescent="0.3">
      <c r="A26" s="3">
        <v>12</v>
      </c>
      <c r="B26" s="6">
        <f ca="1">COUNTIF($K$15:K25,A26)*$H$3</f>
        <v>8</v>
      </c>
      <c r="C26" s="6">
        <f t="shared" ca="1" si="14"/>
        <v>4</v>
      </c>
      <c r="D26" s="6">
        <f t="shared" ca="1" si="3"/>
        <v>62</v>
      </c>
      <c r="E26" s="6">
        <f t="shared" ca="1" si="4"/>
        <v>3</v>
      </c>
      <c r="F26" s="6">
        <f t="shared" ca="1" si="5"/>
        <v>1</v>
      </c>
      <c r="G26" s="6">
        <f t="shared" ca="1" si="15"/>
        <v>9</v>
      </c>
      <c r="H26" s="6">
        <f t="shared" ca="1" si="6"/>
        <v>0</v>
      </c>
      <c r="I26" s="6" t="str">
        <f t="shared" ca="1" si="7"/>
        <v>No</v>
      </c>
      <c r="J26" s="6">
        <f t="shared" ca="1" si="8"/>
        <v>2</v>
      </c>
      <c r="K26" s="6" t="str">
        <f t="shared" ca="1" si="9"/>
        <v/>
      </c>
      <c r="L26" s="15">
        <f t="shared" ca="1" si="10"/>
        <v>0.02</v>
      </c>
      <c r="M26" s="15">
        <f t="shared" ca="1" si="11"/>
        <v>0</v>
      </c>
      <c r="N26" s="15">
        <f t="shared" ca="1" si="12"/>
        <v>0</v>
      </c>
      <c r="O26" s="12">
        <f t="shared" ca="1" si="13"/>
        <v>0.02</v>
      </c>
      <c r="Q26" s="1">
        <v>12</v>
      </c>
      <c r="R26">
        <v>3.5000000000000018</v>
      </c>
      <c r="S26">
        <v>984</v>
      </c>
      <c r="T26">
        <v>680</v>
      </c>
      <c r="U26">
        <v>1667.4999999999991</v>
      </c>
    </row>
    <row r="27" spans="1:21" x14ac:dyDescent="0.3">
      <c r="A27" s="3">
        <v>13</v>
      </c>
      <c r="B27" s="6">
        <f ca="1">COUNTIF($K$15:K26,A27)*$H$3</f>
        <v>0</v>
      </c>
      <c r="C27" s="6">
        <f t="shared" ca="1" si="14"/>
        <v>1</v>
      </c>
      <c r="D27" s="6">
        <f t="shared" ca="1" si="3"/>
        <v>52</v>
      </c>
      <c r="E27" s="6">
        <f t="shared" ca="1" si="4"/>
        <v>3</v>
      </c>
      <c r="F27" s="6">
        <f t="shared" ca="1" si="5"/>
        <v>0</v>
      </c>
      <c r="G27" s="6">
        <f t="shared" ca="1" si="15"/>
        <v>6</v>
      </c>
      <c r="H27" s="6">
        <f t="shared" ca="1" si="6"/>
        <v>2</v>
      </c>
      <c r="I27" s="6" t="str">
        <f t="shared" ca="1" si="7"/>
        <v>No</v>
      </c>
      <c r="J27" s="6">
        <f t="shared" ca="1" si="8"/>
        <v>1</v>
      </c>
      <c r="K27" s="6" t="str">
        <f t="shared" ca="1" si="9"/>
        <v/>
      </c>
      <c r="L27" s="15">
        <f t="shared" ca="1" si="10"/>
        <v>0</v>
      </c>
      <c r="M27" s="15">
        <f t="shared" ca="1" si="11"/>
        <v>16</v>
      </c>
      <c r="N27" s="15">
        <f t="shared" ca="1" si="12"/>
        <v>0</v>
      </c>
      <c r="O27" s="12">
        <f t="shared" ca="1" si="13"/>
        <v>16</v>
      </c>
      <c r="Q27" s="1">
        <v>13</v>
      </c>
      <c r="R27">
        <v>3.220000000000002</v>
      </c>
      <c r="S27">
        <v>1384</v>
      </c>
      <c r="T27">
        <v>720</v>
      </c>
      <c r="U27">
        <v>2107.2199999999993</v>
      </c>
    </row>
    <row r="28" spans="1:21" x14ac:dyDescent="0.3">
      <c r="A28" s="3">
        <v>14</v>
      </c>
      <c r="B28" s="6">
        <f ca="1">COUNTIF($K$15:K27,A28)*$H$3</f>
        <v>8</v>
      </c>
      <c r="C28" s="6">
        <f t="shared" ca="1" si="14"/>
        <v>6</v>
      </c>
      <c r="D28" s="6">
        <f t="shared" ca="1" si="3"/>
        <v>16</v>
      </c>
      <c r="E28" s="6">
        <f t="shared" ca="1" si="4"/>
        <v>2</v>
      </c>
      <c r="F28" s="6">
        <f t="shared" ca="1" si="5"/>
        <v>4</v>
      </c>
      <c r="G28" s="6">
        <f t="shared" ca="1" si="15"/>
        <v>4</v>
      </c>
      <c r="H28" s="6">
        <f t="shared" ca="1" si="6"/>
        <v>0</v>
      </c>
      <c r="I28" s="6" t="str">
        <f t="shared" ca="1" si="7"/>
        <v>Yes</v>
      </c>
      <c r="J28" s="6">
        <f t="shared" ca="1" si="8"/>
        <v>3</v>
      </c>
      <c r="K28" s="6">
        <f t="shared" ca="1" si="9"/>
        <v>18</v>
      </c>
      <c r="L28" s="15">
        <f t="shared" ca="1" si="10"/>
        <v>0.08</v>
      </c>
      <c r="M28" s="15">
        <f t="shared" ca="1" si="11"/>
        <v>0</v>
      </c>
      <c r="N28" s="15">
        <f t="shared" ca="1" si="12"/>
        <v>20</v>
      </c>
      <c r="O28" s="12">
        <f t="shared" ca="1" si="13"/>
        <v>20.079999999999998</v>
      </c>
      <c r="Q28" s="1">
        <v>14</v>
      </c>
      <c r="R28">
        <v>2.8800000000000017</v>
      </c>
      <c r="S28">
        <v>1360</v>
      </c>
      <c r="T28">
        <v>740</v>
      </c>
      <c r="U28">
        <v>2102.8799999999992</v>
      </c>
    </row>
    <row r="29" spans="1:21" x14ac:dyDescent="0.3">
      <c r="A29" s="3">
        <v>15</v>
      </c>
      <c r="B29" s="6">
        <f ca="1">COUNTIF($K$15:K28,A29)*$H$3</f>
        <v>0</v>
      </c>
      <c r="C29" s="6">
        <f t="shared" ca="1" si="14"/>
        <v>4</v>
      </c>
      <c r="D29" s="6">
        <f t="shared" ca="1" si="3"/>
        <v>37</v>
      </c>
      <c r="E29" s="6">
        <f t="shared" ca="1" si="4"/>
        <v>3</v>
      </c>
      <c r="F29" s="6">
        <f t="shared" ca="1" si="5"/>
        <v>1</v>
      </c>
      <c r="G29" s="6">
        <f t="shared" ca="1" si="15"/>
        <v>9</v>
      </c>
      <c r="H29" s="6">
        <f t="shared" ca="1" si="6"/>
        <v>0</v>
      </c>
      <c r="I29" s="6" t="str">
        <f t="shared" ca="1" si="7"/>
        <v>No</v>
      </c>
      <c r="J29" s="6">
        <f t="shared" ca="1" si="8"/>
        <v>3</v>
      </c>
      <c r="K29" s="6" t="str">
        <f t="shared" ca="1" si="9"/>
        <v/>
      </c>
      <c r="L29" s="15">
        <f t="shared" ca="1" si="10"/>
        <v>0.02</v>
      </c>
      <c r="M29" s="15">
        <f t="shared" ca="1" si="11"/>
        <v>0</v>
      </c>
      <c r="N29" s="15">
        <f t="shared" ca="1" si="12"/>
        <v>0</v>
      </c>
      <c r="O29" s="12">
        <f t="shared" ca="1" si="13"/>
        <v>0.02</v>
      </c>
      <c r="Q29" s="1">
        <v>15</v>
      </c>
      <c r="R29">
        <v>4.2800000000000011</v>
      </c>
      <c r="S29">
        <v>1008</v>
      </c>
      <c r="T29">
        <v>720</v>
      </c>
      <c r="U29">
        <v>1732.2799999999991</v>
      </c>
    </row>
    <row r="30" spans="1:21" x14ac:dyDescent="0.3">
      <c r="A30" s="3">
        <v>16</v>
      </c>
      <c r="B30" s="6">
        <f ca="1">COUNTIF($K$15:K29,A30)*$H$3</f>
        <v>0</v>
      </c>
      <c r="C30" s="6">
        <f t="shared" ca="1" si="14"/>
        <v>1</v>
      </c>
      <c r="D30" s="6">
        <f t="shared" ca="1" si="3"/>
        <v>74</v>
      </c>
      <c r="E30" s="6">
        <f t="shared" ca="1" si="4"/>
        <v>3</v>
      </c>
      <c r="F30" s="6">
        <f t="shared" ca="1" si="5"/>
        <v>0</v>
      </c>
      <c r="G30" s="6">
        <f t="shared" ca="1" si="15"/>
        <v>6</v>
      </c>
      <c r="H30" s="6">
        <f t="shared" ca="1" si="6"/>
        <v>2</v>
      </c>
      <c r="I30" s="6" t="str">
        <f t="shared" ca="1" si="7"/>
        <v>No</v>
      </c>
      <c r="J30" s="6">
        <f t="shared" ca="1" si="8"/>
        <v>2</v>
      </c>
      <c r="K30" s="6" t="str">
        <f t="shared" ca="1" si="9"/>
        <v/>
      </c>
      <c r="L30" s="15">
        <f t="shared" ca="1" si="10"/>
        <v>0</v>
      </c>
      <c r="M30" s="15">
        <f t="shared" ca="1" si="11"/>
        <v>16</v>
      </c>
      <c r="N30" s="15">
        <f t="shared" ca="1" si="12"/>
        <v>0</v>
      </c>
      <c r="O30" s="12">
        <f t="shared" ca="1" si="13"/>
        <v>16</v>
      </c>
      <c r="Q30" s="1">
        <v>16</v>
      </c>
      <c r="R30">
        <v>2.8200000000000016</v>
      </c>
      <c r="S30">
        <v>1304</v>
      </c>
      <c r="T30">
        <v>700</v>
      </c>
      <c r="U30">
        <v>2006.819999999999</v>
      </c>
    </row>
    <row r="31" spans="1:21" x14ac:dyDescent="0.3">
      <c r="A31" s="3">
        <v>17</v>
      </c>
      <c r="B31" s="6">
        <f ca="1">COUNTIF($K$15:K30,A31)*$H$3</f>
        <v>0</v>
      </c>
      <c r="C31" s="6">
        <f t="shared" ca="1" si="14"/>
        <v>-2</v>
      </c>
      <c r="D31" s="6">
        <f t="shared" ca="1" si="3"/>
        <v>6</v>
      </c>
      <c r="E31" s="6">
        <f t="shared" ca="1" si="4"/>
        <v>1</v>
      </c>
      <c r="F31" s="6">
        <f t="shared" ca="1" si="5"/>
        <v>0</v>
      </c>
      <c r="G31" s="6">
        <f t="shared" ca="1" si="15"/>
        <v>5</v>
      </c>
      <c r="H31" s="6">
        <f t="shared" ca="1" si="6"/>
        <v>3</v>
      </c>
      <c r="I31" s="6" t="str">
        <f t="shared" ca="1" si="7"/>
        <v>No</v>
      </c>
      <c r="J31" s="6">
        <f t="shared" ca="1" si="8"/>
        <v>2</v>
      </c>
      <c r="K31" s="6" t="str">
        <f t="shared" ca="1" si="9"/>
        <v/>
      </c>
      <c r="L31" s="15">
        <f t="shared" ca="1" si="10"/>
        <v>0</v>
      </c>
      <c r="M31" s="15">
        <f t="shared" ca="1" si="11"/>
        <v>24</v>
      </c>
      <c r="N31" s="15">
        <f t="shared" ca="1" si="12"/>
        <v>0</v>
      </c>
      <c r="O31" s="12">
        <f t="shared" ca="1" si="13"/>
        <v>24</v>
      </c>
      <c r="Q31" s="1">
        <v>17</v>
      </c>
      <c r="R31">
        <v>3.240000000000002</v>
      </c>
      <c r="S31">
        <v>1128</v>
      </c>
      <c r="T31">
        <v>740</v>
      </c>
      <c r="U31">
        <v>1871.2399999999996</v>
      </c>
    </row>
    <row r="32" spans="1:21" x14ac:dyDescent="0.3">
      <c r="A32" s="3">
        <v>18</v>
      </c>
      <c r="B32" s="6">
        <f ca="1">COUNTIF($K$15:K31,A32)*$H$3</f>
        <v>8</v>
      </c>
      <c r="C32" s="6">
        <f t="shared" ca="1" si="14"/>
        <v>5</v>
      </c>
      <c r="D32" s="6">
        <f t="shared" ca="1" si="3"/>
        <v>54</v>
      </c>
      <c r="E32" s="6">
        <f t="shared" ca="1" si="4"/>
        <v>3</v>
      </c>
      <c r="F32" s="6">
        <f t="shared" ca="1" si="5"/>
        <v>2</v>
      </c>
      <c r="G32" s="6">
        <f t="shared" ca="1" si="15"/>
        <v>2</v>
      </c>
      <c r="H32" s="6">
        <f t="shared" ca="1" si="6"/>
        <v>0</v>
      </c>
      <c r="I32" s="6" t="str">
        <f t="shared" ca="1" si="7"/>
        <v>Yes</v>
      </c>
      <c r="J32" s="6">
        <f t="shared" ca="1" si="8"/>
        <v>3</v>
      </c>
      <c r="K32" s="6">
        <f t="shared" ca="1" si="9"/>
        <v>22</v>
      </c>
      <c r="L32" s="15">
        <f t="shared" ca="1" si="10"/>
        <v>0.04</v>
      </c>
      <c r="M32" s="15">
        <f t="shared" ca="1" si="11"/>
        <v>0</v>
      </c>
      <c r="N32" s="15">
        <f t="shared" ca="1" si="12"/>
        <v>20</v>
      </c>
      <c r="O32" s="12">
        <f t="shared" ca="1" si="13"/>
        <v>20.04</v>
      </c>
      <c r="Q32" s="1">
        <v>18</v>
      </c>
      <c r="R32">
        <v>3.9600000000000022</v>
      </c>
      <c r="S32">
        <v>1200</v>
      </c>
      <c r="T32">
        <v>680</v>
      </c>
      <c r="U32">
        <v>1883.9599999999987</v>
      </c>
    </row>
    <row r="33" spans="1:21" x14ac:dyDescent="0.3">
      <c r="A33" s="3">
        <v>19</v>
      </c>
      <c r="B33" s="6">
        <f ca="1">COUNTIF($K$15:K32,A33)*$H$3</f>
        <v>0</v>
      </c>
      <c r="C33" s="6">
        <f t="shared" ca="1" si="14"/>
        <v>2</v>
      </c>
      <c r="D33" s="6">
        <f t="shared" ca="1" si="3"/>
        <v>15</v>
      </c>
      <c r="E33" s="6">
        <f t="shared" ca="1" si="4"/>
        <v>2</v>
      </c>
      <c r="F33" s="6">
        <f t="shared" ca="1" si="5"/>
        <v>0</v>
      </c>
      <c r="G33" s="6">
        <f t="shared" ca="1" si="15"/>
        <v>8</v>
      </c>
      <c r="H33" s="6">
        <f t="shared" ca="1" si="6"/>
        <v>0</v>
      </c>
      <c r="I33" s="6" t="str">
        <f t="shared" ca="1" si="7"/>
        <v>No</v>
      </c>
      <c r="J33" s="6">
        <f t="shared" ca="1" si="8"/>
        <v>2</v>
      </c>
      <c r="K33" s="6" t="str">
        <f t="shared" ca="1" si="9"/>
        <v/>
      </c>
      <c r="L33" s="15">
        <f t="shared" ca="1" si="10"/>
        <v>0</v>
      </c>
      <c r="M33" s="15">
        <f t="shared" ca="1" si="11"/>
        <v>0</v>
      </c>
      <c r="N33" s="15">
        <f t="shared" ca="1" si="12"/>
        <v>0</v>
      </c>
      <c r="O33" s="12">
        <f t="shared" ca="1" si="13"/>
        <v>0</v>
      </c>
      <c r="Q33" s="1">
        <v>19</v>
      </c>
      <c r="R33">
        <v>3.0800000000000018</v>
      </c>
      <c r="S33">
        <v>1464</v>
      </c>
      <c r="T33">
        <v>720</v>
      </c>
      <c r="U33">
        <v>2187.0799999999995</v>
      </c>
    </row>
    <row r="34" spans="1:21" x14ac:dyDescent="0.3">
      <c r="A34" s="3">
        <v>20</v>
      </c>
      <c r="B34" s="6">
        <f ca="1">COUNTIF($K$15:K33,A34)*$H$3</f>
        <v>0</v>
      </c>
      <c r="C34" s="6">
        <f t="shared" ca="1" si="14"/>
        <v>0</v>
      </c>
      <c r="D34" s="6">
        <f t="shared" ca="1" si="3"/>
        <v>78</v>
      </c>
      <c r="E34" s="6">
        <f t="shared" ca="1" si="4"/>
        <v>4</v>
      </c>
      <c r="F34" s="6">
        <f t="shared" ca="1" si="5"/>
        <v>0</v>
      </c>
      <c r="G34" s="6">
        <f t="shared" ca="1" si="15"/>
        <v>4</v>
      </c>
      <c r="H34" s="6">
        <f t="shared" ca="1" si="6"/>
        <v>4</v>
      </c>
      <c r="I34" s="6" t="str">
        <f t="shared" ca="1" si="7"/>
        <v>Yes</v>
      </c>
      <c r="J34" s="6">
        <f t="shared" ca="1" si="8"/>
        <v>1</v>
      </c>
      <c r="K34" s="6">
        <f t="shared" ca="1" si="9"/>
        <v>22</v>
      </c>
      <c r="L34" s="15">
        <f t="shared" ca="1" si="10"/>
        <v>0</v>
      </c>
      <c r="M34" s="15">
        <f t="shared" ca="1" si="11"/>
        <v>32</v>
      </c>
      <c r="N34" s="15">
        <f t="shared" ca="1" si="12"/>
        <v>20</v>
      </c>
      <c r="O34" s="12">
        <f t="shared" ca="1" si="13"/>
        <v>52</v>
      </c>
      <c r="Q34" s="1">
        <v>20</v>
      </c>
      <c r="R34">
        <v>2.640000000000001</v>
      </c>
      <c r="S34">
        <v>1728</v>
      </c>
      <c r="T34">
        <v>740</v>
      </c>
      <c r="U34">
        <v>2470.639999999999</v>
      </c>
    </row>
    <row r="35" spans="1:21" x14ac:dyDescent="0.3">
      <c r="A35" s="3">
        <v>21</v>
      </c>
      <c r="B35" s="6">
        <f ca="1">COUNTIF($K$15:K34,A35)*$H$3</f>
        <v>0</v>
      </c>
      <c r="C35" s="6">
        <f t="shared" ca="1" si="14"/>
        <v>-4</v>
      </c>
      <c r="D35" s="6">
        <f t="shared" ca="1" si="3"/>
        <v>84</v>
      </c>
      <c r="E35" s="6">
        <f t="shared" ca="1" si="4"/>
        <v>4</v>
      </c>
      <c r="F35" s="6">
        <f t="shared" ca="1" si="5"/>
        <v>0</v>
      </c>
      <c r="G35" s="6">
        <f t="shared" ca="1" si="15"/>
        <v>8</v>
      </c>
      <c r="H35" s="6">
        <f t="shared" ca="1" si="6"/>
        <v>8</v>
      </c>
      <c r="I35" s="6" t="str">
        <f t="shared" ca="1" si="7"/>
        <v>No</v>
      </c>
      <c r="J35" s="6">
        <f t="shared" ca="1" si="8"/>
        <v>3</v>
      </c>
      <c r="K35" s="6" t="str">
        <f t="shared" ca="1" si="9"/>
        <v/>
      </c>
      <c r="L35" s="15">
        <f t="shared" ca="1" si="10"/>
        <v>0</v>
      </c>
      <c r="M35" s="15">
        <f t="shared" ca="1" si="11"/>
        <v>64</v>
      </c>
      <c r="N35" s="15">
        <f t="shared" ca="1" si="12"/>
        <v>0</v>
      </c>
      <c r="O35" s="12">
        <f t="shared" ca="1" si="13"/>
        <v>64</v>
      </c>
      <c r="Q35" s="1">
        <v>21</v>
      </c>
      <c r="R35">
        <v>2.8000000000000016</v>
      </c>
      <c r="S35">
        <v>1320</v>
      </c>
      <c r="T35">
        <v>700</v>
      </c>
      <c r="U35">
        <v>2022.799999999999</v>
      </c>
    </row>
    <row r="36" spans="1:21" x14ac:dyDescent="0.3">
      <c r="A36" s="3">
        <v>22</v>
      </c>
      <c r="B36" s="6">
        <f ca="1">COUNTIF($K$15:K35,A36)*$H$3</f>
        <v>16</v>
      </c>
      <c r="C36" s="6">
        <f t="shared" ca="1" si="14"/>
        <v>8</v>
      </c>
      <c r="D36" s="6">
        <f t="shared" ca="1" si="3"/>
        <v>61</v>
      </c>
      <c r="E36" s="6">
        <f t="shared" ca="1" si="4"/>
        <v>3</v>
      </c>
      <c r="F36" s="6">
        <f t="shared" ca="1" si="5"/>
        <v>5</v>
      </c>
      <c r="G36" s="6">
        <f t="shared" ca="1" si="15"/>
        <v>5</v>
      </c>
      <c r="H36" s="6">
        <f t="shared" ca="1" si="6"/>
        <v>0</v>
      </c>
      <c r="I36" s="6" t="str">
        <f t="shared" ca="1" si="7"/>
        <v>No</v>
      </c>
      <c r="J36" s="6">
        <f t="shared" ca="1" si="8"/>
        <v>1</v>
      </c>
      <c r="K36" s="6" t="str">
        <f t="shared" ca="1" si="9"/>
        <v/>
      </c>
      <c r="L36" s="15">
        <f t="shared" ca="1" si="10"/>
        <v>0.1</v>
      </c>
      <c r="M36" s="15">
        <f t="shared" ca="1" si="11"/>
        <v>0</v>
      </c>
      <c r="N36" s="15">
        <f t="shared" ca="1" si="12"/>
        <v>0</v>
      </c>
      <c r="O36" s="12">
        <f t="shared" ca="1" si="13"/>
        <v>0.1</v>
      </c>
      <c r="Q36" s="1">
        <v>22</v>
      </c>
      <c r="R36">
        <v>3.5400000000000018</v>
      </c>
      <c r="S36">
        <v>1264</v>
      </c>
      <c r="T36">
        <v>760</v>
      </c>
      <c r="U36">
        <v>2027.5399999999986</v>
      </c>
    </row>
    <row r="37" spans="1:21" x14ac:dyDescent="0.3">
      <c r="A37" s="3">
        <v>23</v>
      </c>
      <c r="B37" s="6">
        <f ca="1">COUNTIF($K$15:K36,A37)*$H$3</f>
        <v>0</v>
      </c>
      <c r="C37" s="6">
        <f t="shared" ca="1" si="14"/>
        <v>5</v>
      </c>
      <c r="D37" s="6">
        <f t="shared" ca="1" si="3"/>
        <v>81</v>
      </c>
      <c r="E37" s="6">
        <f t="shared" ca="1" si="4"/>
        <v>4</v>
      </c>
      <c r="F37" s="6">
        <f t="shared" ca="1" si="5"/>
        <v>1</v>
      </c>
      <c r="G37" s="6">
        <f t="shared" ca="1" si="15"/>
        <v>1</v>
      </c>
      <c r="H37" s="6">
        <f t="shared" ca="1" si="6"/>
        <v>0</v>
      </c>
      <c r="I37" s="6" t="str">
        <f t="shared" ca="1" si="7"/>
        <v>Yes</v>
      </c>
      <c r="J37" s="6">
        <f t="shared" ca="1" si="8"/>
        <v>3</v>
      </c>
      <c r="K37" s="6">
        <f t="shared" ca="1" si="9"/>
        <v>27</v>
      </c>
      <c r="L37" s="15">
        <f t="shared" ca="1" si="10"/>
        <v>0.02</v>
      </c>
      <c r="M37" s="15">
        <f t="shared" ca="1" si="11"/>
        <v>0</v>
      </c>
      <c r="N37" s="15">
        <f t="shared" ca="1" si="12"/>
        <v>20</v>
      </c>
      <c r="O37" s="12">
        <f t="shared" ca="1" si="13"/>
        <v>20.02</v>
      </c>
      <c r="Q37" s="1">
        <v>23</v>
      </c>
      <c r="R37">
        <v>3.7600000000000025</v>
      </c>
      <c r="S37">
        <v>960</v>
      </c>
      <c r="T37">
        <v>680</v>
      </c>
      <c r="U37">
        <v>1643.7599999999984</v>
      </c>
    </row>
    <row r="38" spans="1:21" x14ac:dyDescent="0.3">
      <c r="A38" s="3">
        <v>24</v>
      </c>
      <c r="B38" s="6">
        <f ca="1">COUNTIF($K$15:K37,A38)*$H$3</f>
        <v>0</v>
      </c>
      <c r="C38" s="6">
        <f t="shared" ca="1" si="14"/>
        <v>1</v>
      </c>
      <c r="D38" s="6">
        <f t="shared" ca="1" si="3"/>
        <v>33</v>
      </c>
      <c r="E38" s="6">
        <f t="shared" ca="1" si="4"/>
        <v>2</v>
      </c>
      <c r="F38" s="6">
        <f t="shared" ca="1" si="5"/>
        <v>0</v>
      </c>
      <c r="G38" s="6">
        <f t="shared" ca="1" si="15"/>
        <v>7</v>
      </c>
      <c r="H38" s="6">
        <f t="shared" ca="1" si="6"/>
        <v>1</v>
      </c>
      <c r="I38" s="6" t="str">
        <f t="shared" ca="1" si="7"/>
        <v>No</v>
      </c>
      <c r="J38" s="6">
        <f t="shared" ca="1" si="8"/>
        <v>3</v>
      </c>
      <c r="K38" s="6" t="str">
        <f t="shared" ca="1" si="9"/>
        <v/>
      </c>
      <c r="L38" s="15">
        <f t="shared" ca="1" si="10"/>
        <v>0</v>
      </c>
      <c r="M38" s="15">
        <f t="shared" ca="1" si="11"/>
        <v>8</v>
      </c>
      <c r="N38" s="15">
        <f t="shared" ca="1" si="12"/>
        <v>0</v>
      </c>
      <c r="O38" s="12">
        <f t="shared" ca="1" si="13"/>
        <v>8</v>
      </c>
      <c r="Q38" s="1">
        <v>24</v>
      </c>
      <c r="R38">
        <v>3.8200000000000016</v>
      </c>
      <c r="S38">
        <v>1304</v>
      </c>
      <c r="T38">
        <v>740</v>
      </c>
      <c r="U38">
        <v>2047.8199999999988</v>
      </c>
    </row>
    <row r="39" spans="1:21" x14ac:dyDescent="0.3">
      <c r="A39" s="3">
        <v>25</v>
      </c>
      <c r="B39" s="6">
        <f ca="1">COUNTIF($K$15:K38,A39)*$H$3</f>
        <v>0</v>
      </c>
      <c r="C39" s="6">
        <f t="shared" ca="1" si="14"/>
        <v>-1</v>
      </c>
      <c r="D39" s="6">
        <f t="shared" ca="1" si="3"/>
        <v>79</v>
      </c>
      <c r="E39" s="6">
        <f t="shared" ca="1" si="4"/>
        <v>4</v>
      </c>
      <c r="F39" s="6">
        <f t="shared" ca="1" si="5"/>
        <v>0</v>
      </c>
      <c r="G39" s="6">
        <f t="shared" ca="1" si="15"/>
        <v>3</v>
      </c>
      <c r="H39" s="6">
        <f t="shared" ca="1" si="6"/>
        <v>5</v>
      </c>
      <c r="I39" s="6" t="str">
        <f t="shared" ca="1" si="7"/>
        <v>Yes</v>
      </c>
      <c r="J39" s="6">
        <f t="shared" ca="1" si="8"/>
        <v>1</v>
      </c>
      <c r="K39" s="6">
        <f t="shared" ca="1" si="9"/>
        <v>27</v>
      </c>
      <c r="L39" s="15">
        <f t="shared" ca="1" si="10"/>
        <v>0</v>
      </c>
      <c r="M39" s="15">
        <f t="shared" ca="1" si="11"/>
        <v>40</v>
      </c>
      <c r="N39" s="15">
        <f t="shared" ca="1" si="12"/>
        <v>20</v>
      </c>
      <c r="O39" s="12">
        <f t="shared" ca="1" si="13"/>
        <v>60</v>
      </c>
      <c r="Q39" s="1">
        <v>25</v>
      </c>
      <c r="R39">
        <v>2.3200000000000007</v>
      </c>
      <c r="S39">
        <v>1528</v>
      </c>
      <c r="T39">
        <v>760</v>
      </c>
      <c r="U39">
        <v>2290.3199999999993</v>
      </c>
    </row>
    <row r="40" spans="1:21" x14ac:dyDescent="0.3">
      <c r="A40" s="3">
        <v>26</v>
      </c>
      <c r="B40" s="6">
        <f ca="1">COUNTIF($K$15:K39,A40)*$H$3</f>
        <v>0</v>
      </c>
      <c r="C40" s="6">
        <f t="shared" ca="1" si="14"/>
        <v>-5</v>
      </c>
      <c r="D40" s="6">
        <f t="shared" ca="1" si="3"/>
        <v>84</v>
      </c>
      <c r="E40" s="6">
        <f t="shared" ca="1" si="4"/>
        <v>4</v>
      </c>
      <c r="F40" s="6">
        <f t="shared" ca="1" si="5"/>
        <v>0</v>
      </c>
      <c r="G40" s="6">
        <f t="shared" ca="1" si="15"/>
        <v>7</v>
      </c>
      <c r="H40" s="6">
        <f t="shared" ca="1" si="6"/>
        <v>9</v>
      </c>
      <c r="I40" s="6" t="str">
        <f t="shared" ca="1" si="7"/>
        <v>No</v>
      </c>
      <c r="J40" s="6">
        <f t="shared" ca="1" si="8"/>
        <v>2</v>
      </c>
      <c r="K40" s="6" t="str">
        <f t="shared" ca="1" si="9"/>
        <v/>
      </c>
      <c r="L40" s="15">
        <f t="shared" ca="1" si="10"/>
        <v>0</v>
      </c>
      <c r="M40" s="15">
        <f t="shared" ca="1" si="11"/>
        <v>72</v>
      </c>
      <c r="N40" s="15">
        <f t="shared" ca="1" si="12"/>
        <v>0</v>
      </c>
      <c r="O40" s="12">
        <f t="shared" ca="1" si="13"/>
        <v>72</v>
      </c>
      <c r="Q40" s="1">
        <v>26</v>
      </c>
      <c r="R40">
        <v>3.9600000000000022</v>
      </c>
      <c r="S40">
        <v>960</v>
      </c>
      <c r="T40">
        <v>700</v>
      </c>
      <c r="U40">
        <v>1663.9599999999987</v>
      </c>
    </row>
    <row r="41" spans="1:21" x14ac:dyDescent="0.3">
      <c r="A41" s="3">
        <v>27</v>
      </c>
      <c r="B41" s="6">
        <f ca="1">COUNTIF($K$15:K40,A41)*$H$3</f>
        <v>16</v>
      </c>
      <c r="C41" s="6">
        <f t="shared" ca="1" si="14"/>
        <v>7</v>
      </c>
      <c r="D41" s="6">
        <f t="shared" ca="1" si="3"/>
        <v>40</v>
      </c>
      <c r="E41" s="6">
        <f t="shared" ca="1" si="4"/>
        <v>3</v>
      </c>
      <c r="F41" s="6">
        <f t="shared" ca="1" si="5"/>
        <v>4</v>
      </c>
      <c r="G41" s="6">
        <f t="shared" ca="1" si="15"/>
        <v>4</v>
      </c>
      <c r="H41" s="6">
        <f t="shared" ca="1" si="6"/>
        <v>0</v>
      </c>
      <c r="I41" s="6" t="str">
        <f t="shared" ca="1" si="7"/>
        <v>Yes</v>
      </c>
      <c r="J41" s="6">
        <f t="shared" ca="1" si="8"/>
        <v>3</v>
      </c>
      <c r="K41" s="6">
        <f t="shared" ca="1" si="9"/>
        <v>31</v>
      </c>
      <c r="L41" s="15">
        <f t="shared" ca="1" si="10"/>
        <v>0.08</v>
      </c>
      <c r="M41" s="15">
        <f t="shared" ca="1" si="11"/>
        <v>0</v>
      </c>
      <c r="N41" s="15">
        <f t="shared" ca="1" si="12"/>
        <v>20</v>
      </c>
      <c r="O41" s="12">
        <f t="shared" ca="1" si="13"/>
        <v>20.079999999999998</v>
      </c>
      <c r="Q41" s="1">
        <v>27</v>
      </c>
      <c r="R41">
        <v>4.3600000000000012</v>
      </c>
      <c r="S41">
        <v>792</v>
      </c>
      <c r="T41">
        <v>680</v>
      </c>
      <c r="U41">
        <v>1476.3599999999992</v>
      </c>
    </row>
    <row r="42" spans="1:21" x14ac:dyDescent="0.3">
      <c r="A42" s="3">
        <v>28</v>
      </c>
      <c r="B42" s="6">
        <f ca="1">COUNTIF($K$15:K41,A42)*$H$3</f>
        <v>0</v>
      </c>
      <c r="C42" s="6">
        <f t="shared" ca="1" si="14"/>
        <v>4</v>
      </c>
      <c r="D42" s="6">
        <f t="shared" ca="1" si="3"/>
        <v>25</v>
      </c>
      <c r="E42" s="6">
        <f t="shared" ca="1" si="4"/>
        <v>2</v>
      </c>
      <c r="F42" s="6">
        <f t="shared" ca="1" si="5"/>
        <v>2</v>
      </c>
      <c r="G42" s="6">
        <f t="shared" ca="1" si="15"/>
        <v>10</v>
      </c>
      <c r="H42" s="6">
        <f t="shared" ca="1" si="6"/>
        <v>0</v>
      </c>
      <c r="I42" s="6" t="str">
        <f t="shared" ca="1" si="7"/>
        <v>No</v>
      </c>
      <c r="J42" s="6">
        <f t="shared" ca="1" si="8"/>
        <v>3</v>
      </c>
      <c r="K42" s="6" t="str">
        <f t="shared" ca="1" si="9"/>
        <v/>
      </c>
      <c r="L42" s="15">
        <f t="shared" ca="1" si="10"/>
        <v>0.04</v>
      </c>
      <c r="M42" s="15">
        <f t="shared" ca="1" si="11"/>
        <v>0</v>
      </c>
      <c r="N42" s="15">
        <f t="shared" ca="1" si="12"/>
        <v>0</v>
      </c>
      <c r="O42" s="12">
        <f t="shared" ca="1" si="13"/>
        <v>0.04</v>
      </c>
      <c r="Q42" s="1">
        <v>28</v>
      </c>
      <c r="R42">
        <v>2.7400000000000015</v>
      </c>
      <c r="S42">
        <v>1632</v>
      </c>
      <c r="T42">
        <v>760</v>
      </c>
      <c r="U42">
        <v>2394.7399999999993</v>
      </c>
    </row>
    <row r="43" spans="1:21" x14ac:dyDescent="0.3">
      <c r="A43" s="3">
        <v>29</v>
      </c>
      <c r="B43" s="6">
        <f ca="1">COUNTIF($K$15:K42,A43)*$H$3</f>
        <v>0</v>
      </c>
      <c r="C43" s="6">
        <f t="shared" ca="1" si="14"/>
        <v>2</v>
      </c>
      <c r="D43" s="6">
        <f t="shared" ca="1" si="3"/>
        <v>47</v>
      </c>
      <c r="E43" s="6">
        <f t="shared" ca="1" si="4"/>
        <v>3</v>
      </c>
      <c r="F43" s="6">
        <f t="shared" ca="1" si="5"/>
        <v>0</v>
      </c>
      <c r="G43" s="6">
        <f t="shared" ca="1" si="15"/>
        <v>7</v>
      </c>
      <c r="H43" s="6">
        <f t="shared" ca="1" si="6"/>
        <v>1</v>
      </c>
      <c r="I43" s="6" t="str">
        <f t="shared" ca="1" si="7"/>
        <v>No</v>
      </c>
      <c r="J43" s="6">
        <f t="shared" ca="1" si="8"/>
        <v>3</v>
      </c>
      <c r="K43" s="6" t="str">
        <f t="shared" ca="1" si="9"/>
        <v/>
      </c>
      <c r="L43" s="15">
        <f t="shared" ca="1" si="10"/>
        <v>0</v>
      </c>
      <c r="M43" s="15">
        <f t="shared" ca="1" si="11"/>
        <v>8</v>
      </c>
      <c r="N43" s="15">
        <f t="shared" ca="1" si="12"/>
        <v>0</v>
      </c>
      <c r="O43" s="12">
        <f t="shared" ca="1" si="13"/>
        <v>8</v>
      </c>
      <c r="Q43" s="1">
        <v>29</v>
      </c>
      <c r="R43">
        <v>3.1600000000000015</v>
      </c>
      <c r="S43">
        <v>1744</v>
      </c>
      <c r="T43">
        <v>720</v>
      </c>
      <c r="U43">
        <v>2467.1599999999989</v>
      </c>
    </row>
    <row r="44" spans="1:21" x14ac:dyDescent="0.3">
      <c r="A44" s="3">
        <v>30</v>
      </c>
      <c r="B44" s="6">
        <f ca="1">COUNTIF($K$15:K43,A44)*$H$3</f>
        <v>0</v>
      </c>
      <c r="C44" s="6">
        <f t="shared" ca="1" si="14"/>
        <v>-1</v>
      </c>
      <c r="D44" s="6">
        <f t="shared" ca="1" si="3"/>
        <v>21</v>
      </c>
      <c r="E44" s="6">
        <f t="shared" ca="1" si="4"/>
        <v>2</v>
      </c>
      <c r="F44" s="6">
        <f t="shared" ca="1" si="5"/>
        <v>0</v>
      </c>
      <c r="G44" s="6">
        <f t="shared" ca="1" si="15"/>
        <v>5</v>
      </c>
      <c r="H44" s="6">
        <f t="shared" ca="1" si="6"/>
        <v>3</v>
      </c>
      <c r="I44" s="6" t="str">
        <f t="shared" ca="1" si="7"/>
        <v>No</v>
      </c>
      <c r="J44" s="6">
        <f t="shared" ca="1" si="8"/>
        <v>1</v>
      </c>
      <c r="K44" s="6" t="str">
        <f t="shared" ca="1" si="9"/>
        <v/>
      </c>
      <c r="L44" s="15">
        <f t="shared" ca="1" si="10"/>
        <v>0</v>
      </c>
      <c r="M44" s="15">
        <f t="shared" ca="1" si="11"/>
        <v>24</v>
      </c>
      <c r="N44" s="15">
        <f t="shared" ca="1" si="12"/>
        <v>0</v>
      </c>
      <c r="O44" s="12">
        <f t="shared" ca="1" si="13"/>
        <v>24</v>
      </c>
      <c r="Q44" s="1">
        <v>30</v>
      </c>
      <c r="R44">
        <v>3.9200000000000021</v>
      </c>
      <c r="S44">
        <v>1632</v>
      </c>
      <c r="T44">
        <v>680</v>
      </c>
      <c r="U44">
        <v>2315.9199999999996</v>
      </c>
    </row>
    <row r="45" spans="1:21" x14ac:dyDescent="0.3">
      <c r="A45" s="3">
        <v>31</v>
      </c>
      <c r="B45" s="6">
        <f ca="1">COUNTIF($K$15:K44,A45)*$H$3</f>
        <v>8</v>
      </c>
      <c r="C45" s="6">
        <f t="shared" ca="1" si="14"/>
        <v>5</v>
      </c>
      <c r="D45" s="6">
        <f t="shared" ca="1" si="3"/>
        <v>98</v>
      </c>
      <c r="E45" s="6">
        <f t="shared" ca="1" si="4"/>
        <v>5</v>
      </c>
      <c r="F45" s="6">
        <f t="shared" ca="1" si="5"/>
        <v>0</v>
      </c>
      <c r="G45" s="6">
        <f t="shared" ca="1" si="15"/>
        <v>0</v>
      </c>
      <c r="H45" s="6">
        <f t="shared" ca="1" si="6"/>
        <v>0</v>
      </c>
      <c r="I45" s="6" t="str">
        <f t="shared" ca="1" si="7"/>
        <v>Yes</v>
      </c>
      <c r="J45" s="6">
        <f t="shared" ca="1" si="8"/>
        <v>1</v>
      </c>
      <c r="K45" s="6">
        <f t="shared" ca="1" si="9"/>
        <v>33</v>
      </c>
      <c r="L45" s="15">
        <f t="shared" ca="1" si="10"/>
        <v>0</v>
      </c>
      <c r="M45" s="15">
        <f t="shared" ca="1" si="11"/>
        <v>0</v>
      </c>
      <c r="N45" s="15">
        <f t="shared" ca="1" si="12"/>
        <v>20</v>
      </c>
      <c r="O45" s="12">
        <f t="shared" ca="1" si="13"/>
        <v>20</v>
      </c>
      <c r="Q45" s="1">
        <v>31</v>
      </c>
      <c r="R45">
        <v>2.2400000000000011</v>
      </c>
      <c r="S45">
        <v>1632</v>
      </c>
      <c r="T45">
        <v>740</v>
      </c>
      <c r="U45">
        <v>2374.2399999999989</v>
      </c>
    </row>
    <row r="46" spans="1:21" x14ac:dyDescent="0.3">
      <c r="A46" s="3">
        <v>32</v>
      </c>
      <c r="B46" s="6">
        <f ca="1">COUNTIF($K$15:K45,A46)*$H$3</f>
        <v>0</v>
      </c>
      <c r="C46" s="6">
        <f t="shared" ca="1" si="14"/>
        <v>0</v>
      </c>
      <c r="D46" s="6">
        <f t="shared" ca="1" si="3"/>
        <v>75</v>
      </c>
      <c r="E46" s="6">
        <f t="shared" ca="1" si="4"/>
        <v>4</v>
      </c>
      <c r="F46" s="6">
        <f t="shared" ca="1" si="5"/>
        <v>0</v>
      </c>
      <c r="G46" s="6">
        <f t="shared" ca="1" si="15"/>
        <v>4</v>
      </c>
      <c r="H46" s="6">
        <f t="shared" ca="1" si="6"/>
        <v>4</v>
      </c>
      <c r="I46" s="6" t="str">
        <f t="shared" ca="1" si="7"/>
        <v>Yes</v>
      </c>
      <c r="J46" s="6">
        <f t="shared" ca="1" si="8"/>
        <v>2</v>
      </c>
      <c r="K46" s="6">
        <f t="shared" ca="1" si="9"/>
        <v>35</v>
      </c>
      <c r="L46" s="15">
        <f t="shared" ca="1" si="10"/>
        <v>0</v>
      </c>
      <c r="M46" s="15">
        <f t="shared" ca="1" si="11"/>
        <v>32</v>
      </c>
      <c r="N46" s="15">
        <f t="shared" ca="1" si="12"/>
        <v>20</v>
      </c>
      <c r="O46" s="12">
        <f t="shared" ca="1" si="13"/>
        <v>52</v>
      </c>
      <c r="Q46" s="1">
        <v>32</v>
      </c>
      <c r="R46">
        <v>3.9800000000000026</v>
      </c>
      <c r="S46">
        <v>1072</v>
      </c>
      <c r="T46">
        <v>720</v>
      </c>
      <c r="U46">
        <v>1795.9799999999991</v>
      </c>
    </row>
    <row r="47" spans="1:21" x14ac:dyDescent="0.3">
      <c r="A47" s="3">
        <v>33</v>
      </c>
      <c r="B47" s="6">
        <f ca="1">COUNTIF($K$15:K46,A47)*$H$3</f>
        <v>8</v>
      </c>
      <c r="C47" s="6">
        <f t="shared" ca="1" si="14"/>
        <v>4</v>
      </c>
      <c r="D47" s="6">
        <f t="shared" ca="1" si="3"/>
        <v>34</v>
      </c>
      <c r="E47" s="6">
        <f t="shared" ca="1" si="4"/>
        <v>2</v>
      </c>
      <c r="F47" s="6">
        <f t="shared" ca="1" si="5"/>
        <v>2</v>
      </c>
      <c r="G47" s="6">
        <f t="shared" ca="1" si="15"/>
        <v>10</v>
      </c>
      <c r="H47" s="6">
        <f t="shared" ca="1" si="6"/>
        <v>0</v>
      </c>
      <c r="I47" s="6" t="str">
        <f t="shared" ca="1" si="7"/>
        <v>No</v>
      </c>
      <c r="J47" s="6">
        <f t="shared" ca="1" si="8"/>
        <v>1</v>
      </c>
      <c r="K47" s="6" t="str">
        <f t="shared" ca="1" si="9"/>
        <v/>
      </c>
      <c r="L47" s="15">
        <f t="shared" ca="1" si="10"/>
        <v>0.04</v>
      </c>
      <c r="M47" s="15">
        <f t="shared" ca="1" si="11"/>
        <v>0</v>
      </c>
      <c r="N47" s="15">
        <f t="shared" ca="1" si="12"/>
        <v>0</v>
      </c>
      <c r="O47" s="12">
        <f t="shared" ca="1" si="13"/>
        <v>0.04</v>
      </c>
      <c r="Q47" s="1">
        <v>33</v>
      </c>
      <c r="R47">
        <v>3.6600000000000015</v>
      </c>
      <c r="S47">
        <v>1216</v>
      </c>
      <c r="T47">
        <v>700</v>
      </c>
      <c r="U47">
        <v>1919.6599999999999</v>
      </c>
    </row>
    <row r="48" spans="1:21" x14ac:dyDescent="0.3">
      <c r="A48" s="3">
        <v>34</v>
      </c>
      <c r="B48" s="6">
        <f ca="1">COUNTIF($K$15:K47,A48)*$H$3</f>
        <v>0</v>
      </c>
      <c r="C48" s="6">
        <f t="shared" ca="1" si="14"/>
        <v>2</v>
      </c>
      <c r="D48" s="6">
        <f t="shared" ca="1" si="3"/>
        <v>19</v>
      </c>
      <c r="E48" s="6">
        <f t="shared" ca="1" si="4"/>
        <v>2</v>
      </c>
      <c r="F48" s="6">
        <f t="shared" ca="1" si="5"/>
        <v>0</v>
      </c>
      <c r="G48" s="6">
        <f t="shared" ca="1" si="15"/>
        <v>8</v>
      </c>
      <c r="H48" s="6">
        <f t="shared" ca="1" si="6"/>
        <v>0</v>
      </c>
      <c r="I48" s="6" t="str">
        <f t="shared" ca="1" si="7"/>
        <v>No</v>
      </c>
      <c r="J48" s="6">
        <f t="shared" ca="1" si="8"/>
        <v>1</v>
      </c>
      <c r="K48" s="6" t="str">
        <f t="shared" ca="1" si="9"/>
        <v/>
      </c>
      <c r="L48" s="15">
        <f t="shared" ca="1" si="10"/>
        <v>0</v>
      </c>
      <c r="M48" s="15">
        <f t="shared" ca="1" si="11"/>
        <v>0</v>
      </c>
      <c r="N48" s="15">
        <f t="shared" ca="1" si="12"/>
        <v>0</v>
      </c>
      <c r="O48" s="12">
        <f t="shared" ca="1" si="13"/>
        <v>0</v>
      </c>
      <c r="Q48" s="1">
        <v>34</v>
      </c>
      <c r="R48">
        <v>3.1800000000000019</v>
      </c>
      <c r="S48">
        <v>1312</v>
      </c>
      <c r="T48">
        <v>760</v>
      </c>
      <c r="U48">
        <v>2075.1799999999994</v>
      </c>
    </row>
    <row r="49" spans="1:21" x14ac:dyDescent="0.3">
      <c r="A49" s="3">
        <v>35</v>
      </c>
      <c r="B49" s="6">
        <f ca="1">COUNTIF($K$15:K48,A49)*$H$3</f>
        <v>8</v>
      </c>
      <c r="C49" s="6">
        <f t="shared" ca="1" si="14"/>
        <v>8</v>
      </c>
      <c r="D49" s="6">
        <f t="shared" ca="1" si="3"/>
        <v>31</v>
      </c>
      <c r="E49" s="6">
        <f t="shared" ca="1" si="4"/>
        <v>2</v>
      </c>
      <c r="F49" s="6">
        <f t="shared" ca="1" si="5"/>
        <v>6</v>
      </c>
      <c r="G49" s="6">
        <f t="shared" ca="1" si="15"/>
        <v>6</v>
      </c>
      <c r="H49" s="6">
        <f t="shared" ca="1" si="6"/>
        <v>0</v>
      </c>
      <c r="I49" s="6" t="str">
        <f t="shared" ca="1" si="7"/>
        <v>No</v>
      </c>
      <c r="J49" s="6">
        <f t="shared" ca="1" si="8"/>
        <v>2</v>
      </c>
      <c r="K49" s="6" t="str">
        <f t="shared" ca="1" si="9"/>
        <v/>
      </c>
      <c r="L49" s="15">
        <f t="shared" ca="1" si="10"/>
        <v>0.12</v>
      </c>
      <c r="M49" s="15">
        <f t="shared" ca="1" si="11"/>
        <v>0</v>
      </c>
      <c r="N49" s="15">
        <f t="shared" ca="1" si="12"/>
        <v>0</v>
      </c>
      <c r="O49" s="12">
        <f t="shared" ca="1" si="13"/>
        <v>0.12</v>
      </c>
      <c r="Q49" s="1">
        <v>35</v>
      </c>
      <c r="R49">
        <v>4.1400000000000015</v>
      </c>
      <c r="S49">
        <v>1056</v>
      </c>
      <c r="T49">
        <v>680</v>
      </c>
      <c r="U49">
        <v>1740.1399999999992</v>
      </c>
    </row>
    <row r="50" spans="1:21" x14ac:dyDescent="0.3">
      <c r="A50" s="3">
        <v>36</v>
      </c>
      <c r="B50" s="6">
        <f ca="1">COUNTIF($K$15:K49,A50)*$H$3</f>
        <v>0</v>
      </c>
      <c r="C50" s="6">
        <f t="shared" ca="1" si="14"/>
        <v>6</v>
      </c>
      <c r="D50" s="6">
        <f t="shared" ca="1" si="3"/>
        <v>86</v>
      </c>
      <c r="E50" s="6">
        <f t="shared" ca="1" si="4"/>
        <v>4</v>
      </c>
      <c r="F50" s="6">
        <f t="shared" ca="1" si="5"/>
        <v>2</v>
      </c>
      <c r="G50" s="6">
        <f t="shared" ca="1" si="15"/>
        <v>2</v>
      </c>
      <c r="H50" s="6">
        <f t="shared" ca="1" si="6"/>
        <v>0</v>
      </c>
      <c r="I50" s="6" t="str">
        <f t="shared" ca="1" si="7"/>
        <v>Yes</v>
      </c>
      <c r="J50" s="6">
        <f t="shared" ca="1" si="8"/>
        <v>1</v>
      </c>
      <c r="K50" s="6">
        <f t="shared" ca="1" si="9"/>
        <v>38</v>
      </c>
      <c r="L50" s="15">
        <f t="shared" ca="1" si="10"/>
        <v>0.04</v>
      </c>
      <c r="M50" s="15">
        <f t="shared" ca="1" si="11"/>
        <v>0</v>
      </c>
      <c r="N50" s="15">
        <f t="shared" ca="1" si="12"/>
        <v>20</v>
      </c>
      <c r="O50" s="12">
        <f t="shared" ca="1" si="13"/>
        <v>20.04</v>
      </c>
      <c r="Q50" s="1">
        <v>36</v>
      </c>
      <c r="R50">
        <v>3.3000000000000016</v>
      </c>
      <c r="S50">
        <v>984</v>
      </c>
      <c r="T50">
        <v>700</v>
      </c>
      <c r="U50">
        <v>1687.2999999999993</v>
      </c>
    </row>
    <row r="51" spans="1:21" x14ac:dyDescent="0.3">
      <c r="A51" s="3">
        <v>37</v>
      </c>
      <c r="B51" s="6">
        <f ca="1">COUNTIF($K$15:K50,A51)*$H$3</f>
        <v>0</v>
      </c>
      <c r="C51" s="6">
        <f t="shared" ca="1" si="14"/>
        <v>2</v>
      </c>
      <c r="D51" s="6">
        <f t="shared" ca="1" si="3"/>
        <v>30</v>
      </c>
      <c r="E51" s="6">
        <f t="shared" ca="1" si="4"/>
        <v>2</v>
      </c>
      <c r="F51" s="6">
        <f t="shared" ca="1" si="5"/>
        <v>0</v>
      </c>
      <c r="G51" s="6">
        <f t="shared" ca="1" si="15"/>
        <v>8</v>
      </c>
      <c r="H51" s="6">
        <f t="shared" ca="1" si="6"/>
        <v>0</v>
      </c>
      <c r="I51" s="6" t="str">
        <f t="shared" ca="1" si="7"/>
        <v>No</v>
      </c>
      <c r="J51" s="6">
        <f t="shared" ca="1" si="8"/>
        <v>1</v>
      </c>
      <c r="K51" s="6" t="str">
        <f t="shared" ca="1" si="9"/>
        <v/>
      </c>
      <c r="L51" s="15">
        <f t="shared" ca="1" si="10"/>
        <v>0</v>
      </c>
      <c r="M51" s="15">
        <f t="shared" ca="1" si="11"/>
        <v>0</v>
      </c>
      <c r="N51" s="15">
        <f t="shared" ca="1" si="12"/>
        <v>0</v>
      </c>
      <c r="O51" s="12">
        <f t="shared" ca="1" si="13"/>
        <v>0</v>
      </c>
      <c r="Q51" s="1">
        <v>37</v>
      </c>
      <c r="R51">
        <v>2.5200000000000014</v>
      </c>
      <c r="S51">
        <v>1152</v>
      </c>
      <c r="T51">
        <v>740</v>
      </c>
      <c r="U51">
        <v>1894.5199999999991</v>
      </c>
    </row>
    <row r="52" spans="1:21" x14ac:dyDescent="0.3">
      <c r="A52" s="3">
        <v>38</v>
      </c>
      <c r="B52" s="6">
        <f ca="1">COUNTIF($K$15:K51,A52)*$H$3</f>
        <v>8</v>
      </c>
      <c r="C52" s="6">
        <f t="shared" ca="1" si="14"/>
        <v>8</v>
      </c>
      <c r="D52" s="6">
        <f t="shared" ca="1" si="3"/>
        <v>42</v>
      </c>
      <c r="E52" s="6">
        <f t="shared" ca="1" si="4"/>
        <v>3</v>
      </c>
      <c r="F52" s="6">
        <f t="shared" ca="1" si="5"/>
        <v>5</v>
      </c>
      <c r="G52" s="6">
        <f t="shared" ca="1" si="15"/>
        <v>5</v>
      </c>
      <c r="H52" s="6">
        <f t="shared" ca="1" si="6"/>
        <v>0</v>
      </c>
      <c r="I52" s="6" t="str">
        <f t="shared" ca="1" si="7"/>
        <v>No</v>
      </c>
      <c r="J52" s="6">
        <f t="shared" ca="1" si="8"/>
        <v>1</v>
      </c>
      <c r="K52" s="6" t="str">
        <f t="shared" ca="1" si="9"/>
        <v/>
      </c>
      <c r="L52" s="15">
        <f t="shared" ca="1" si="10"/>
        <v>0.1</v>
      </c>
      <c r="M52" s="15">
        <f t="shared" ca="1" si="11"/>
        <v>0</v>
      </c>
      <c r="N52" s="15">
        <f t="shared" ca="1" si="12"/>
        <v>0</v>
      </c>
      <c r="O52" s="12">
        <f t="shared" ca="1" si="13"/>
        <v>0.1</v>
      </c>
      <c r="Q52" s="1">
        <v>38</v>
      </c>
      <c r="R52">
        <v>3.4000000000000021</v>
      </c>
      <c r="S52">
        <v>1064</v>
      </c>
      <c r="T52">
        <v>700</v>
      </c>
      <c r="U52">
        <v>1767.3999999999994</v>
      </c>
    </row>
    <row r="53" spans="1:21" x14ac:dyDescent="0.3">
      <c r="A53" s="3">
        <v>39</v>
      </c>
      <c r="B53" s="6">
        <f ca="1">COUNTIF($K$15:K52,A53)*$H$3</f>
        <v>0</v>
      </c>
      <c r="C53" s="6">
        <f t="shared" ca="1" si="14"/>
        <v>5</v>
      </c>
      <c r="D53" s="6">
        <f t="shared" ca="1" si="3"/>
        <v>65</v>
      </c>
      <c r="E53" s="6">
        <f t="shared" ca="1" si="4"/>
        <v>3</v>
      </c>
      <c r="F53" s="6">
        <f t="shared" ca="1" si="5"/>
        <v>2</v>
      </c>
      <c r="G53" s="6">
        <f t="shared" ca="1" si="15"/>
        <v>2</v>
      </c>
      <c r="H53" s="6">
        <f t="shared" ca="1" si="6"/>
        <v>0</v>
      </c>
      <c r="I53" s="6" t="str">
        <f t="shared" ca="1" si="7"/>
        <v>Yes</v>
      </c>
      <c r="J53" s="6">
        <f t="shared" ca="1" si="8"/>
        <v>2</v>
      </c>
      <c r="K53" s="6">
        <f t="shared" ca="1" si="9"/>
        <v>42</v>
      </c>
      <c r="L53" s="15">
        <f t="shared" ca="1" si="10"/>
        <v>0.04</v>
      </c>
      <c r="M53" s="15">
        <f t="shared" ca="1" si="11"/>
        <v>0</v>
      </c>
      <c r="N53" s="15">
        <f t="shared" ca="1" si="12"/>
        <v>20</v>
      </c>
      <c r="O53" s="12">
        <f t="shared" ca="1" si="13"/>
        <v>20.04</v>
      </c>
      <c r="Q53" s="1">
        <v>39</v>
      </c>
      <c r="R53">
        <v>3.4600000000000022</v>
      </c>
      <c r="S53">
        <v>944</v>
      </c>
      <c r="T53">
        <v>740</v>
      </c>
      <c r="U53">
        <v>1687.4599999999991</v>
      </c>
    </row>
    <row r="54" spans="1:21" x14ac:dyDescent="0.3">
      <c r="A54" s="3">
        <v>40</v>
      </c>
      <c r="B54" s="6">
        <f ca="1">COUNTIF($K$15:K53,A54)*$H$3</f>
        <v>0</v>
      </c>
      <c r="C54" s="6">
        <f t="shared" ca="1" si="14"/>
        <v>2</v>
      </c>
      <c r="D54" s="6">
        <f t="shared" ca="1" si="3"/>
        <v>68</v>
      </c>
      <c r="E54" s="6">
        <f t="shared" ca="1" si="4"/>
        <v>3</v>
      </c>
      <c r="F54" s="6">
        <f t="shared" ca="1" si="5"/>
        <v>0</v>
      </c>
      <c r="G54" s="6">
        <f t="shared" ca="1" si="15"/>
        <v>7</v>
      </c>
      <c r="H54" s="6">
        <f t="shared" ca="1" si="6"/>
        <v>1</v>
      </c>
      <c r="I54" s="6" t="str">
        <f t="shared" ca="1" si="7"/>
        <v>No</v>
      </c>
      <c r="J54" s="6">
        <f t="shared" ca="1" si="8"/>
        <v>1</v>
      </c>
      <c r="K54" s="6" t="str">
        <f t="shared" ca="1" si="9"/>
        <v/>
      </c>
      <c r="L54" s="15">
        <f t="shared" ca="1" si="10"/>
        <v>0</v>
      </c>
      <c r="M54" s="15">
        <f t="shared" ca="1" si="11"/>
        <v>8</v>
      </c>
      <c r="N54" s="15">
        <f t="shared" ca="1" si="12"/>
        <v>0</v>
      </c>
      <c r="O54" s="12">
        <f t="shared" ca="1" si="13"/>
        <v>8</v>
      </c>
      <c r="Q54" s="1">
        <v>40</v>
      </c>
      <c r="R54">
        <v>3.4200000000000013</v>
      </c>
      <c r="S54">
        <v>1168</v>
      </c>
      <c r="T54">
        <v>720</v>
      </c>
      <c r="U54">
        <v>1891.4199999999994</v>
      </c>
    </row>
    <row r="55" spans="1:21" x14ac:dyDescent="0.3">
      <c r="A55" s="3">
        <v>41</v>
      </c>
      <c r="B55" s="6">
        <f ca="1">COUNTIF($K$15:K54,A55)*$H$3</f>
        <v>0</v>
      </c>
      <c r="C55" s="6">
        <f t="shared" ca="1" si="14"/>
        <v>-1</v>
      </c>
      <c r="D55" s="6">
        <f t="shared" ca="1" si="3"/>
        <v>89</v>
      </c>
      <c r="E55" s="6">
        <f t="shared" ca="1" si="4"/>
        <v>4</v>
      </c>
      <c r="F55" s="6">
        <f t="shared" ca="1" si="5"/>
        <v>0</v>
      </c>
      <c r="G55" s="6">
        <f t="shared" ca="1" si="15"/>
        <v>3</v>
      </c>
      <c r="H55" s="6">
        <f t="shared" ca="1" si="6"/>
        <v>5</v>
      </c>
      <c r="I55" s="6" t="str">
        <f t="shared" ca="1" si="7"/>
        <v>Yes</v>
      </c>
      <c r="J55" s="6">
        <f t="shared" ca="1" si="8"/>
        <v>1</v>
      </c>
      <c r="K55" s="6">
        <f t="shared" ca="1" si="9"/>
        <v>43</v>
      </c>
      <c r="L55" s="15">
        <f t="shared" ca="1" si="10"/>
        <v>0</v>
      </c>
      <c r="M55" s="15">
        <f t="shared" ca="1" si="11"/>
        <v>40</v>
      </c>
      <c r="N55" s="15">
        <f t="shared" ca="1" si="12"/>
        <v>20</v>
      </c>
      <c r="O55" s="12">
        <f t="shared" ca="1" si="13"/>
        <v>60</v>
      </c>
      <c r="Q55" s="1">
        <v>41</v>
      </c>
      <c r="R55">
        <v>3.0200000000000014</v>
      </c>
      <c r="S55">
        <v>1416</v>
      </c>
      <c r="T55">
        <v>740</v>
      </c>
      <c r="U55">
        <v>2159.0199999999986</v>
      </c>
    </row>
    <row r="56" spans="1:21" x14ac:dyDescent="0.3">
      <c r="A56" s="3">
        <v>42</v>
      </c>
      <c r="B56" s="6">
        <f ca="1">COUNTIF($K$15:K55,A56)*$H$3</f>
        <v>8</v>
      </c>
      <c r="C56" s="6">
        <f t="shared" ca="1" si="14"/>
        <v>3</v>
      </c>
      <c r="D56" s="6">
        <f t="shared" ca="1" si="3"/>
        <v>7</v>
      </c>
      <c r="E56" s="6">
        <f t="shared" ca="1" si="4"/>
        <v>1</v>
      </c>
      <c r="F56" s="6">
        <f t="shared" ca="1" si="5"/>
        <v>2</v>
      </c>
      <c r="G56" s="6">
        <f t="shared" ca="1" si="15"/>
        <v>10</v>
      </c>
      <c r="H56" s="6">
        <f t="shared" ca="1" si="6"/>
        <v>0</v>
      </c>
      <c r="I56" s="6" t="str">
        <f t="shared" ca="1" si="7"/>
        <v>No</v>
      </c>
      <c r="J56" s="6">
        <f t="shared" ca="1" si="8"/>
        <v>2</v>
      </c>
      <c r="K56" s="6" t="str">
        <f t="shared" ca="1" si="9"/>
        <v/>
      </c>
      <c r="L56" s="15">
        <f t="shared" ca="1" si="10"/>
        <v>0.04</v>
      </c>
      <c r="M56" s="15">
        <f t="shared" ca="1" si="11"/>
        <v>0</v>
      </c>
      <c r="N56" s="15">
        <f t="shared" ca="1" si="12"/>
        <v>0</v>
      </c>
      <c r="O56" s="12">
        <f t="shared" ca="1" si="13"/>
        <v>0.04</v>
      </c>
      <c r="Q56" s="1">
        <v>42</v>
      </c>
      <c r="R56">
        <v>3.3200000000000016</v>
      </c>
      <c r="S56">
        <v>1168</v>
      </c>
      <c r="T56">
        <v>680</v>
      </c>
      <c r="U56">
        <v>1851.3199999999993</v>
      </c>
    </row>
    <row r="57" spans="1:21" x14ac:dyDescent="0.3">
      <c r="A57" s="3">
        <v>43</v>
      </c>
      <c r="B57" s="6">
        <f ca="1">COUNTIF($K$15:K56,A57)*$H$3</f>
        <v>8</v>
      </c>
      <c r="C57" s="6">
        <f t="shared" ca="1" si="14"/>
        <v>10</v>
      </c>
      <c r="D57" s="6">
        <f t="shared" ca="1" si="3"/>
        <v>26</v>
      </c>
      <c r="E57" s="6">
        <f t="shared" ca="1" si="4"/>
        <v>2</v>
      </c>
      <c r="F57" s="6">
        <f t="shared" ca="1" si="5"/>
        <v>8</v>
      </c>
      <c r="G57" s="6">
        <f t="shared" ca="1" si="15"/>
        <v>8</v>
      </c>
      <c r="H57" s="6">
        <f t="shared" ca="1" si="6"/>
        <v>0</v>
      </c>
      <c r="I57" s="6" t="str">
        <f t="shared" ca="1" si="7"/>
        <v>No</v>
      </c>
      <c r="J57" s="6">
        <f t="shared" ca="1" si="8"/>
        <v>2</v>
      </c>
      <c r="K57" s="6" t="str">
        <f t="shared" ca="1" si="9"/>
        <v/>
      </c>
      <c r="L57" s="15">
        <f t="shared" ca="1" si="10"/>
        <v>0.16</v>
      </c>
      <c r="M57" s="15">
        <f t="shared" ca="1" si="11"/>
        <v>0</v>
      </c>
      <c r="N57" s="15">
        <f t="shared" ca="1" si="12"/>
        <v>0</v>
      </c>
      <c r="O57" s="12">
        <f t="shared" ca="1" si="13"/>
        <v>0.16</v>
      </c>
      <c r="Q57" s="1">
        <v>43</v>
      </c>
      <c r="R57">
        <v>2.8400000000000012</v>
      </c>
      <c r="S57">
        <v>1640</v>
      </c>
      <c r="T57">
        <v>700</v>
      </c>
      <c r="U57">
        <v>2342.8399999999988</v>
      </c>
    </row>
    <row r="58" spans="1:21" x14ac:dyDescent="0.3">
      <c r="A58" s="3">
        <v>44</v>
      </c>
      <c r="B58" s="6">
        <f ca="1">COUNTIF($K$15:K57,A58)*$H$3</f>
        <v>0</v>
      </c>
      <c r="C58" s="6">
        <f t="shared" ca="1" si="14"/>
        <v>8</v>
      </c>
      <c r="D58" s="6">
        <f t="shared" ca="1" si="3"/>
        <v>88</v>
      </c>
      <c r="E58" s="6">
        <f t="shared" ca="1" si="4"/>
        <v>4</v>
      </c>
      <c r="F58" s="6">
        <f t="shared" ca="1" si="5"/>
        <v>4</v>
      </c>
      <c r="G58" s="6">
        <f t="shared" ca="1" si="15"/>
        <v>4</v>
      </c>
      <c r="H58" s="6">
        <f t="shared" ca="1" si="6"/>
        <v>0</v>
      </c>
      <c r="I58" s="6" t="str">
        <f t="shared" ca="1" si="7"/>
        <v>Yes</v>
      </c>
      <c r="J58" s="6">
        <f t="shared" ca="1" si="8"/>
        <v>1</v>
      </c>
      <c r="K58" s="6">
        <f t="shared" ca="1" si="9"/>
        <v>46</v>
      </c>
      <c r="L58" s="15">
        <f t="shared" ca="1" si="10"/>
        <v>0.08</v>
      </c>
      <c r="M58" s="15">
        <f t="shared" ca="1" si="11"/>
        <v>0</v>
      </c>
      <c r="N58" s="15">
        <f t="shared" ca="1" si="12"/>
        <v>20</v>
      </c>
      <c r="O58" s="12">
        <f t="shared" ca="1" si="13"/>
        <v>20.079999999999998</v>
      </c>
      <c r="Q58" s="1">
        <v>44</v>
      </c>
      <c r="R58">
        <v>2.160000000000001</v>
      </c>
      <c r="S58">
        <v>1456</v>
      </c>
      <c r="T58">
        <v>740</v>
      </c>
      <c r="U58">
        <v>2198.1599999999989</v>
      </c>
    </row>
    <row r="59" spans="1:21" x14ac:dyDescent="0.3">
      <c r="A59" s="3">
        <v>45</v>
      </c>
      <c r="B59" s="6">
        <f ca="1">COUNTIF($K$15:K58,A59)*$H$3</f>
        <v>0</v>
      </c>
      <c r="C59" s="6">
        <f t="shared" ca="1" si="14"/>
        <v>4</v>
      </c>
      <c r="D59" s="6">
        <f t="shared" ca="1" si="3"/>
        <v>33</v>
      </c>
      <c r="E59" s="6">
        <f t="shared" ca="1" si="4"/>
        <v>2</v>
      </c>
      <c r="F59" s="6">
        <f t="shared" ca="1" si="5"/>
        <v>2</v>
      </c>
      <c r="G59" s="6">
        <f t="shared" ca="1" si="15"/>
        <v>10</v>
      </c>
      <c r="H59" s="6">
        <f t="shared" ca="1" si="6"/>
        <v>0</v>
      </c>
      <c r="I59" s="6" t="str">
        <f t="shared" ca="1" si="7"/>
        <v>No</v>
      </c>
      <c r="J59" s="6">
        <f t="shared" ca="1" si="8"/>
        <v>1</v>
      </c>
      <c r="K59" s="6" t="str">
        <f t="shared" ca="1" si="9"/>
        <v/>
      </c>
      <c r="L59" s="15">
        <f t="shared" ca="1" si="10"/>
        <v>0.04</v>
      </c>
      <c r="M59" s="15">
        <f t="shared" ca="1" si="11"/>
        <v>0</v>
      </c>
      <c r="N59" s="15">
        <f t="shared" ca="1" si="12"/>
        <v>0</v>
      </c>
      <c r="O59" s="12">
        <f t="shared" ca="1" si="13"/>
        <v>0.04</v>
      </c>
      <c r="Q59" s="1">
        <v>45</v>
      </c>
      <c r="R59">
        <v>3.8400000000000021</v>
      </c>
      <c r="S59">
        <v>992</v>
      </c>
      <c r="T59">
        <v>640</v>
      </c>
      <c r="U59">
        <v>1635.8399999999992</v>
      </c>
    </row>
    <row r="60" spans="1:21" x14ac:dyDescent="0.3">
      <c r="A60" s="3">
        <v>46</v>
      </c>
      <c r="B60" s="6">
        <f ca="1">COUNTIF($K$15:K59,A60)*$H$3</f>
        <v>8</v>
      </c>
      <c r="C60" s="6">
        <f t="shared" ca="1" si="14"/>
        <v>10</v>
      </c>
      <c r="D60" s="6">
        <f t="shared" ca="1" si="3"/>
        <v>30</v>
      </c>
      <c r="E60" s="6">
        <f t="shared" ca="1" si="4"/>
        <v>2</v>
      </c>
      <c r="F60" s="6">
        <f t="shared" ca="1" si="5"/>
        <v>8</v>
      </c>
      <c r="G60" s="6">
        <f t="shared" ca="1" si="15"/>
        <v>8</v>
      </c>
      <c r="H60" s="6">
        <f t="shared" ca="1" si="6"/>
        <v>0</v>
      </c>
      <c r="I60" s="6" t="str">
        <f t="shared" ca="1" si="7"/>
        <v>No</v>
      </c>
      <c r="J60" s="6">
        <f t="shared" ca="1" si="8"/>
        <v>1</v>
      </c>
      <c r="K60" s="6" t="str">
        <f t="shared" ca="1" si="9"/>
        <v/>
      </c>
      <c r="L60" s="15">
        <f t="shared" ca="1" si="10"/>
        <v>0.16</v>
      </c>
      <c r="M60" s="15">
        <f t="shared" ca="1" si="11"/>
        <v>0</v>
      </c>
      <c r="N60" s="15">
        <f t="shared" ca="1" si="12"/>
        <v>0</v>
      </c>
      <c r="O60" s="12">
        <f t="shared" ca="1" si="13"/>
        <v>0.16</v>
      </c>
      <c r="Q60" s="1">
        <v>46</v>
      </c>
      <c r="R60">
        <v>4.2000000000000011</v>
      </c>
      <c r="S60">
        <v>1008</v>
      </c>
      <c r="T60">
        <v>680</v>
      </c>
      <c r="U60">
        <v>1692.1999999999989</v>
      </c>
    </row>
    <row r="61" spans="1:21" x14ac:dyDescent="0.3">
      <c r="A61" s="3">
        <v>47</v>
      </c>
      <c r="B61" s="6">
        <f ca="1">COUNTIF($K$15:K60,A61)*$H$3</f>
        <v>0</v>
      </c>
      <c r="C61" s="6">
        <f t="shared" ca="1" si="14"/>
        <v>8</v>
      </c>
      <c r="D61" s="6">
        <f t="shared" ca="1" si="3"/>
        <v>85</v>
      </c>
      <c r="E61" s="6">
        <f t="shared" ca="1" si="4"/>
        <v>4</v>
      </c>
      <c r="F61" s="6">
        <f t="shared" ca="1" si="5"/>
        <v>4</v>
      </c>
      <c r="G61" s="6">
        <f t="shared" ca="1" si="15"/>
        <v>4</v>
      </c>
      <c r="H61" s="6">
        <f t="shared" ca="1" si="6"/>
        <v>0</v>
      </c>
      <c r="I61" s="6" t="str">
        <f t="shared" ca="1" si="7"/>
        <v>Yes</v>
      </c>
      <c r="J61" s="6">
        <f t="shared" ca="1" si="8"/>
        <v>2</v>
      </c>
      <c r="K61" s="6">
        <f t="shared" ca="1" si="9"/>
        <v>50</v>
      </c>
      <c r="L61" s="15">
        <f t="shared" ca="1" si="10"/>
        <v>0.08</v>
      </c>
      <c r="M61" s="15">
        <f t="shared" ca="1" si="11"/>
        <v>0</v>
      </c>
      <c r="N61" s="15">
        <f t="shared" ca="1" si="12"/>
        <v>20</v>
      </c>
      <c r="O61" s="12">
        <f t="shared" ca="1" si="13"/>
        <v>20.079999999999998</v>
      </c>
      <c r="Q61" s="1">
        <v>47</v>
      </c>
      <c r="R61">
        <v>2.9400000000000017</v>
      </c>
      <c r="S61">
        <v>1392</v>
      </c>
      <c r="T61">
        <v>700</v>
      </c>
      <c r="U61">
        <v>2094.9399999999991</v>
      </c>
    </row>
    <row r="62" spans="1:21" x14ac:dyDescent="0.3">
      <c r="A62" s="3">
        <v>48</v>
      </c>
      <c r="B62" s="6">
        <f ca="1">COUNTIF($K$15:K61,A62)*$H$3</f>
        <v>0</v>
      </c>
      <c r="C62" s="6">
        <f t="shared" ca="1" si="14"/>
        <v>4</v>
      </c>
      <c r="D62" s="6">
        <f t="shared" ca="1" si="3"/>
        <v>95</v>
      </c>
      <c r="E62" s="6">
        <f t="shared" ca="1" si="4"/>
        <v>5</v>
      </c>
      <c r="F62" s="6">
        <f t="shared" ca="1" si="5"/>
        <v>0</v>
      </c>
      <c r="G62" s="6">
        <f t="shared" ca="1" si="15"/>
        <v>7</v>
      </c>
      <c r="H62" s="6">
        <f t="shared" ca="1" si="6"/>
        <v>1</v>
      </c>
      <c r="I62" s="6" t="str">
        <f t="shared" ca="1" si="7"/>
        <v>No</v>
      </c>
      <c r="J62" s="6">
        <f t="shared" ca="1" si="8"/>
        <v>2</v>
      </c>
      <c r="K62" s="6" t="str">
        <f t="shared" ca="1" si="9"/>
        <v/>
      </c>
      <c r="L62" s="15">
        <f t="shared" ca="1" si="10"/>
        <v>0</v>
      </c>
      <c r="M62" s="15">
        <f t="shared" ca="1" si="11"/>
        <v>8</v>
      </c>
      <c r="N62" s="15">
        <f t="shared" ca="1" si="12"/>
        <v>0</v>
      </c>
      <c r="O62" s="12">
        <f t="shared" ca="1" si="13"/>
        <v>8</v>
      </c>
      <c r="Q62" s="1">
        <v>48</v>
      </c>
      <c r="R62">
        <v>3.9200000000000021</v>
      </c>
      <c r="S62">
        <v>920</v>
      </c>
      <c r="T62">
        <v>680</v>
      </c>
      <c r="U62">
        <v>1603.9199999999987</v>
      </c>
    </row>
    <row r="63" spans="1:21" x14ac:dyDescent="0.3">
      <c r="A63" s="3">
        <v>49</v>
      </c>
      <c r="B63" s="6">
        <f ca="1">COUNTIF($K$15:K62,A63)*$H$3</f>
        <v>0</v>
      </c>
      <c r="C63" s="6">
        <f t="shared" ca="1" si="14"/>
        <v>-1</v>
      </c>
      <c r="D63" s="6">
        <f t="shared" ca="1" si="3"/>
        <v>12</v>
      </c>
      <c r="E63" s="6">
        <f t="shared" ca="1" si="4"/>
        <v>1</v>
      </c>
      <c r="F63" s="6">
        <f t="shared" ca="1" si="5"/>
        <v>0</v>
      </c>
      <c r="G63" s="6">
        <f t="shared" ca="1" si="15"/>
        <v>6</v>
      </c>
      <c r="H63" s="6">
        <f t="shared" ca="1" si="6"/>
        <v>2</v>
      </c>
      <c r="I63" s="6" t="str">
        <f t="shared" ca="1" si="7"/>
        <v>No</v>
      </c>
      <c r="J63" s="6">
        <f t="shared" ca="1" si="8"/>
        <v>2</v>
      </c>
      <c r="K63" s="6" t="str">
        <f t="shared" ca="1" si="9"/>
        <v/>
      </c>
      <c r="L63" s="15">
        <f t="shared" ca="1" si="10"/>
        <v>0</v>
      </c>
      <c r="M63" s="15">
        <f t="shared" ca="1" si="11"/>
        <v>16</v>
      </c>
      <c r="N63" s="15">
        <f t="shared" ca="1" si="12"/>
        <v>0</v>
      </c>
      <c r="O63" s="12">
        <f t="shared" ca="1" si="13"/>
        <v>16</v>
      </c>
      <c r="Q63" s="1">
        <v>49</v>
      </c>
      <c r="R63">
        <v>3.7200000000000024</v>
      </c>
      <c r="S63">
        <v>1208</v>
      </c>
      <c r="T63">
        <v>680</v>
      </c>
      <c r="U63">
        <v>1891.7199999999991</v>
      </c>
    </row>
    <row r="64" spans="1:21" x14ac:dyDescent="0.3">
      <c r="A64" s="3">
        <v>50</v>
      </c>
      <c r="B64" s="6">
        <f ca="1">COUNTIF($K$15:K63,A64)*$H$3</f>
        <v>8</v>
      </c>
      <c r="C64" s="6">
        <f t="shared" ca="1" si="14"/>
        <v>6</v>
      </c>
      <c r="D64" s="6">
        <f t="shared" ca="1" si="3"/>
        <v>81</v>
      </c>
      <c r="E64" s="6">
        <f t="shared" ca="1" si="4"/>
        <v>4</v>
      </c>
      <c r="F64" s="6">
        <f t="shared" ca="1" si="5"/>
        <v>2</v>
      </c>
      <c r="G64" s="6">
        <f t="shared" ca="1" si="15"/>
        <v>2</v>
      </c>
      <c r="H64" s="6">
        <f t="shared" ca="1" si="6"/>
        <v>0</v>
      </c>
      <c r="I64" s="6" t="str">
        <f t="shared" ca="1" si="7"/>
        <v>Yes</v>
      </c>
      <c r="J64" s="6">
        <f t="shared" ca="1" si="8"/>
        <v>1</v>
      </c>
      <c r="K64" s="6">
        <f t="shared" ca="1" si="9"/>
        <v>52</v>
      </c>
      <c r="L64" s="15">
        <f t="shared" ca="1" si="10"/>
        <v>0.04</v>
      </c>
      <c r="M64" s="15">
        <f t="shared" ca="1" si="11"/>
        <v>0</v>
      </c>
      <c r="N64" s="15">
        <f t="shared" ca="1" si="12"/>
        <v>20</v>
      </c>
      <c r="O64" s="12">
        <f t="shared" ca="1" si="13"/>
        <v>20.04</v>
      </c>
      <c r="Q64" s="1">
        <v>50</v>
      </c>
      <c r="R64">
        <v>2.2400000000000011</v>
      </c>
      <c r="S64">
        <v>1448</v>
      </c>
      <c r="T64">
        <v>720</v>
      </c>
      <c r="U64">
        <v>2170.2399999999989</v>
      </c>
    </row>
    <row r="65" spans="1:21" x14ac:dyDescent="0.3">
      <c r="A65" s="3">
        <v>51</v>
      </c>
      <c r="B65" s="6">
        <f ca="1">COUNTIF($K$15:K64,A65)*$H$3</f>
        <v>0</v>
      </c>
      <c r="C65" s="6">
        <f t="shared" ca="1" si="14"/>
        <v>2</v>
      </c>
      <c r="D65" s="6">
        <f t="shared" ca="1" si="3"/>
        <v>96</v>
      </c>
      <c r="E65" s="6">
        <f t="shared" ca="1" si="4"/>
        <v>5</v>
      </c>
      <c r="F65" s="6">
        <f t="shared" ca="1" si="5"/>
        <v>0</v>
      </c>
      <c r="G65" s="6">
        <f t="shared" ca="1" si="15"/>
        <v>5</v>
      </c>
      <c r="H65" s="6">
        <f t="shared" ca="1" si="6"/>
        <v>3</v>
      </c>
      <c r="I65" s="6" t="str">
        <f t="shared" ca="1" si="7"/>
        <v>No</v>
      </c>
      <c r="J65" s="6">
        <f t="shared" ca="1" si="8"/>
        <v>2</v>
      </c>
      <c r="K65" s="6" t="str">
        <f t="shared" ca="1" si="9"/>
        <v/>
      </c>
      <c r="L65" s="15">
        <f t="shared" ca="1" si="10"/>
        <v>0</v>
      </c>
      <c r="M65" s="15">
        <f t="shared" ca="1" si="11"/>
        <v>24</v>
      </c>
      <c r="N65" s="15">
        <f t="shared" ca="1" si="12"/>
        <v>0</v>
      </c>
      <c r="O65" s="12">
        <f t="shared" ca="1" si="13"/>
        <v>24</v>
      </c>
      <c r="Q65" s="1">
        <v>51</v>
      </c>
      <c r="R65">
        <v>2.5000000000000009</v>
      </c>
      <c r="S65">
        <v>1432</v>
      </c>
      <c r="T65">
        <v>720</v>
      </c>
      <c r="U65">
        <v>2154.4999999999991</v>
      </c>
    </row>
    <row r="66" spans="1:21" x14ac:dyDescent="0.3">
      <c r="A66" s="3">
        <v>52</v>
      </c>
      <c r="B66" s="6">
        <f ca="1">COUNTIF($K$15:K65,A66)*$H$3</f>
        <v>8</v>
      </c>
      <c r="C66" s="6">
        <f t="shared" ca="1" si="14"/>
        <v>5</v>
      </c>
      <c r="D66" s="6">
        <f t="shared" ca="1" si="3"/>
        <v>11</v>
      </c>
      <c r="E66" s="6">
        <f t="shared" ca="1" si="4"/>
        <v>1</v>
      </c>
      <c r="F66" s="6">
        <f t="shared" ca="1" si="5"/>
        <v>4</v>
      </c>
      <c r="G66" s="6">
        <f t="shared" ca="1" si="15"/>
        <v>4</v>
      </c>
      <c r="H66" s="6">
        <f t="shared" ca="1" si="6"/>
        <v>0</v>
      </c>
      <c r="I66" s="6" t="str">
        <f t="shared" ca="1" si="7"/>
        <v>Yes</v>
      </c>
      <c r="J66" s="6">
        <f t="shared" ca="1" si="8"/>
        <v>3</v>
      </c>
      <c r="K66" s="6">
        <f t="shared" ca="1" si="9"/>
        <v>56</v>
      </c>
      <c r="L66" s="15">
        <f t="shared" ca="1" si="10"/>
        <v>0.08</v>
      </c>
      <c r="M66" s="15">
        <f t="shared" ca="1" si="11"/>
        <v>0</v>
      </c>
      <c r="N66" s="15">
        <f t="shared" ca="1" si="12"/>
        <v>20</v>
      </c>
      <c r="O66" s="12">
        <f t="shared" ca="1" si="13"/>
        <v>20.079999999999998</v>
      </c>
      <c r="Q66" s="1">
        <v>52</v>
      </c>
      <c r="R66">
        <v>2.4600000000000009</v>
      </c>
      <c r="S66">
        <v>1568</v>
      </c>
      <c r="T66">
        <v>740</v>
      </c>
      <c r="U66">
        <v>2310.4599999999987</v>
      </c>
    </row>
    <row r="67" spans="1:21" x14ac:dyDescent="0.3">
      <c r="A67" s="3">
        <v>53</v>
      </c>
      <c r="B67" s="6">
        <f ca="1">COUNTIF($K$15:K66,A67)*$H$3</f>
        <v>0</v>
      </c>
      <c r="C67" s="6">
        <f t="shared" ca="1" si="14"/>
        <v>4</v>
      </c>
      <c r="D67" s="6">
        <f t="shared" ca="1" si="3"/>
        <v>98</v>
      </c>
      <c r="E67" s="6">
        <f t="shared" ca="1" si="4"/>
        <v>5</v>
      </c>
      <c r="F67" s="6">
        <f t="shared" ca="1" si="5"/>
        <v>0</v>
      </c>
      <c r="G67" s="6">
        <f t="shared" ca="1" si="15"/>
        <v>7</v>
      </c>
      <c r="H67" s="6">
        <f t="shared" ca="1" si="6"/>
        <v>1</v>
      </c>
      <c r="I67" s="6" t="str">
        <f t="shared" ca="1" si="7"/>
        <v>No</v>
      </c>
      <c r="J67" s="6">
        <f t="shared" ca="1" si="8"/>
        <v>2</v>
      </c>
      <c r="K67" s="6" t="str">
        <f t="shared" ca="1" si="9"/>
        <v/>
      </c>
      <c r="L67" s="15">
        <f t="shared" ca="1" si="10"/>
        <v>0</v>
      </c>
      <c r="M67" s="15">
        <f t="shared" ca="1" si="11"/>
        <v>8</v>
      </c>
      <c r="N67" s="15">
        <f t="shared" ca="1" si="12"/>
        <v>0</v>
      </c>
      <c r="O67" s="12">
        <f t="shared" ca="1" si="13"/>
        <v>8</v>
      </c>
      <c r="Q67" s="1">
        <v>53</v>
      </c>
      <c r="R67">
        <v>2.8000000000000016</v>
      </c>
      <c r="S67">
        <v>1208</v>
      </c>
      <c r="T67">
        <v>740</v>
      </c>
      <c r="U67">
        <v>1950.7999999999984</v>
      </c>
    </row>
    <row r="68" spans="1:21" x14ac:dyDescent="0.3">
      <c r="A68" s="3">
        <v>54</v>
      </c>
      <c r="B68" s="6">
        <f ca="1">COUNTIF($K$15:K67,A68)*$H$3</f>
        <v>0</v>
      </c>
      <c r="C68" s="6">
        <f t="shared" ca="1" si="14"/>
        <v>-1</v>
      </c>
      <c r="D68" s="6">
        <f t="shared" ca="1" si="3"/>
        <v>44</v>
      </c>
      <c r="E68" s="6">
        <f t="shared" ca="1" si="4"/>
        <v>3</v>
      </c>
      <c r="F68" s="6">
        <f t="shared" ca="1" si="5"/>
        <v>0</v>
      </c>
      <c r="G68" s="6">
        <f t="shared" ca="1" si="15"/>
        <v>4</v>
      </c>
      <c r="H68" s="6">
        <f t="shared" ca="1" si="6"/>
        <v>4</v>
      </c>
      <c r="I68" s="6" t="str">
        <f t="shared" ca="1" si="7"/>
        <v>Yes</v>
      </c>
      <c r="J68" s="6">
        <f t="shared" ca="1" si="8"/>
        <v>2</v>
      </c>
      <c r="K68" s="6">
        <f t="shared" ca="1" si="9"/>
        <v>57</v>
      </c>
      <c r="L68" s="15">
        <f t="shared" ca="1" si="10"/>
        <v>0</v>
      </c>
      <c r="M68" s="15">
        <f t="shared" ca="1" si="11"/>
        <v>32</v>
      </c>
      <c r="N68" s="15">
        <f t="shared" ca="1" si="12"/>
        <v>20</v>
      </c>
      <c r="O68" s="12">
        <f t="shared" ca="1" si="13"/>
        <v>52</v>
      </c>
      <c r="Q68" s="1">
        <v>54</v>
      </c>
      <c r="R68">
        <v>2.8800000000000012</v>
      </c>
      <c r="S68">
        <v>1464</v>
      </c>
      <c r="T68">
        <v>700</v>
      </c>
      <c r="U68">
        <v>2166.8799999999987</v>
      </c>
    </row>
    <row r="69" spans="1:21" x14ac:dyDescent="0.3">
      <c r="A69" s="3">
        <v>55</v>
      </c>
      <c r="B69" s="6">
        <f ca="1">COUNTIF($K$15:K68,A69)*$H$3</f>
        <v>0</v>
      </c>
      <c r="C69" s="6">
        <f t="shared" ca="1" si="14"/>
        <v>-4</v>
      </c>
      <c r="D69" s="6">
        <f t="shared" ca="1" si="3"/>
        <v>20</v>
      </c>
      <c r="E69" s="6">
        <f t="shared" ca="1" si="4"/>
        <v>2</v>
      </c>
      <c r="F69" s="6">
        <f t="shared" ca="1" si="5"/>
        <v>0</v>
      </c>
      <c r="G69" s="6">
        <f t="shared" ca="1" si="15"/>
        <v>10</v>
      </c>
      <c r="H69" s="6">
        <f t="shared" ca="1" si="6"/>
        <v>6</v>
      </c>
      <c r="I69" s="6" t="str">
        <f t="shared" ca="1" si="7"/>
        <v>No</v>
      </c>
      <c r="J69" s="6">
        <f t="shared" ca="1" si="8"/>
        <v>2</v>
      </c>
      <c r="K69" s="6" t="str">
        <f t="shared" ca="1" si="9"/>
        <v/>
      </c>
      <c r="L69" s="15">
        <f t="shared" ca="1" si="10"/>
        <v>0</v>
      </c>
      <c r="M69" s="15">
        <f t="shared" ca="1" si="11"/>
        <v>48</v>
      </c>
      <c r="N69" s="15">
        <f t="shared" ca="1" si="12"/>
        <v>0</v>
      </c>
      <c r="O69" s="12">
        <f t="shared" ca="1" si="13"/>
        <v>48</v>
      </c>
      <c r="Q69" s="1">
        <v>55</v>
      </c>
      <c r="R69">
        <v>3.4000000000000017</v>
      </c>
      <c r="S69">
        <v>1152</v>
      </c>
      <c r="T69">
        <v>700</v>
      </c>
      <c r="U69">
        <v>1855.3999999999994</v>
      </c>
    </row>
    <row r="70" spans="1:21" x14ac:dyDescent="0.3">
      <c r="A70" s="3">
        <v>56</v>
      </c>
      <c r="B70" s="6">
        <f ca="1">COUNTIF($K$15:K69,A70)*$H$3</f>
        <v>8</v>
      </c>
      <c r="C70" s="6">
        <f t="shared" ca="1" si="14"/>
        <v>2</v>
      </c>
      <c r="D70" s="6">
        <f t="shared" ca="1" si="3"/>
        <v>15</v>
      </c>
      <c r="E70" s="6">
        <f t="shared" ca="1" si="4"/>
        <v>2</v>
      </c>
      <c r="F70" s="6">
        <f t="shared" ca="1" si="5"/>
        <v>0</v>
      </c>
      <c r="G70" s="6">
        <f t="shared" ca="1" si="15"/>
        <v>8</v>
      </c>
      <c r="H70" s="6">
        <f t="shared" ca="1" si="6"/>
        <v>0</v>
      </c>
      <c r="I70" s="6" t="str">
        <f t="shared" ca="1" si="7"/>
        <v>No</v>
      </c>
      <c r="J70" s="6">
        <f t="shared" ca="1" si="8"/>
        <v>2</v>
      </c>
      <c r="K70" s="6" t="str">
        <f t="shared" ca="1" si="9"/>
        <v/>
      </c>
      <c r="L70" s="15">
        <f t="shared" ca="1" si="10"/>
        <v>0</v>
      </c>
      <c r="M70" s="15">
        <f t="shared" ca="1" si="11"/>
        <v>0</v>
      </c>
      <c r="N70" s="15">
        <f t="shared" ca="1" si="12"/>
        <v>0</v>
      </c>
      <c r="O70" s="12">
        <f t="shared" ca="1" si="13"/>
        <v>0</v>
      </c>
      <c r="Q70" s="1">
        <v>56</v>
      </c>
      <c r="R70">
        <v>3.4200000000000017</v>
      </c>
      <c r="S70">
        <v>1416</v>
      </c>
      <c r="T70">
        <v>760</v>
      </c>
      <c r="U70">
        <v>2179.4199999999987</v>
      </c>
    </row>
    <row r="71" spans="1:21" x14ac:dyDescent="0.3">
      <c r="A71" s="3">
        <v>57</v>
      </c>
      <c r="B71" s="6">
        <f ca="1">COUNTIF($K$15:K70,A71)*$H$3</f>
        <v>8</v>
      </c>
      <c r="C71" s="6">
        <f t="shared" ca="1" si="14"/>
        <v>8</v>
      </c>
      <c r="D71" s="6">
        <f t="shared" ca="1" si="3"/>
        <v>88</v>
      </c>
      <c r="E71" s="6">
        <f t="shared" ca="1" si="4"/>
        <v>4</v>
      </c>
      <c r="F71" s="6">
        <f t="shared" ca="1" si="5"/>
        <v>4</v>
      </c>
      <c r="G71" s="6">
        <f t="shared" ca="1" si="15"/>
        <v>4</v>
      </c>
      <c r="H71" s="6">
        <f t="shared" ca="1" si="6"/>
        <v>0</v>
      </c>
      <c r="I71" s="6" t="str">
        <f t="shared" ca="1" si="7"/>
        <v>Yes</v>
      </c>
      <c r="J71" s="6">
        <f t="shared" ca="1" si="8"/>
        <v>1</v>
      </c>
      <c r="K71" s="6">
        <f t="shared" ca="1" si="9"/>
        <v>59</v>
      </c>
      <c r="L71" s="15">
        <f t="shared" ca="1" si="10"/>
        <v>0.08</v>
      </c>
      <c r="M71" s="15">
        <f t="shared" ca="1" si="11"/>
        <v>0</v>
      </c>
      <c r="N71" s="15">
        <f t="shared" ca="1" si="12"/>
        <v>20</v>
      </c>
      <c r="O71" s="12">
        <f t="shared" ca="1" si="13"/>
        <v>20.079999999999998</v>
      </c>
      <c r="Q71" s="1">
        <v>57</v>
      </c>
      <c r="R71">
        <v>3.260000000000002</v>
      </c>
      <c r="S71">
        <v>1128</v>
      </c>
      <c r="T71">
        <v>700</v>
      </c>
      <c r="U71">
        <v>1831.2599999999991</v>
      </c>
    </row>
    <row r="72" spans="1:21" x14ac:dyDescent="0.3">
      <c r="A72" s="3">
        <v>58</v>
      </c>
      <c r="B72" s="6">
        <f ca="1">COUNTIF($K$15:K71,A72)*$H$3</f>
        <v>0</v>
      </c>
      <c r="C72" s="6">
        <f t="shared" ca="1" si="14"/>
        <v>4</v>
      </c>
      <c r="D72" s="6">
        <f t="shared" ca="1" si="3"/>
        <v>15</v>
      </c>
      <c r="E72" s="6">
        <f t="shared" ca="1" si="4"/>
        <v>2</v>
      </c>
      <c r="F72" s="6">
        <f t="shared" ca="1" si="5"/>
        <v>2</v>
      </c>
      <c r="G72" s="6">
        <f t="shared" ca="1" si="15"/>
        <v>10</v>
      </c>
      <c r="H72" s="6">
        <f t="shared" ca="1" si="6"/>
        <v>0</v>
      </c>
      <c r="I72" s="6" t="str">
        <f t="shared" ca="1" si="7"/>
        <v>No</v>
      </c>
      <c r="J72" s="6">
        <f t="shared" ca="1" si="8"/>
        <v>1</v>
      </c>
      <c r="K72" s="6" t="str">
        <f t="shared" ca="1" si="9"/>
        <v/>
      </c>
      <c r="L72" s="15">
        <f t="shared" ca="1" si="10"/>
        <v>0.04</v>
      </c>
      <c r="M72" s="15">
        <f t="shared" ca="1" si="11"/>
        <v>0</v>
      </c>
      <c r="N72" s="15">
        <f t="shared" ca="1" si="12"/>
        <v>0</v>
      </c>
      <c r="O72" s="12">
        <f t="shared" ca="1" si="13"/>
        <v>0.04</v>
      </c>
      <c r="Q72" s="1">
        <v>58</v>
      </c>
      <c r="R72">
        <v>2.680000000000001</v>
      </c>
      <c r="S72">
        <v>1520</v>
      </c>
      <c r="T72">
        <v>720</v>
      </c>
      <c r="U72">
        <v>2242.6799999999994</v>
      </c>
    </row>
    <row r="73" spans="1:21" x14ac:dyDescent="0.3">
      <c r="A73" s="3">
        <v>59</v>
      </c>
      <c r="B73" s="6">
        <f ca="1">COUNTIF($K$15:K72,A73)*$H$3</f>
        <v>8</v>
      </c>
      <c r="C73" s="6">
        <f t="shared" ca="1" si="14"/>
        <v>10</v>
      </c>
      <c r="D73" s="6">
        <f t="shared" ca="1" si="3"/>
        <v>64</v>
      </c>
      <c r="E73" s="6">
        <f t="shared" ca="1" si="4"/>
        <v>3</v>
      </c>
      <c r="F73" s="6">
        <f t="shared" ca="1" si="5"/>
        <v>7</v>
      </c>
      <c r="G73" s="6">
        <f t="shared" ca="1" si="15"/>
        <v>7</v>
      </c>
      <c r="H73" s="6">
        <f t="shared" ca="1" si="6"/>
        <v>0</v>
      </c>
      <c r="I73" s="6" t="str">
        <f t="shared" ca="1" si="7"/>
        <v>No</v>
      </c>
      <c r="J73" s="6">
        <f t="shared" ca="1" si="8"/>
        <v>2</v>
      </c>
      <c r="K73" s="6" t="str">
        <f t="shared" ca="1" si="9"/>
        <v/>
      </c>
      <c r="L73" s="15">
        <f t="shared" ca="1" si="10"/>
        <v>0.14000000000000001</v>
      </c>
      <c r="M73" s="15">
        <f t="shared" ca="1" si="11"/>
        <v>0</v>
      </c>
      <c r="N73" s="15">
        <f t="shared" ca="1" si="12"/>
        <v>0</v>
      </c>
      <c r="O73" s="12">
        <f t="shared" ca="1" si="13"/>
        <v>0.14000000000000001</v>
      </c>
      <c r="Q73" s="1">
        <v>59</v>
      </c>
      <c r="R73">
        <v>2.3600000000000012</v>
      </c>
      <c r="S73">
        <v>1472</v>
      </c>
      <c r="T73">
        <v>740</v>
      </c>
      <c r="U73">
        <v>2214.3599999999992</v>
      </c>
    </row>
    <row r="74" spans="1:21" x14ac:dyDescent="0.3">
      <c r="A74" s="3">
        <v>60</v>
      </c>
      <c r="B74" s="6">
        <f ca="1">COUNTIF($K$15:K73,A74)*$H$3</f>
        <v>0</v>
      </c>
      <c r="C74" s="6">
        <f t="shared" ca="1" si="14"/>
        <v>7</v>
      </c>
      <c r="D74" s="6">
        <f t="shared" ca="1" si="3"/>
        <v>96</v>
      </c>
      <c r="E74" s="6">
        <f t="shared" ca="1" si="4"/>
        <v>5</v>
      </c>
      <c r="F74" s="6">
        <f t="shared" ca="1" si="5"/>
        <v>2</v>
      </c>
      <c r="G74" s="6">
        <f t="shared" ca="1" si="15"/>
        <v>2</v>
      </c>
      <c r="H74" s="6">
        <f t="shared" ca="1" si="6"/>
        <v>0</v>
      </c>
      <c r="I74" s="6" t="str">
        <f t="shared" ca="1" si="7"/>
        <v>Yes</v>
      </c>
      <c r="J74" s="6">
        <f t="shared" ca="1" si="8"/>
        <v>3</v>
      </c>
      <c r="K74" s="6">
        <f t="shared" ca="1" si="9"/>
        <v>64</v>
      </c>
      <c r="L74" s="15">
        <f t="shared" ca="1" si="10"/>
        <v>0.04</v>
      </c>
      <c r="M74" s="15">
        <f t="shared" ca="1" si="11"/>
        <v>0</v>
      </c>
      <c r="N74" s="15">
        <f t="shared" ca="1" si="12"/>
        <v>20</v>
      </c>
      <c r="O74" s="12">
        <f t="shared" ca="1" si="13"/>
        <v>20.04</v>
      </c>
      <c r="Q74" s="1">
        <v>60</v>
      </c>
      <c r="R74">
        <v>3.8800000000000017</v>
      </c>
      <c r="S74">
        <v>1000</v>
      </c>
      <c r="T74">
        <v>700</v>
      </c>
      <c r="U74">
        <v>1703.8799999999992</v>
      </c>
    </row>
    <row r="75" spans="1:21" x14ac:dyDescent="0.3">
      <c r="A75" s="3">
        <v>61</v>
      </c>
      <c r="B75" s="6">
        <f ca="1">COUNTIF($K$15:K74,A75)*$H$3</f>
        <v>0</v>
      </c>
      <c r="C75" s="6">
        <f t="shared" ca="1" si="14"/>
        <v>2</v>
      </c>
      <c r="D75" s="6">
        <f t="shared" ca="1" si="3"/>
        <v>22</v>
      </c>
      <c r="E75" s="6">
        <f t="shared" ca="1" si="4"/>
        <v>2</v>
      </c>
      <c r="F75" s="6">
        <f t="shared" ca="1" si="5"/>
        <v>0</v>
      </c>
      <c r="G75" s="6">
        <f t="shared" ca="1" si="15"/>
        <v>8</v>
      </c>
      <c r="H75" s="6">
        <f t="shared" ca="1" si="6"/>
        <v>0</v>
      </c>
      <c r="I75" s="6" t="str">
        <f t="shared" ca="1" si="7"/>
        <v>No</v>
      </c>
      <c r="J75" s="6">
        <f t="shared" ca="1" si="8"/>
        <v>2</v>
      </c>
      <c r="K75" s="6" t="str">
        <f t="shared" ca="1" si="9"/>
        <v/>
      </c>
      <c r="L75" s="15">
        <f t="shared" ca="1" si="10"/>
        <v>0</v>
      </c>
      <c r="M75" s="15">
        <f t="shared" ca="1" si="11"/>
        <v>0</v>
      </c>
      <c r="N75" s="15">
        <f t="shared" ca="1" si="12"/>
        <v>0</v>
      </c>
      <c r="O75" s="12">
        <f t="shared" ca="1" si="13"/>
        <v>0</v>
      </c>
      <c r="Q75" s="1">
        <v>61</v>
      </c>
      <c r="R75">
        <v>4.4000000000000021</v>
      </c>
      <c r="S75">
        <v>1216</v>
      </c>
      <c r="T75">
        <v>740</v>
      </c>
      <c r="U75">
        <v>1960.3999999999992</v>
      </c>
    </row>
    <row r="76" spans="1:21" x14ac:dyDescent="0.3">
      <c r="A76" s="3">
        <v>62</v>
      </c>
      <c r="B76" s="6">
        <f ca="1">COUNTIF($K$15:K75,A76)*$H$3</f>
        <v>0</v>
      </c>
      <c r="C76" s="6">
        <f t="shared" ca="1" si="14"/>
        <v>0</v>
      </c>
      <c r="D76" s="6">
        <f t="shared" ca="1" si="3"/>
        <v>55</v>
      </c>
      <c r="E76" s="6">
        <f t="shared" ca="1" si="4"/>
        <v>3</v>
      </c>
      <c r="F76" s="6">
        <f t="shared" ca="1" si="5"/>
        <v>0</v>
      </c>
      <c r="G76" s="6">
        <f t="shared" ca="1" si="15"/>
        <v>5</v>
      </c>
      <c r="H76" s="6">
        <f t="shared" ca="1" si="6"/>
        <v>3</v>
      </c>
      <c r="I76" s="6" t="str">
        <f t="shared" ca="1" si="7"/>
        <v>No</v>
      </c>
      <c r="J76" s="6">
        <f t="shared" ca="1" si="8"/>
        <v>2</v>
      </c>
      <c r="K76" s="6" t="str">
        <f t="shared" ca="1" si="9"/>
        <v/>
      </c>
      <c r="L76" s="15">
        <f t="shared" ca="1" si="10"/>
        <v>0</v>
      </c>
      <c r="M76" s="15">
        <f t="shared" ca="1" si="11"/>
        <v>24</v>
      </c>
      <c r="N76" s="15">
        <f t="shared" ca="1" si="12"/>
        <v>0</v>
      </c>
      <c r="O76" s="12">
        <f t="shared" ca="1" si="13"/>
        <v>24</v>
      </c>
      <c r="Q76" s="1">
        <v>62</v>
      </c>
      <c r="R76">
        <v>2.9400000000000013</v>
      </c>
      <c r="S76">
        <v>1432</v>
      </c>
      <c r="T76">
        <v>720</v>
      </c>
      <c r="U76">
        <v>2154.9399999999991</v>
      </c>
    </row>
    <row r="77" spans="1:21" x14ac:dyDescent="0.3">
      <c r="A77" s="3">
        <v>63</v>
      </c>
      <c r="B77" s="6">
        <f ca="1">COUNTIF($K$15:K76,A77)*$H$3</f>
        <v>0</v>
      </c>
      <c r="C77" s="6">
        <f t="shared" ca="1" si="14"/>
        <v>-3</v>
      </c>
      <c r="D77" s="6">
        <f t="shared" ca="1" si="3"/>
        <v>88</v>
      </c>
      <c r="E77" s="6">
        <f t="shared" ca="1" si="4"/>
        <v>4</v>
      </c>
      <c r="F77" s="6">
        <f t="shared" ca="1" si="5"/>
        <v>0</v>
      </c>
      <c r="G77" s="6">
        <f t="shared" ca="1" si="15"/>
        <v>1</v>
      </c>
      <c r="H77" s="6">
        <f t="shared" ca="1" si="6"/>
        <v>7</v>
      </c>
      <c r="I77" s="6" t="str">
        <f t="shared" ca="1" si="7"/>
        <v>Yes</v>
      </c>
      <c r="J77" s="6">
        <f t="shared" ca="1" si="8"/>
        <v>1</v>
      </c>
      <c r="K77" s="6">
        <f t="shared" ca="1" si="9"/>
        <v>65</v>
      </c>
      <c r="L77" s="15">
        <f t="shared" ca="1" si="10"/>
        <v>0</v>
      </c>
      <c r="M77" s="15">
        <f t="shared" ca="1" si="11"/>
        <v>56</v>
      </c>
      <c r="N77" s="15">
        <f t="shared" ca="1" si="12"/>
        <v>20</v>
      </c>
      <c r="O77" s="12">
        <f t="shared" ca="1" si="13"/>
        <v>76</v>
      </c>
      <c r="Q77" s="1">
        <v>63</v>
      </c>
      <c r="R77">
        <v>4.0800000000000018</v>
      </c>
      <c r="S77">
        <v>808</v>
      </c>
      <c r="T77">
        <v>660</v>
      </c>
      <c r="U77">
        <v>1472.079999999999</v>
      </c>
    </row>
    <row r="78" spans="1:21" x14ac:dyDescent="0.3">
      <c r="A78" s="3">
        <v>64</v>
      </c>
      <c r="B78" s="6">
        <f ca="1">COUNTIF($K$15:K77,A78)*$H$3</f>
        <v>8</v>
      </c>
      <c r="C78" s="6">
        <f t="shared" ca="1" si="14"/>
        <v>1</v>
      </c>
      <c r="D78" s="6">
        <f t="shared" ca="1" si="3"/>
        <v>83</v>
      </c>
      <c r="E78" s="6">
        <f t="shared" ca="1" si="4"/>
        <v>4</v>
      </c>
      <c r="F78" s="6">
        <f t="shared" ca="1" si="5"/>
        <v>0</v>
      </c>
      <c r="G78" s="6">
        <f t="shared" ca="1" si="15"/>
        <v>5</v>
      </c>
      <c r="H78" s="6">
        <f t="shared" ca="1" si="6"/>
        <v>3</v>
      </c>
      <c r="I78" s="6" t="str">
        <f t="shared" ca="1" si="7"/>
        <v>No</v>
      </c>
      <c r="J78" s="6">
        <f t="shared" ca="1" si="8"/>
        <v>1</v>
      </c>
      <c r="K78" s="6" t="str">
        <f t="shared" ca="1" si="9"/>
        <v/>
      </c>
      <c r="L78" s="15">
        <f t="shared" ca="1" si="10"/>
        <v>0</v>
      </c>
      <c r="M78" s="15">
        <f t="shared" ca="1" si="11"/>
        <v>24</v>
      </c>
      <c r="N78" s="15">
        <f t="shared" ca="1" si="12"/>
        <v>0</v>
      </c>
      <c r="O78" s="12">
        <f t="shared" ca="1" si="13"/>
        <v>24</v>
      </c>
      <c r="Q78" s="1">
        <v>64</v>
      </c>
      <c r="R78">
        <v>3.0000000000000018</v>
      </c>
      <c r="S78">
        <v>1264</v>
      </c>
      <c r="T78">
        <v>720</v>
      </c>
      <c r="U78">
        <v>1986.9999999999993</v>
      </c>
    </row>
    <row r="79" spans="1:21" x14ac:dyDescent="0.3">
      <c r="A79" s="3">
        <v>65</v>
      </c>
      <c r="B79" s="6">
        <f ca="1">COUNTIF($K$15:K78,A79)*$H$3</f>
        <v>8</v>
      </c>
      <c r="C79" s="6">
        <f t="shared" ca="1" si="14"/>
        <v>5</v>
      </c>
      <c r="D79" s="6">
        <f t="shared" ca="1" si="3"/>
        <v>75</v>
      </c>
      <c r="E79" s="6">
        <f t="shared" ca="1" si="4"/>
        <v>4</v>
      </c>
      <c r="F79" s="6">
        <f t="shared" ca="1" si="5"/>
        <v>1</v>
      </c>
      <c r="G79" s="6">
        <f t="shared" ca="1" si="15"/>
        <v>1</v>
      </c>
      <c r="H79" s="6">
        <f t="shared" ca="1" si="6"/>
        <v>0</v>
      </c>
      <c r="I79" s="6" t="str">
        <f t="shared" ca="1" si="7"/>
        <v>Yes</v>
      </c>
      <c r="J79" s="6">
        <f t="shared" ca="1" si="8"/>
        <v>1</v>
      </c>
      <c r="K79" s="6">
        <f t="shared" ca="1" si="9"/>
        <v>67</v>
      </c>
      <c r="L79" s="15">
        <f t="shared" ca="1" si="10"/>
        <v>0.02</v>
      </c>
      <c r="M79" s="15">
        <f t="shared" ca="1" si="11"/>
        <v>0</v>
      </c>
      <c r="N79" s="15">
        <f t="shared" ca="1" si="12"/>
        <v>20</v>
      </c>
      <c r="O79" s="12">
        <f t="shared" ca="1" si="13"/>
        <v>20.02</v>
      </c>
      <c r="Q79" s="1">
        <v>65</v>
      </c>
      <c r="R79">
        <v>2.7000000000000011</v>
      </c>
      <c r="S79">
        <v>1480</v>
      </c>
      <c r="T79">
        <v>740</v>
      </c>
      <c r="U79">
        <v>2222.6999999999989</v>
      </c>
    </row>
    <row r="80" spans="1:21" x14ac:dyDescent="0.3">
      <c r="A80" s="3">
        <v>66</v>
      </c>
      <c r="B80" s="6">
        <f ca="1">COUNTIF($K$15:K79,A80)*$H$3</f>
        <v>0</v>
      </c>
      <c r="C80" s="6">
        <f t="shared" ca="1" si="14"/>
        <v>1</v>
      </c>
      <c r="D80" s="6">
        <f t="shared" ref="D80:D114" ca="1" si="16">RANDBETWEEN(0,99)</f>
        <v>5</v>
      </c>
      <c r="E80" s="6">
        <f t="shared" ref="E80:E114" ca="1" si="17">VLOOKUP(D80,$A$3:$C$8,3)</f>
        <v>1</v>
      </c>
      <c r="F80" s="6">
        <f t="shared" ref="F80:F114" ca="1" si="18">IF(C80-E80&gt;0,C80-E80,0)</f>
        <v>0</v>
      </c>
      <c r="G80" s="6">
        <f t="shared" ca="1" si="15"/>
        <v>8</v>
      </c>
      <c r="H80" s="6">
        <f t="shared" ref="H80:H114" ca="1" si="19">IF(C80-E80&lt;0,E80-C80,0)</f>
        <v>0</v>
      </c>
      <c r="I80" s="6" t="str">
        <f t="shared" ref="I80:I114" ca="1" si="20">IF(G80&lt;$H$2,"Yes","No")</f>
        <v>No</v>
      </c>
      <c r="J80" s="6">
        <f t="shared" ref="J80:J114" ca="1" si="21">RANDBETWEEN($H$5,$H$6)</f>
        <v>3</v>
      </c>
      <c r="K80" s="6" t="str">
        <f t="shared" ref="K80:K114" ca="1" si="22">IF(I80="Yes",A80+J80+1,"")</f>
        <v/>
      </c>
      <c r="L80" s="15">
        <f t="shared" ref="L80:L114" ca="1" si="23">F80*H$9</f>
        <v>0</v>
      </c>
      <c r="M80" s="15">
        <f t="shared" ref="M80:M114" ca="1" si="24">H80*H$10</f>
        <v>0</v>
      </c>
      <c r="N80" s="15">
        <f t="shared" ref="N80:N114" ca="1" si="25">IF(I80="Yes",$H$11,0)</f>
        <v>0</v>
      </c>
      <c r="O80" s="12">
        <f t="shared" ref="O80:O114" ca="1" si="26">SUM(L80:N80)</f>
        <v>0</v>
      </c>
      <c r="Q80" s="1">
        <v>66</v>
      </c>
      <c r="R80">
        <v>3.2000000000000015</v>
      </c>
      <c r="S80">
        <v>1376</v>
      </c>
      <c r="T80">
        <v>740</v>
      </c>
      <c r="U80">
        <v>2119.199999999998</v>
      </c>
    </row>
    <row r="81" spans="1:21" x14ac:dyDescent="0.3">
      <c r="A81" s="3">
        <v>67</v>
      </c>
      <c r="B81" s="6">
        <f ca="1">COUNTIF($K$15:K80,A81)*$H$3</f>
        <v>8</v>
      </c>
      <c r="C81" s="6">
        <f t="shared" ref="C81:C114" ca="1" si="27">C80+B81-E80</f>
        <v>8</v>
      </c>
      <c r="D81" s="6">
        <f t="shared" ca="1" si="16"/>
        <v>85</v>
      </c>
      <c r="E81" s="6">
        <f t="shared" ca="1" si="17"/>
        <v>4</v>
      </c>
      <c r="F81" s="6">
        <f t="shared" ca="1" si="18"/>
        <v>4</v>
      </c>
      <c r="G81" s="6">
        <f t="shared" ref="G81:G114" ca="1" si="28">G80-E81+IF(I80="Yes",$H$3,0)</f>
        <v>4</v>
      </c>
      <c r="H81" s="6">
        <f t="shared" ca="1" si="19"/>
        <v>0</v>
      </c>
      <c r="I81" s="6" t="str">
        <f t="shared" ca="1" si="20"/>
        <v>Yes</v>
      </c>
      <c r="J81" s="6">
        <f t="shared" ca="1" si="21"/>
        <v>3</v>
      </c>
      <c r="K81" s="6">
        <f t="shared" ca="1" si="22"/>
        <v>71</v>
      </c>
      <c r="L81" s="15">
        <f t="shared" ca="1" si="23"/>
        <v>0.08</v>
      </c>
      <c r="M81" s="15">
        <f t="shared" ca="1" si="24"/>
        <v>0</v>
      </c>
      <c r="N81" s="15">
        <f t="shared" ca="1" si="25"/>
        <v>20</v>
      </c>
      <c r="O81" s="12">
        <f t="shared" ca="1" si="26"/>
        <v>20.079999999999998</v>
      </c>
      <c r="Q81" s="1">
        <v>67</v>
      </c>
      <c r="R81">
        <v>2.8200000000000016</v>
      </c>
      <c r="S81">
        <v>1088</v>
      </c>
      <c r="T81">
        <v>700</v>
      </c>
      <c r="U81">
        <v>1790.8199999999988</v>
      </c>
    </row>
    <row r="82" spans="1:21" x14ac:dyDescent="0.3">
      <c r="A82" s="3">
        <v>68</v>
      </c>
      <c r="B82" s="6">
        <f ca="1">COUNTIF($K$15:K81,A82)*$H$3</f>
        <v>0</v>
      </c>
      <c r="C82" s="6">
        <f t="shared" ca="1" si="27"/>
        <v>4</v>
      </c>
      <c r="D82" s="6">
        <f t="shared" ca="1" si="16"/>
        <v>23</v>
      </c>
      <c r="E82" s="6">
        <f t="shared" ca="1" si="17"/>
        <v>2</v>
      </c>
      <c r="F82" s="6">
        <f t="shared" ca="1" si="18"/>
        <v>2</v>
      </c>
      <c r="G82" s="6">
        <f t="shared" ca="1" si="28"/>
        <v>10</v>
      </c>
      <c r="H82" s="6">
        <f t="shared" ca="1" si="19"/>
        <v>0</v>
      </c>
      <c r="I82" s="6" t="str">
        <f t="shared" ca="1" si="20"/>
        <v>No</v>
      </c>
      <c r="J82" s="6">
        <f t="shared" ca="1" si="21"/>
        <v>1</v>
      </c>
      <c r="K82" s="6" t="str">
        <f t="shared" ca="1" si="22"/>
        <v/>
      </c>
      <c r="L82" s="15">
        <f t="shared" ca="1" si="23"/>
        <v>0.04</v>
      </c>
      <c r="M82" s="15">
        <f t="shared" ca="1" si="24"/>
        <v>0</v>
      </c>
      <c r="N82" s="15">
        <f t="shared" ca="1" si="25"/>
        <v>0</v>
      </c>
      <c r="O82" s="12">
        <f t="shared" ca="1" si="26"/>
        <v>0.04</v>
      </c>
      <c r="Q82" s="1">
        <v>68</v>
      </c>
      <c r="R82">
        <v>3.3400000000000016</v>
      </c>
      <c r="S82">
        <v>1168</v>
      </c>
      <c r="T82">
        <v>700</v>
      </c>
      <c r="U82">
        <v>1871.339999999999</v>
      </c>
    </row>
    <row r="83" spans="1:21" x14ac:dyDescent="0.3">
      <c r="A83" s="3">
        <v>69</v>
      </c>
      <c r="B83" s="6">
        <f ca="1">COUNTIF($K$15:K82,A83)*$H$3</f>
        <v>0</v>
      </c>
      <c r="C83" s="6">
        <f t="shared" ca="1" si="27"/>
        <v>2</v>
      </c>
      <c r="D83" s="6">
        <f t="shared" ca="1" si="16"/>
        <v>55</v>
      </c>
      <c r="E83" s="6">
        <f t="shared" ca="1" si="17"/>
        <v>3</v>
      </c>
      <c r="F83" s="6">
        <f t="shared" ca="1" si="18"/>
        <v>0</v>
      </c>
      <c r="G83" s="6">
        <f t="shared" ca="1" si="28"/>
        <v>7</v>
      </c>
      <c r="H83" s="6">
        <f t="shared" ca="1" si="19"/>
        <v>1</v>
      </c>
      <c r="I83" s="6" t="str">
        <f t="shared" ca="1" si="20"/>
        <v>No</v>
      </c>
      <c r="J83" s="6">
        <f t="shared" ca="1" si="21"/>
        <v>1</v>
      </c>
      <c r="K83" s="6" t="str">
        <f t="shared" ca="1" si="22"/>
        <v/>
      </c>
      <c r="L83" s="15">
        <f t="shared" ca="1" si="23"/>
        <v>0</v>
      </c>
      <c r="M83" s="15">
        <f t="shared" ca="1" si="24"/>
        <v>8</v>
      </c>
      <c r="N83" s="15">
        <f t="shared" ca="1" si="25"/>
        <v>0</v>
      </c>
      <c r="O83" s="12">
        <f t="shared" ca="1" si="26"/>
        <v>8</v>
      </c>
      <c r="Q83" s="1">
        <v>69</v>
      </c>
      <c r="R83">
        <v>2.8600000000000017</v>
      </c>
      <c r="S83">
        <v>1320</v>
      </c>
      <c r="T83">
        <v>720</v>
      </c>
      <c r="U83">
        <v>2042.8599999999994</v>
      </c>
    </row>
    <row r="84" spans="1:21" x14ac:dyDescent="0.3">
      <c r="A84" s="3">
        <v>70</v>
      </c>
      <c r="B84" s="6">
        <f ca="1">COUNTIF($K$15:K83,A84)*$H$3</f>
        <v>0</v>
      </c>
      <c r="C84" s="6">
        <f t="shared" ca="1" si="27"/>
        <v>-1</v>
      </c>
      <c r="D84" s="6">
        <f t="shared" ca="1" si="16"/>
        <v>53</v>
      </c>
      <c r="E84" s="6">
        <f t="shared" ca="1" si="17"/>
        <v>3</v>
      </c>
      <c r="F84" s="6">
        <f t="shared" ca="1" si="18"/>
        <v>0</v>
      </c>
      <c r="G84" s="6">
        <f t="shared" ca="1" si="28"/>
        <v>4</v>
      </c>
      <c r="H84" s="6">
        <f t="shared" ca="1" si="19"/>
        <v>4</v>
      </c>
      <c r="I84" s="6" t="str">
        <f t="shared" ca="1" si="20"/>
        <v>Yes</v>
      </c>
      <c r="J84" s="6">
        <f t="shared" ca="1" si="21"/>
        <v>1</v>
      </c>
      <c r="K84" s="6">
        <f t="shared" ca="1" si="22"/>
        <v>72</v>
      </c>
      <c r="L84" s="15">
        <f t="shared" ca="1" si="23"/>
        <v>0</v>
      </c>
      <c r="M84" s="15">
        <f t="shared" ca="1" si="24"/>
        <v>32</v>
      </c>
      <c r="N84" s="15">
        <f t="shared" ca="1" si="25"/>
        <v>20</v>
      </c>
      <c r="O84" s="12">
        <f t="shared" ca="1" si="26"/>
        <v>52</v>
      </c>
      <c r="Q84" s="1">
        <v>70</v>
      </c>
      <c r="R84">
        <v>3.6800000000000019</v>
      </c>
      <c r="S84">
        <v>1112</v>
      </c>
      <c r="T84">
        <v>680</v>
      </c>
      <c r="U84">
        <v>1795.6799999999985</v>
      </c>
    </row>
    <row r="85" spans="1:21" x14ac:dyDescent="0.3">
      <c r="A85" s="3">
        <v>71</v>
      </c>
      <c r="B85" s="6">
        <f ca="1">COUNTIF($K$15:K84,A85)*$H$3</f>
        <v>8</v>
      </c>
      <c r="C85" s="6">
        <f t="shared" ca="1" si="27"/>
        <v>4</v>
      </c>
      <c r="D85" s="6">
        <f t="shared" ca="1" si="16"/>
        <v>57</v>
      </c>
      <c r="E85" s="6">
        <f t="shared" ca="1" si="17"/>
        <v>3</v>
      </c>
      <c r="F85" s="6">
        <f t="shared" ca="1" si="18"/>
        <v>1</v>
      </c>
      <c r="G85" s="6">
        <f t="shared" ca="1" si="28"/>
        <v>9</v>
      </c>
      <c r="H85" s="6">
        <f t="shared" ca="1" si="19"/>
        <v>0</v>
      </c>
      <c r="I85" s="6" t="str">
        <f t="shared" ca="1" si="20"/>
        <v>No</v>
      </c>
      <c r="J85" s="6">
        <f t="shared" ca="1" si="21"/>
        <v>3</v>
      </c>
      <c r="K85" s="6" t="str">
        <f t="shared" ca="1" si="22"/>
        <v/>
      </c>
      <c r="L85" s="15">
        <f t="shared" ca="1" si="23"/>
        <v>0.02</v>
      </c>
      <c r="M85" s="15">
        <f t="shared" ca="1" si="24"/>
        <v>0</v>
      </c>
      <c r="N85" s="15">
        <f t="shared" ca="1" si="25"/>
        <v>0</v>
      </c>
      <c r="O85" s="12">
        <f t="shared" ca="1" si="26"/>
        <v>0.02</v>
      </c>
      <c r="Q85" s="1">
        <v>71</v>
      </c>
      <c r="R85">
        <v>3.6200000000000023</v>
      </c>
      <c r="S85">
        <v>864</v>
      </c>
      <c r="T85">
        <v>680</v>
      </c>
      <c r="U85">
        <v>1547.619999999999</v>
      </c>
    </row>
    <row r="86" spans="1:21" x14ac:dyDescent="0.3">
      <c r="A86" s="3">
        <v>72</v>
      </c>
      <c r="B86" s="6">
        <f ca="1">COUNTIF($K$15:K85,A86)*$H$3</f>
        <v>8</v>
      </c>
      <c r="C86" s="6">
        <f t="shared" ca="1" si="27"/>
        <v>9</v>
      </c>
      <c r="D86" s="6">
        <f t="shared" ca="1" si="16"/>
        <v>18</v>
      </c>
      <c r="E86" s="6">
        <f t="shared" ca="1" si="17"/>
        <v>2</v>
      </c>
      <c r="F86" s="6">
        <f t="shared" ca="1" si="18"/>
        <v>7</v>
      </c>
      <c r="G86" s="6">
        <f t="shared" ca="1" si="28"/>
        <v>7</v>
      </c>
      <c r="H86" s="6">
        <f t="shared" ca="1" si="19"/>
        <v>0</v>
      </c>
      <c r="I86" s="6" t="str">
        <f t="shared" ca="1" si="20"/>
        <v>No</v>
      </c>
      <c r="J86" s="6">
        <f t="shared" ca="1" si="21"/>
        <v>3</v>
      </c>
      <c r="K86" s="6" t="str">
        <f t="shared" ca="1" si="22"/>
        <v/>
      </c>
      <c r="L86" s="15">
        <f t="shared" ca="1" si="23"/>
        <v>0.14000000000000001</v>
      </c>
      <c r="M86" s="15">
        <f t="shared" ca="1" si="24"/>
        <v>0</v>
      </c>
      <c r="N86" s="15">
        <f t="shared" ca="1" si="25"/>
        <v>0</v>
      </c>
      <c r="O86" s="12">
        <f t="shared" ca="1" si="26"/>
        <v>0.14000000000000001</v>
      </c>
      <c r="Q86" s="1">
        <v>72</v>
      </c>
      <c r="R86">
        <v>3.9800000000000026</v>
      </c>
      <c r="S86">
        <v>784</v>
      </c>
      <c r="T86">
        <v>700</v>
      </c>
      <c r="U86">
        <v>1487.9799999999987</v>
      </c>
    </row>
    <row r="87" spans="1:21" x14ac:dyDescent="0.3">
      <c r="A87" s="3">
        <v>73</v>
      </c>
      <c r="B87" s="6">
        <f ca="1">COUNTIF($K$15:K86,A87)*$H$3</f>
        <v>0</v>
      </c>
      <c r="C87" s="6">
        <f t="shared" ca="1" si="27"/>
        <v>7</v>
      </c>
      <c r="D87" s="6">
        <f t="shared" ca="1" si="16"/>
        <v>88</v>
      </c>
      <c r="E87" s="6">
        <f t="shared" ca="1" si="17"/>
        <v>4</v>
      </c>
      <c r="F87" s="6">
        <f t="shared" ca="1" si="18"/>
        <v>3</v>
      </c>
      <c r="G87" s="6">
        <f t="shared" ca="1" si="28"/>
        <v>3</v>
      </c>
      <c r="H87" s="6">
        <f t="shared" ca="1" si="19"/>
        <v>0</v>
      </c>
      <c r="I87" s="6" t="str">
        <f t="shared" ca="1" si="20"/>
        <v>Yes</v>
      </c>
      <c r="J87" s="6">
        <f t="shared" ca="1" si="21"/>
        <v>3</v>
      </c>
      <c r="K87" s="6">
        <f t="shared" ca="1" si="22"/>
        <v>77</v>
      </c>
      <c r="L87" s="15">
        <f t="shared" ca="1" si="23"/>
        <v>0.06</v>
      </c>
      <c r="M87" s="15">
        <f t="shared" ca="1" si="24"/>
        <v>0</v>
      </c>
      <c r="N87" s="15">
        <f t="shared" ca="1" si="25"/>
        <v>20</v>
      </c>
      <c r="O87" s="12">
        <f t="shared" ca="1" si="26"/>
        <v>20.059999999999999</v>
      </c>
      <c r="Q87" s="1">
        <v>73</v>
      </c>
      <c r="R87">
        <v>4.2600000000000016</v>
      </c>
      <c r="S87">
        <v>824</v>
      </c>
      <c r="T87">
        <v>680</v>
      </c>
      <c r="U87">
        <v>1508.2599999999986</v>
      </c>
    </row>
    <row r="88" spans="1:21" x14ac:dyDescent="0.3">
      <c r="A88" s="3">
        <v>74</v>
      </c>
      <c r="B88" s="6">
        <f ca="1">COUNTIF($K$15:K87,A88)*$H$3</f>
        <v>0</v>
      </c>
      <c r="C88" s="6">
        <f t="shared" ca="1" si="27"/>
        <v>3</v>
      </c>
      <c r="D88" s="6">
        <f t="shared" ca="1" si="16"/>
        <v>61</v>
      </c>
      <c r="E88" s="6">
        <f t="shared" ca="1" si="17"/>
        <v>3</v>
      </c>
      <c r="F88" s="6">
        <f t="shared" ca="1" si="18"/>
        <v>0</v>
      </c>
      <c r="G88" s="6">
        <f t="shared" ca="1" si="28"/>
        <v>8</v>
      </c>
      <c r="H88" s="6">
        <f t="shared" ca="1" si="19"/>
        <v>0</v>
      </c>
      <c r="I88" s="6" t="str">
        <f t="shared" ca="1" si="20"/>
        <v>No</v>
      </c>
      <c r="J88" s="6">
        <f t="shared" ca="1" si="21"/>
        <v>1</v>
      </c>
      <c r="K88" s="6" t="str">
        <f t="shared" ca="1" si="22"/>
        <v/>
      </c>
      <c r="L88" s="15">
        <f t="shared" ca="1" si="23"/>
        <v>0</v>
      </c>
      <c r="M88" s="15">
        <f t="shared" ca="1" si="24"/>
        <v>0</v>
      </c>
      <c r="N88" s="15">
        <f t="shared" ca="1" si="25"/>
        <v>0</v>
      </c>
      <c r="O88" s="12">
        <f t="shared" ca="1" si="26"/>
        <v>0</v>
      </c>
      <c r="Q88" s="1">
        <v>74</v>
      </c>
      <c r="R88">
        <v>3.0200000000000014</v>
      </c>
      <c r="S88">
        <v>1072</v>
      </c>
      <c r="T88">
        <v>660</v>
      </c>
      <c r="U88">
        <v>1735.0199999999988</v>
      </c>
    </row>
    <row r="89" spans="1:21" x14ac:dyDescent="0.3">
      <c r="A89" s="3">
        <v>75</v>
      </c>
      <c r="B89" s="6">
        <f ca="1">COUNTIF($K$15:K88,A89)*$H$3</f>
        <v>0</v>
      </c>
      <c r="C89" s="6">
        <f t="shared" ca="1" si="27"/>
        <v>0</v>
      </c>
      <c r="D89" s="6">
        <f t="shared" ca="1" si="16"/>
        <v>95</v>
      </c>
      <c r="E89" s="6">
        <f t="shared" ca="1" si="17"/>
        <v>5</v>
      </c>
      <c r="F89" s="6">
        <f t="shared" ca="1" si="18"/>
        <v>0</v>
      </c>
      <c r="G89" s="6">
        <f t="shared" ca="1" si="28"/>
        <v>3</v>
      </c>
      <c r="H89" s="6">
        <f t="shared" ca="1" si="19"/>
        <v>5</v>
      </c>
      <c r="I89" s="6" t="str">
        <f t="shared" ca="1" si="20"/>
        <v>Yes</v>
      </c>
      <c r="J89" s="6">
        <f t="shared" ca="1" si="21"/>
        <v>2</v>
      </c>
      <c r="K89" s="6">
        <f t="shared" ca="1" si="22"/>
        <v>78</v>
      </c>
      <c r="L89" s="15">
        <f t="shared" ca="1" si="23"/>
        <v>0</v>
      </c>
      <c r="M89" s="15">
        <f t="shared" ca="1" si="24"/>
        <v>40</v>
      </c>
      <c r="N89" s="15">
        <f t="shared" ca="1" si="25"/>
        <v>20</v>
      </c>
      <c r="O89" s="12">
        <f t="shared" ca="1" si="26"/>
        <v>60</v>
      </c>
      <c r="Q89" s="1">
        <v>75</v>
      </c>
      <c r="R89">
        <v>3.5400000000000018</v>
      </c>
      <c r="S89">
        <v>1192</v>
      </c>
      <c r="T89">
        <v>740</v>
      </c>
      <c r="U89">
        <v>1935.5399999999991</v>
      </c>
    </row>
    <row r="90" spans="1:21" x14ac:dyDescent="0.3">
      <c r="A90" s="3">
        <v>76</v>
      </c>
      <c r="B90" s="6">
        <f ca="1">COUNTIF($K$15:K89,A90)*$H$3</f>
        <v>0</v>
      </c>
      <c r="C90" s="6">
        <f t="shared" ca="1" si="27"/>
        <v>-5</v>
      </c>
      <c r="D90" s="6">
        <f t="shared" ca="1" si="16"/>
        <v>20</v>
      </c>
      <c r="E90" s="6">
        <f t="shared" ca="1" si="17"/>
        <v>2</v>
      </c>
      <c r="F90" s="6">
        <f t="shared" ca="1" si="18"/>
        <v>0</v>
      </c>
      <c r="G90" s="6">
        <f t="shared" ca="1" si="28"/>
        <v>9</v>
      </c>
      <c r="H90" s="6">
        <f t="shared" ca="1" si="19"/>
        <v>7</v>
      </c>
      <c r="I90" s="6" t="str">
        <f t="shared" ca="1" si="20"/>
        <v>No</v>
      </c>
      <c r="J90" s="6">
        <f t="shared" ca="1" si="21"/>
        <v>2</v>
      </c>
      <c r="K90" s="6" t="str">
        <f t="shared" ca="1" si="22"/>
        <v/>
      </c>
      <c r="L90" s="15">
        <f t="shared" ca="1" si="23"/>
        <v>0</v>
      </c>
      <c r="M90" s="15">
        <f t="shared" ca="1" si="24"/>
        <v>56</v>
      </c>
      <c r="N90" s="15">
        <f t="shared" ca="1" si="25"/>
        <v>0</v>
      </c>
      <c r="O90" s="12">
        <f t="shared" ca="1" si="26"/>
        <v>56</v>
      </c>
      <c r="Q90" s="1">
        <v>76</v>
      </c>
      <c r="R90">
        <v>3.5800000000000023</v>
      </c>
      <c r="S90">
        <v>984</v>
      </c>
      <c r="T90">
        <v>700</v>
      </c>
      <c r="U90">
        <v>1687.5799999999988</v>
      </c>
    </row>
    <row r="91" spans="1:21" x14ac:dyDescent="0.3">
      <c r="A91" s="3">
        <v>77</v>
      </c>
      <c r="B91" s="6">
        <f ca="1">COUNTIF($K$15:K90,A91)*$H$3</f>
        <v>8</v>
      </c>
      <c r="C91" s="6">
        <f t="shared" ca="1" si="27"/>
        <v>1</v>
      </c>
      <c r="D91" s="6">
        <f t="shared" ca="1" si="16"/>
        <v>11</v>
      </c>
      <c r="E91" s="6">
        <f t="shared" ca="1" si="17"/>
        <v>1</v>
      </c>
      <c r="F91" s="6">
        <f t="shared" ca="1" si="18"/>
        <v>0</v>
      </c>
      <c r="G91" s="6">
        <f t="shared" ca="1" si="28"/>
        <v>8</v>
      </c>
      <c r="H91" s="6">
        <f t="shared" ca="1" si="19"/>
        <v>0</v>
      </c>
      <c r="I91" s="6" t="str">
        <f t="shared" ca="1" si="20"/>
        <v>No</v>
      </c>
      <c r="J91" s="6">
        <f t="shared" ca="1" si="21"/>
        <v>1</v>
      </c>
      <c r="K91" s="6" t="str">
        <f t="shared" ca="1" si="22"/>
        <v/>
      </c>
      <c r="L91" s="15">
        <f t="shared" ca="1" si="23"/>
        <v>0</v>
      </c>
      <c r="M91" s="15">
        <f t="shared" ca="1" si="24"/>
        <v>0</v>
      </c>
      <c r="N91" s="15">
        <f t="shared" ca="1" si="25"/>
        <v>0</v>
      </c>
      <c r="O91" s="12">
        <f t="shared" ca="1" si="26"/>
        <v>0</v>
      </c>
      <c r="Q91" s="1">
        <v>77</v>
      </c>
      <c r="R91">
        <v>3.6200000000000019</v>
      </c>
      <c r="S91">
        <v>1264</v>
      </c>
      <c r="T91">
        <v>700</v>
      </c>
      <c r="U91">
        <v>1967.619999999999</v>
      </c>
    </row>
    <row r="92" spans="1:21" x14ac:dyDescent="0.3">
      <c r="A92" s="3">
        <v>78</v>
      </c>
      <c r="B92" s="6">
        <f ca="1">COUNTIF($K$15:K91,A92)*$H$3</f>
        <v>8</v>
      </c>
      <c r="C92" s="6">
        <f t="shared" ca="1" si="27"/>
        <v>8</v>
      </c>
      <c r="D92" s="6">
        <f t="shared" ca="1" si="16"/>
        <v>12</v>
      </c>
      <c r="E92" s="6">
        <f t="shared" ca="1" si="17"/>
        <v>1</v>
      </c>
      <c r="F92" s="6">
        <f t="shared" ca="1" si="18"/>
        <v>7</v>
      </c>
      <c r="G92" s="6">
        <f t="shared" ca="1" si="28"/>
        <v>7</v>
      </c>
      <c r="H92" s="6">
        <f t="shared" ca="1" si="19"/>
        <v>0</v>
      </c>
      <c r="I92" s="6" t="str">
        <f t="shared" ca="1" si="20"/>
        <v>No</v>
      </c>
      <c r="J92" s="6">
        <f t="shared" ca="1" si="21"/>
        <v>2</v>
      </c>
      <c r="K92" s="6" t="str">
        <f t="shared" ca="1" si="22"/>
        <v/>
      </c>
      <c r="L92" s="15">
        <f t="shared" ca="1" si="23"/>
        <v>0.14000000000000001</v>
      </c>
      <c r="M92" s="15">
        <f t="shared" ca="1" si="24"/>
        <v>0</v>
      </c>
      <c r="N92" s="15">
        <f t="shared" ca="1" si="25"/>
        <v>0</v>
      </c>
      <c r="O92" s="12">
        <f t="shared" ca="1" si="26"/>
        <v>0.14000000000000001</v>
      </c>
      <c r="Q92" s="1">
        <v>78</v>
      </c>
      <c r="R92">
        <v>3.1200000000000019</v>
      </c>
      <c r="S92">
        <v>1088</v>
      </c>
      <c r="T92">
        <v>720</v>
      </c>
      <c r="U92">
        <v>1811.1199999999988</v>
      </c>
    </row>
    <row r="93" spans="1:21" x14ac:dyDescent="0.3">
      <c r="A93" s="3">
        <v>79</v>
      </c>
      <c r="B93" s="6">
        <f ca="1">COUNTIF($K$15:K92,A93)*$H$3</f>
        <v>0</v>
      </c>
      <c r="C93" s="6">
        <f t="shared" ca="1" si="27"/>
        <v>7</v>
      </c>
      <c r="D93" s="6">
        <f t="shared" ca="1" si="16"/>
        <v>79</v>
      </c>
      <c r="E93" s="6">
        <f t="shared" ca="1" si="17"/>
        <v>4</v>
      </c>
      <c r="F93" s="6">
        <f t="shared" ca="1" si="18"/>
        <v>3</v>
      </c>
      <c r="G93" s="6">
        <f t="shared" ca="1" si="28"/>
        <v>3</v>
      </c>
      <c r="H93" s="6">
        <f t="shared" ca="1" si="19"/>
        <v>0</v>
      </c>
      <c r="I93" s="6" t="str">
        <f t="shared" ca="1" si="20"/>
        <v>Yes</v>
      </c>
      <c r="J93" s="6">
        <f t="shared" ca="1" si="21"/>
        <v>2</v>
      </c>
      <c r="K93" s="6">
        <f t="shared" ca="1" si="22"/>
        <v>82</v>
      </c>
      <c r="L93" s="15">
        <f t="shared" ca="1" si="23"/>
        <v>0.06</v>
      </c>
      <c r="M93" s="15">
        <f t="shared" ca="1" si="24"/>
        <v>0</v>
      </c>
      <c r="N93" s="15">
        <f t="shared" ca="1" si="25"/>
        <v>20</v>
      </c>
      <c r="O93" s="12">
        <f t="shared" ca="1" si="26"/>
        <v>20.059999999999999</v>
      </c>
      <c r="Q93" s="1">
        <v>79</v>
      </c>
      <c r="R93">
        <v>3.4000000000000021</v>
      </c>
      <c r="S93">
        <v>1064</v>
      </c>
      <c r="T93">
        <v>720</v>
      </c>
      <c r="U93">
        <v>1787.3999999999985</v>
      </c>
    </row>
    <row r="94" spans="1:21" x14ac:dyDescent="0.3">
      <c r="A94" s="3">
        <v>80</v>
      </c>
      <c r="B94" s="6">
        <f ca="1">COUNTIF($K$15:K93,A94)*$H$3</f>
        <v>0</v>
      </c>
      <c r="C94" s="6">
        <f t="shared" ca="1" si="27"/>
        <v>3</v>
      </c>
      <c r="D94" s="6">
        <f t="shared" ca="1" si="16"/>
        <v>46</v>
      </c>
      <c r="E94" s="6">
        <f t="shared" ca="1" si="17"/>
        <v>3</v>
      </c>
      <c r="F94" s="6">
        <f t="shared" ca="1" si="18"/>
        <v>0</v>
      </c>
      <c r="G94" s="6">
        <f t="shared" ca="1" si="28"/>
        <v>8</v>
      </c>
      <c r="H94" s="6">
        <f t="shared" ca="1" si="19"/>
        <v>0</v>
      </c>
      <c r="I94" s="6" t="str">
        <f t="shared" ca="1" si="20"/>
        <v>No</v>
      </c>
      <c r="J94" s="6">
        <f t="shared" ca="1" si="21"/>
        <v>2</v>
      </c>
      <c r="K94" s="6" t="str">
        <f t="shared" ca="1" si="22"/>
        <v/>
      </c>
      <c r="L94" s="15">
        <f t="shared" ca="1" si="23"/>
        <v>0</v>
      </c>
      <c r="M94" s="15">
        <f t="shared" ca="1" si="24"/>
        <v>0</v>
      </c>
      <c r="N94" s="15">
        <f t="shared" ca="1" si="25"/>
        <v>0</v>
      </c>
      <c r="O94" s="12">
        <f t="shared" ca="1" si="26"/>
        <v>0</v>
      </c>
      <c r="Q94" s="1">
        <v>80</v>
      </c>
      <c r="R94">
        <v>3.1600000000000019</v>
      </c>
      <c r="S94">
        <v>1296</v>
      </c>
      <c r="T94">
        <v>720</v>
      </c>
      <c r="U94">
        <v>2019.1599999999992</v>
      </c>
    </row>
    <row r="95" spans="1:21" x14ac:dyDescent="0.3">
      <c r="A95" s="3">
        <v>81</v>
      </c>
      <c r="B95" s="6">
        <f ca="1">COUNTIF($K$15:K94,A95)*$H$3</f>
        <v>0</v>
      </c>
      <c r="C95" s="6">
        <f t="shared" ca="1" si="27"/>
        <v>0</v>
      </c>
      <c r="D95" s="6">
        <f t="shared" ca="1" si="16"/>
        <v>58</v>
      </c>
      <c r="E95" s="6">
        <f t="shared" ca="1" si="17"/>
        <v>3</v>
      </c>
      <c r="F95" s="6">
        <f t="shared" ca="1" si="18"/>
        <v>0</v>
      </c>
      <c r="G95" s="6">
        <f t="shared" ca="1" si="28"/>
        <v>5</v>
      </c>
      <c r="H95" s="6">
        <f t="shared" ca="1" si="19"/>
        <v>3</v>
      </c>
      <c r="I95" s="6" t="str">
        <f t="shared" ca="1" si="20"/>
        <v>No</v>
      </c>
      <c r="J95" s="6">
        <f t="shared" ca="1" si="21"/>
        <v>2</v>
      </c>
      <c r="K95" s="6" t="str">
        <f t="shared" ca="1" si="22"/>
        <v/>
      </c>
      <c r="L95" s="15">
        <f t="shared" ca="1" si="23"/>
        <v>0</v>
      </c>
      <c r="M95" s="15">
        <f t="shared" ca="1" si="24"/>
        <v>24</v>
      </c>
      <c r="N95" s="15">
        <f t="shared" ca="1" si="25"/>
        <v>0</v>
      </c>
      <c r="O95" s="12">
        <f t="shared" ca="1" si="26"/>
        <v>24</v>
      </c>
      <c r="Q95" s="1">
        <v>81</v>
      </c>
      <c r="R95">
        <v>2.5400000000000009</v>
      </c>
      <c r="S95">
        <v>1448</v>
      </c>
      <c r="T95">
        <v>720</v>
      </c>
      <c r="U95">
        <v>2170.5399999999991</v>
      </c>
    </row>
    <row r="96" spans="1:21" x14ac:dyDescent="0.3">
      <c r="A96" s="3">
        <v>82</v>
      </c>
      <c r="B96" s="6">
        <f ca="1">COUNTIF($K$15:K95,A96)*$H$3</f>
        <v>8</v>
      </c>
      <c r="C96" s="6">
        <f t="shared" ca="1" si="27"/>
        <v>5</v>
      </c>
      <c r="D96" s="6">
        <f t="shared" ca="1" si="16"/>
        <v>38</v>
      </c>
      <c r="E96" s="6">
        <f t="shared" ca="1" si="17"/>
        <v>3</v>
      </c>
      <c r="F96" s="6">
        <f t="shared" ca="1" si="18"/>
        <v>2</v>
      </c>
      <c r="G96" s="6">
        <f t="shared" ca="1" si="28"/>
        <v>2</v>
      </c>
      <c r="H96" s="6">
        <f t="shared" ca="1" si="19"/>
        <v>0</v>
      </c>
      <c r="I96" s="6" t="str">
        <f t="shared" ca="1" si="20"/>
        <v>Yes</v>
      </c>
      <c r="J96" s="6">
        <f t="shared" ca="1" si="21"/>
        <v>3</v>
      </c>
      <c r="K96" s="6">
        <f t="shared" ca="1" si="22"/>
        <v>86</v>
      </c>
      <c r="L96" s="15">
        <f t="shared" ca="1" si="23"/>
        <v>0.04</v>
      </c>
      <c r="M96" s="15">
        <f t="shared" ca="1" si="24"/>
        <v>0</v>
      </c>
      <c r="N96" s="15">
        <f t="shared" ca="1" si="25"/>
        <v>20</v>
      </c>
      <c r="O96" s="12">
        <f t="shared" ca="1" si="26"/>
        <v>20.04</v>
      </c>
      <c r="Q96" s="1">
        <v>82</v>
      </c>
      <c r="R96">
        <v>3.780000000000002</v>
      </c>
      <c r="S96">
        <v>1560</v>
      </c>
      <c r="T96">
        <v>740</v>
      </c>
      <c r="U96">
        <v>2303.7799999999984</v>
      </c>
    </row>
    <row r="97" spans="1:21" x14ac:dyDescent="0.3">
      <c r="A97" s="3">
        <v>83</v>
      </c>
      <c r="B97" s="6">
        <f ca="1">COUNTIF($K$15:K96,A97)*$H$3</f>
        <v>0</v>
      </c>
      <c r="C97" s="6">
        <f t="shared" ca="1" si="27"/>
        <v>2</v>
      </c>
      <c r="D97" s="6">
        <f t="shared" ca="1" si="16"/>
        <v>16</v>
      </c>
      <c r="E97" s="6">
        <f t="shared" ca="1" si="17"/>
        <v>2</v>
      </c>
      <c r="F97" s="6">
        <f t="shared" ca="1" si="18"/>
        <v>0</v>
      </c>
      <c r="G97" s="6">
        <f t="shared" ca="1" si="28"/>
        <v>8</v>
      </c>
      <c r="H97" s="6">
        <f t="shared" ca="1" si="19"/>
        <v>0</v>
      </c>
      <c r="I97" s="6" t="str">
        <f t="shared" ca="1" si="20"/>
        <v>No</v>
      </c>
      <c r="J97" s="6">
        <f t="shared" ca="1" si="21"/>
        <v>2</v>
      </c>
      <c r="K97" s="6" t="str">
        <f t="shared" ca="1" si="22"/>
        <v/>
      </c>
      <c r="L97" s="15">
        <f t="shared" ca="1" si="23"/>
        <v>0</v>
      </c>
      <c r="M97" s="15">
        <f t="shared" ca="1" si="24"/>
        <v>0</v>
      </c>
      <c r="N97" s="15">
        <f t="shared" ca="1" si="25"/>
        <v>0</v>
      </c>
      <c r="O97" s="12">
        <f t="shared" ca="1" si="26"/>
        <v>0</v>
      </c>
      <c r="Q97" s="1">
        <v>83</v>
      </c>
      <c r="R97">
        <v>3.8600000000000021</v>
      </c>
      <c r="S97">
        <v>1296</v>
      </c>
      <c r="T97">
        <v>680</v>
      </c>
      <c r="U97">
        <v>1979.8599999999988</v>
      </c>
    </row>
    <row r="98" spans="1:21" x14ac:dyDescent="0.3">
      <c r="A98" s="3">
        <v>84</v>
      </c>
      <c r="B98" s="6">
        <f ca="1">COUNTIF($K$15:K97,A98)*$H$3</f>
        <v>0</v>
      </c>
      <c r="C98" s="6">
        <f t="shared" ca="1" si="27"/>
        <v>0</v>
      </c>
      <c r="D98" s="6">
        <f t="shared" ca="1" si="16"/>
        <v>45</v>
      </c>
      <c r="E98" s="6">
        <f t="shared" ca="1" si="17"/>
        <v>3</v>
      </c>
      <c r="F98" s="6">
        <f t="shared" ca="1" si="18"/>
        <v>0</v>
      </c>
      <c r="G98" s="6">
        <f t="shared" ca="1" si="28"/>
        <v>5</v>
      </c>
      <c r="H98" s="6">
        <f t="shared" ca="1" si="19"/>
        <v>3</v>
      </c>
      <c r="I98" s="6" t="str">
        <f t="shared" ca="1" si="20"/>
        <v>No</v>
      </c>
      <c r="J98" s="6">
        <f t="shared" ca="1" si="21"/>
        <v>2</v>
      </c>
      <c r="K98" s="6" t="str">
        <f t="shared" ca="1" si="22"/>
        <v/>
      </c>
      <c r="L98" s="15">
        <f t="shared" ca="1" si="23"/>
        <v>0</v>
      </c>
      <c r="M98" s="15">
        <f t="shared" ca="1" si="24"/>
        <v>24</v>
      </c>
      <c r="N98" s="15">
        <f t="shared" ca="1" si="25"/>
        <v>0</v>
      </c>
      <c r="O98" s="12">
        <f t="shared" ca="1" si="26"/>
        <v>24</v>
      </c>
      <c r="Q98" s="1">
        <v>84</v>
      </c>
      <c r="R98">
        <v>2.8600000000000017</v>
      </c>
      <c r="S98">
        <v>1248</v>
      </c>
      <c r="T98">
        <v>720</v>
      </c>
      <c r="U98">
        <v>1970.8599999999985</v>
      </c>
    </row>
    <row r="99" spans="1:21" x14ac:dyDescent="0.3">
      <c r="A99" s="3">
        <v>85</v>
      </c>
      <c r="B99" s="6">
        <f ca="1">COUNTIF($K$15:K98,A99)*$H$3</f>
        <v>0</v>
      </c>
      <c r="C99" s="6">
        <f t="shared" ca="1" si="27"/>
        <v>-3</v>
      </c>
      <c r="D99" s="6">
        <f t="shared" ca="1" si="16"/>
        <v>41</v>
      </c>
      <c r="E99" s="6">
        <f t="shared" ca="1" si="17"/>
        <v>3</v>
      </c>
      <c r="F99" s="6">
        <f t="shared" ca="1" si="18"/>
        <v>0</v>
      </c>
      <c r="G99" s="6">
        <f t="shared" ca="1" si="28"/>
        <v>2</v>
      </c>
      <c r="H99" s="6">
        <f t="shared" ca="1" si="19"/>
        <v>6</v>
      </c>
      <c r="I99" s="6" t="str">
        <f t="shared" ca="1" si="20"/>
        <v>Yes</v>
      </c>
      <c r="J99" s="6">
        <f t="shared" ca="1" si="21"/>
        <v>2</v>
      </c>
      <c r="K99" s="6">
        <f t="shared" ca="1" si="22"/>
        <v>88</v>
      </c>
      <c r="L99" s="15">
        <f t="shared" ca="1" si="23"/>
        <v>0</v>
      </c>
      <c r="M99" s="15">
        <f t="shared" ca="1" si="24"/>
        <v>48</v>
      </c>
      <c r="N99" s="15">
        <f t="shared" ca="1" si="25"/>
        <v>20</v>
      </c>
      <c r="O99" s="12">
        <f t="shared" ca="1" si="26"/>
        <v>68</v>
      </c>
      <c r="Q99" s="1">
        <v>85</v>
      </c>
      <c r="R99">
        <v>3.6200000000000019</v>
      </c>
      <c r="S99">
        <v>928</v>
      </c>
      <c r="T99">
        <v>660</v>
      </c>
      <c r="U99">
        <v>1591.6199999999992</v>
      </c>
    </row>
    <row r="100" spans="1:21" x14ac:dyDescent="0.3">
      <c r="A100" s="3">
        <v>86</v>
      </c>
      <c r="B100" s="6">
        <f ca="1">COUNTIF($K$15:K99,A100)*$H$3</f>
        <v>8</v>
      </c>
      <c r="C100" s="6">
        <f t="shared" ca="1" si="27"/>
        <v>2</v>
      </c>
      <c r="D100" s="6">
        <f t="shared" ca="1" si="16"/>
        <v>74</v>
      </c>
      <c r="E100" s="6">
        <f t="shared" ca="1" si="17"/>
        <v>3</v>
      </c>
      <c r="F100" s="6">
        <f t="shared" ca="1" si="18"/>
        <v>0</v>
      </c>
      <c r="G100" s="6">
        <f t="shared" ca="1" si="28"/>
        <v>7</v>
      </c>
      <c r="H100" s="6">
        <f t="shared" ca="1" si="19"/>
        <v>1</v>
      </c>
      <c r="I100" s="6" t="str">
        <f t="shared" ca="1" si="20"/>
        <v>No</v>
      </c>
      <c r="J100" s="6">
        <f t="shared" ca="1" si="21"/>
        <v>2</v>
      </c>
      <c r="K100" s="6" t="str">
        <f t="shared" ca="1" si="22"/>
        <v/>
      </c>
      <c r="L100" s="15">
        <f t="shared" ca="1" si="23"/>
        <v>0</v>
      </c>
      <c r="M100" s="15">
        <f t="shared" ca="1" si="24"/>
        <v>8</v>
      </c>
      <c r="N100" s="15">
        <f t="shared" ca="1" si="25"/>
        <v>0</v>
      </c>
      <c r="O100" s="12">
        <f t="shared" ca="1" si="26"/>
        <v>8</v>
      </c>
      <c r="Q100" s="1">
        <v>86</v>
      </c>
      <c r="R100">
        <v>2.3800000000000012</v>
      </c>
      <c r="S100">
        <v>1416</v>
      </c>
      <c r="T100">
        <v>740</v>
      </c>
      <c r="U100">
        <v>2158.3799999999992</v>
      </c>
    </row>
    <row r="101" spans="1:21" x14ac:dyDescent="0.3">
      <c r="A101" s="3">
        <v>87</v>
      </c>
      <c r="B101" s="6">
        <f ca="1">COUNTIF($K$15:K100,A101)*$H$3</f>
        <v>0</v>
      </c>
      <c r="C101" s="6">
        <f t="shared" ca="1" si="27"/>
        <v>-1</v>
      </c>
      <c r="D101" s="6">
        <f t="shared" ca="1" si="16"/>
        <v>45</v>
      </c>
      <c r="E101" s="6">
        <f t="shared" ca="1" si="17"/>
        <v>3</v>
      </c>
      <c r="F101" s="6">
        <f t="shared" ca="1" si="18"/>
        <v>0</v>
      </c>
      <c r="G101" s="6">
        <f t="shared" ca="1" si="28"/>
        <v>4</v>
      </c>
      <c r="H101" s="6">
        <f t="shared" ca="1" si="19"/>
        <v>4</v>
      </c>
      <c r="I101" s="6" t="str">
        <f t="shared" ca="1" si="20"/>
        <v>Yes</v>
      </c>
      <c r="J101" s="6">
        <f t="shared" ca="1" si="21"/>
        <v>3</v>
      </c>
      <c r="K101" s="6">
        <f t="shared" ca="1" si="22"/>
        <v>91</v>
      </c>
      <c r="L101" s="15">
        <f t="shared" ca="1" si="23"/>
        <v>0</v>
      </c>
      <c r="M101" s="15">
        <f t="shared" ca="1" si="24"/>
        <v>32</v>
      </c>
      <c r="N101" s="15">
        <f t="shared" ca="1" si="25"/>
        <v>20</v>
      </c>
      <c r="O101" s="12">
        <f t="shared" ca="1" si="26"/>
        <v>52</v>
      </c>
      <c r="Q101" s="1">
        <v>87</v>
      </c>
      <c r="R101">
        <v>2.5400000000000014</v>
      </c>
      <c r="S101">
        <v>1352</v>
      </c>
      <c r="T101">
        <v>680</v>
      </c>
      <c r="U101">
        <v>2034.5399999999984</v>
      </c>
    </row>
    <row r="102" spans="1:21" x14ac:dyDescent="0.3">
      <c r="A102" s="3">
        <v>88</v>
      </c>
      <c r="B102" s="6">
        <f ca="1">COUNTIF($K$15:K101,A102)*$H$3</f>
        <v>8</v>
      </c>
      <c r="C102" s="6">
        <f t="shared" ca="1" si="27"/>
        <v>4</v>
      </c>
      <c r="D102" s="6">
        <f t="shared" ca="1" si="16"/>
        <v>58</v>
      </c>
      <c r="E102" s="6">
        <f t="shared" ca="1" si="17"/>
        <v>3</v>
      </c>
      <c r="F102" s="6">
        <f t="shared" ca="1" si="18"/>
        <v>1</v>
      </c>
      <c r="G102" s="6">
        <f t="shared" ca="1" si="28"/>
        <v>9</v>
      </c>
      <c r="H102" s="6">
        <f t="shared" ca="1" si="19"/>
        <v>0</v>
      </c>
      <c r="I102" s="6" t="str">
        <f t="shared" ca="1" si="20"/>
        <v>No</v>
      </c>
      <c r="J102" s="6">
        <f t="shared" ca="1" si="21"/>
        <v>3</v>
      </c>
      <c r="K102" s="6" t="str">
        <f t="shared" ca="1" si="22"/>
        <v/>
      </c>
      <c r="L102" s="15">
        <f t="shared" ca="1" si="23"/>
        <v>0.02</v>
      </c>
      <c r="M102" s="15">
        <f t="shared" ca="1" si="24"/>
        <v>0</v>
      </c>
      <c r="N102" s="15">
        <f t="shared" ca="1" si="25"/>
        <v>0</v>
      </c>
      <c r="O102" s="12">
        <f t="shared" ca="1" si="26"/>
        <v>0.02</v>
      </c>
      <c r="Q102" s="1">
        <v>88</v>
      </c>
      <c r="R102">
        <v>3.1400000000000019</v>
      </c>
      <c r="S102">
        <v>1144</v>
      </c>
      <c r="T102">
        <v>700</v>
      </c>
      <c r="U102">
        <v>1847.1399999999992</v>
      </c>
    </row>
    <row r="103" spans="1:21" x14ac:dyDescent="0.3">
      <c r="A103" s="3">
        <v>89</v>
      </c>
      <c r="B103" s="6">
        <f ca="1">COUNTIF($K$15:K102,A103)*$H$3</f>
        <v>0</v>
      </c>
      <c r="C103" s="6">
        <f t="shared" ca="1" si="27"/>
        <v>1</v>
      </c>
      <c r="D103" s="6">
        <f t="shared" ca="1" si="16"/>
        <v>24</v>
      </c>
      <c r="E103" s="6">
        <f t="shared" ca="1" si="17"/>
        <v>2</v>
      </c>
      <c r="F103" s="6">
        <f t="shared" ca="1" si="18"/>
        <v>0</v>
      </c>
      <c r="G103" s="6">
        <f t="shared" ca="1" si="28"/>
        <v>7</v>
      </c>
      <c r="H103" s="6">
        <f t="shared" ca="1" si="19"/>
        <v>1</v>
      </c>
      <c r="I103" s="6" t="str">
        <f t="shared" ca="1" si="20"/>
        <v>No</v>
      </c>
      <c r="J103" s="6">
        <f t="shared" ca="1" si="21"/>
        <v>1</v>
      </c>
      <c r="K103" s="6" t="str">
        <f t="shared" ca="1" si="22"/>
        <v/>
      </c>
      <c r="L103" s="15">
        <f t="shared" ca="1" si="23"/>
        <v>0</v>
      </c>
      <c r="M103" s="15">
        <f t="shared" ca="1" si="24"/>
        <v>8</v>
      </c>
      <c r="N103" s="15">
        <f t="shared" ca="1" si="25"/>
        <v>0</v>
      </c>
      <c r="O103" s="12">
        <f t="shared" ca="1" si="26"/>
        <v>8</v>
      </c>
      <c r="Q103" s="1">
        <v>89</v>
      </c>
      <c r="R103">
        <v>4.2200000000000015</v>
      </c>
      <c r="S103">
        <v>1024</v>
      </c>
      <c r="T103">
        <v>700</v>
      </c>
      <c r="U103">
        <v>1728.2199999999993</v>
      </c>
    </row>
    <row r="104" spans="1:21" x14ac:dyDescent="0.3">
      <c r="A104" s="3">
        <v>90</v>
      </c>
      <c r="B104" s="6">
        <f ca="1">COUNTIF($K$15:K103,A104)*$H$3</f>
        <v>0</v>
      </c>
      <c r="C104" s="6">
        <f t="shared" ca="1" si="27"/>
        <v>-1</v>
      </c>
      <c r="D104" s="6">
        <f t="shared" ca="1" si="16"/>
        <v>76</v>
      </c>
      <c r="E104" s="6">
        <f t="shared" ca="1" si="17"/>
        <v>4</v>
      </c>
      <c r="F104" s="6">
        <f t="shared" ca="1" si="18"/>
        <v>0</v>
      </c>
      <c r="G104" s="6">
        <f t="shared" ca="1" si="28"/>
        <v>3</v>
      </c>
      <c r="H104" s="6">
        <f t="shared" ca="1" si="19"/>
        <v>5</v>
      </c>
      <c r="I104" s="6" t="str">
        <f t="shared" ca="1" si="20"/>
        <v>Yes</v>
      </c>
      <c r="J104" s="6">
        <f t="shared" ca="1" si="21"/>
        <v>3</v>
      </c>
      <c r="K104" s="6">
        <f t="shared" ca="1" si="22"/>
        <v>94</v>
      </c>
      <c r="L104" s="15">
        <f t="shared" ca="1" si="23"/>
        <v>0</v>
      </c>
      <c r="M104" s="15">
        <f t="shared" ca="1" si="24"/>
        <v>40</v>
      </c>
      <c r="N104" s="15">
        <f t="shared" ca="1" si="25"/>
        <v>20</v>
      </c>
      <c r="O104" s="12">
        <f t="shared" ca="1" si="26"/>
        <v>60</v>
      </c>
      <c r="Q104" s="1">
        <v>90</v>
      </c>
      <c r="R104">
        <v>4.1600000000000028</v>
      </c>
      <c r="S104">
        <v>824</v>
      </c>
      <c r="T104">
        <v>680</v>
      </c>
      <c r="U104">
        <v>1508.1599999999992</v>
      </c>
    </row>
    <row r="105" spans="1:21" x14ac:dyDescent="0.3">
      <c r="A105" s="3">
        <v>91</v>
      </c>
      <c r="B105" s="6">
        <f ca="1">COUNTIF($K$15:K104,A105)*$H$3</f>
        <v>8</v>
      </c>
      <c r="C105" s="6">
        <f t="shared" ca="1" si="27"/>
        <v>3</v>
      </c>
      <c r="D105" s="6">
        <f t="shared" ca="1" si="16"/>
        <v>87</v>
      </c>
      <c r="E105" s="6">
        <f t="shared" ca="1" si="17"/>
        <v>4</v>
      </c>
      <c r="F105" s="6">
        <f t="shared" ca="1" si="18"/>
        <v>0</v>
      </c>
      <c r="G105" s="6">
        <f t="shared" ca="1" si="28"/>
        <v>7</v>
      </c>
      <c r="H105" s="6">
        <f t="shared" ca="1" si="19"/>
        <v>1</v>
      </c>
      <c r="I105" s="6" t="str">
        <f t="shared" ca="1" si="20"/>
        <v>No</v>
      </c>
      <c r="J105" s="6">
        <f t="shared" ca="1" si="21"/>
        <v>1</v>
      </c>
      <c r="K105" s="6" t="str">
        <f t="shared" ca="1" si="22"/>
        <v/>
      </c>
      <c r="L105" s="15">
        <f t="shared" ca="1" si="23"/>
        <v>0</v>
      </c>
      <c r="M105" s="15">
        <f t="shared" ca="1" si="24"/>
        <v>8</v>
      </c>
      <c r="N105" s="15">
        <f t="shared" ca="1" si="25"/>
        <v>0</v>
      </c>
      <c r="O105" s="12">
        <f t="shared" ca="1" si="26"/>
        <v>8</v>
      </c>
      <c r="Q105" s="1">
        <v>91</v>
      </c>
      <c r="R105">
        <v>3.1200000000000019</v>
      </c>
      <c r="S105">
        <v>1240</v>
      </c>
      <c r="T105">
        <v>740</v>
      </c>
      <c r="U105">
        <v>1983.1199999999985</v>
      </c>
    </row>
    <row r="106" spans="1:21" x14ac:dyDescent="0.3">
      <c r="A106" s="3">
        <v>92</v>
      </c>
      <c r="B106" s="6">
        <f ca="1">COUNTIF($K$15:K105,A106)*$H$3</f>
        <v>0</v>
      </c>
      <c r="C106" s="6">
        <f t="shared" ca="1" si="27"/>
        <v>-1</v>
      </c>
      <c r="D106" s="6">
        <f t="shared" ca="1" si="16"/>
        <v>79</v>
      </c>
      <c r="E106" s="6">
        <f t="shared" ca="1" si="17"/>
        <v>4</v>
      </c>
      <c r="F106" s="6">
        <f t="shared" ca="1" si="18"/>
        <v>0</v>
      </c>
      <c r="G106" s="6">
        <f t="shared" ca="1" si="28"/>
        <v>3</v>
      </c>
      <c r="H106" s="6">
        <f t="shared" ca="1" si="19"/>
        <v>5</v>
      </c>
      <c r="I106" s="6" t="str">
        <f t="shared" ca="1" si="20"/>
        <v>Yes</v>
      </c>
      <c r="J106" s="6">
        <f t="shared" ca="1" si="21"/>
        <v>1</v>
      </c>
      <c r="K106" s="6">
        <f t="shared" ca="1" si="22"/>
        <v>94</v>
      </c>
      <c r="L106" s="15">
        <f t="shared" ca="1" si="23"/>
        <v>0</v>
      </c>
      <c r="M106" s="15">
        <f t="shared" ca="1" si="24"/>
        <v>40</v>
      </c>
      <c r="N106" s="15">
        <f t="shared" ca="1" si="25"/>
        <v>20</v>
      </c>
      <c r="O106" s="12">
        <f t="shared" ca="1" si="26"/>
        <v>60</v>
      </c>
      <c r="Q106" s="1">
        <v>92</v>
      </c>
      <c r="R106">
        <v>3.1400000000000019</v>
      </c>
      <c r="S106">
        <v>1064</v>
      </c>
      <c r="T106">
        <v>660</v>
      </c>
      <c r="U106">
        <v>1727.1399999999987</v>
      </c>
    </row>
    <row r="107" spans="1:21" x14ac:dyDescent="0.3">
      <c r="A107" s="3">
        <v>93</v>
      </c>
      <c r="B107" s="6">
        <f ca="1">COUNTIF($K$15:K106,A107)*$H$3</f>
        <v>0</v>
      </c>
      <c r="C107" s="6">
        <f t="shared" ca="1" si="27"/>
        <v>-5</v>
      </c>
      <c r="D107" s="6">
        <f t="shared" ca="1" si="16"/>
        <v>8</v>
      </c>
      <c r="E107" s="6">
        <f t="shared" ca="1" si="17"/>
        <v>1</v>
      </c>
      <c r="F107" s="6">
        <f t="shared" ca="1" si="18"/>
        <v>0</v>
      </c>
      <c r="G107" s="6">
        <f t="shared" ca="1" si="28"/>
        <v>10</v>
      </c>
      <c r="H107" s="6">
        <f t="shared" ca="1" si="19"/>
        <v>6</v>
      </c>
      <c r="I107" s="6" t="str">
        <f t="shared" ca="1" si="20"/>
        <v>No</v>
      </c>
      <c r="J107" s="6">
        <f t="shared" ca="1" si="21"/>
        <v>1</v>
      </c>
      <c r="K107" s="6" t="str">
        <f t="shared" ca="1" si="22"/>
        <v/>
      </c>
      <c r="L107" s="15">
        <f t="shared" ca="1" si="23"/>
        <v>0</v>
      </c>
      <c r="M107" s="15">
        <f t="shared" ca="1" si="24"/>
        <v>48</v>
      </c>
      <c r="N107" s="15">
        <f t="shared" ca="1" si="25"/>
        <v>0</v>
      </c>
      <c r="O107" s="12">
        <f t="shared" ca="1" si="26"/>
        <v>48</v>
      </c>
      <c r="Q107" s="1">
        <v>93</v>
      </c>
      <c r="R107">
        <v>3.0600000000000018</v>
      </c>
      <c r="S107">
        <v>1456</v>
      </c>
      <c r="T107">
        <v>760</v>
      </c>
      <c r="U107">
        <v>2219.0599999999981</v>
      </c>
    </row>
    <row r="108" spans="1:21" x14ac:dyDescent="0.3">
      <c r="A108" s="3">
        <v>94</v>
      </c>
      <c r="B108" s="6">
        <f ca="1">COUNTIF($K$15:K107,A108)*$H$3</f>
        <v>16</v>
      </c>
      <c r="C108" s="6">
        <f t="shared" ca="1" si="27"/>
        <v>10</v>
      </c>
      <c r="D108" s="6">
        <f t="shared" ca="1" si="16"/>
        <v>69</v>
      </c>
      <c r="E108" s="6">
        <f t="shared" ca="1" si="17"/>
        <v>3</v>
      </c>
      <c r="F108" s="6">
        <f t="shared" ca="1" si="18"/>
        <v>7</v>
      </c>
      <c r="G108" s="6">
        <f t="shared" ca="1" si="28"/>
        <v>7</v>
      </c>
      <c r="H108" s="6">
        <f t="shared" ca="1" si="19"/>
        <v>0</v>
      </c>
      <c r="I108" s="6" t="str">
        <f t="shared" ca="1" si="20"/>
        <v>No</v>
      </c>
      <c r="J108" s="6">
        <f t="shared" ca="1" si="21"/>
        <v>3</v>
      </c>
      <c r="K108" s="6" t="str">
        <f t="shared" ca="1" si="22"/>
        <v/>
      </c>
      <c r="L108" s="15">
        <f t="shared" ca="1" si="23"/>
        <v>0.14000000000000001</v>
      </c>
      <c r="M108" s="15">
        <f t="shared" ca="1" si="24"/>
        <v>0</v>
      </c>
      <c r="N108" s="15">
        <f t="shared" ca="1" si="25"/>
        <v>0</v>
      </c>
      <c r="O108" s="12">
        <f t="shared" ca="1" si="26"/>
        <v>0.14000000000000001</v>
      </c>
      <c r="Q108" s="1">
        <v>94</v>
      </c>
      <c r="R108">
        <v>3.9800000000000022</v>
      </c>
      <c r="S108">
        <v>1200</v>
      </c>
      <c r="T108">
        <v>720</v>
      </c>
      <c r="U108">
        <v>1923.9799999999991</v>
      </c>
    </row>
    <row r="109" spans="1:21" x14ac:dyDescent="0.3">
      <c r="A109" s="3">
        <v>95</v>
      </c>
      <c r="B109" s="6">
        <f ca="1">COUNTIF($K$15:K108,A109)*$H$3</f>
        <v>0</v>
      </c>
      <c r="C109" s="6">
        <f t="shared" ca="1" si="27"/>
        <v>7</v>
      </c>
      <c r="D109" s="6">
        <f t="shared" ca="1" si="16"/>
        <v>87</v>
      </c>
      <c r="E109" s="6">
        <f t="shared" ca="1" si="17"/>
        <v>4</v>
      </c>
      <c r="F109" s="6">
        <f t="shared" ca="1" si="18"/>
        <v>3</v>
      </c>
      <c r="G109" s="6">
        <f t="shared" ca="1" si="28"/>
        <v>3</v>
      </c>
      <c r="H109" s="6">
        <f t="shared" ca="1" si="19"/>
        <v>0</v>
      </c>
      <c r="I109" s="6" t="str">
        <f t="shared" ca="1" si="20"/>
        <v>Yes</v>
      </c>
      <c r="J109" s="6">
        <f t="shared" ca="1" si="21"/>
        <v>1</v>
      </c>
      <c r="K109" s="6">
        <f t="shared" ca="1" si="22"/>
        <v>97</v>
      </c>
      <c r="L109" s="15">
        <f t="shared" ca="1" si="23"/>
        <v>0.06</v>
      </c>
      <c r="M109" s="15">
        <f t="shared" ca="1" si="24"/>
        <v>0</v>
      </c>
      <c r="N109" s="15">
        <f t="shared" ca="1" si="25"/>
        <v>20</v>
      </c>
      <c r="O109" s="12">
        <f t="shared" ca="1" si="26"/>
        <v>20.059999999999999</v>
      </c>
      <c r="Q109" s="1">
        <v>95</v>
      </c>
      <c r="R109">
        <v>3.7800000000000025</v>
      </c>
      <c r="S109">
        <v>752</v>
      </c>
      <c r="T109">
        <v>680</v>
      </c>
      <c r="U109">
        <v>1435.7799999999993</v>
      </c>
    </row>
    <row r="110" spans="1:21" x14ac:dyDescent="0.3">
      <c r="A110" s="3">
        <v>96</v>
      </c>
      <c r="B110" s="6">
        <f ca="1">COUNTIF($K$15:K109,A110)*$H$3</f>
        <v>0</v>
      </c>
      <c r="C110" s="6">
        <f t="shared" ca="1" si="27"/>
        <v>3</v>
      </c>
      <c r="D110" s="6">
        <f t="shared" ca="1" si="16"/>
        <v>77</v>
      </c>
      <c r="E110" s="6">
        <f t="shared" ca="1" si="17"/>
        <v>4</v>
      </c>
      <c r="F110" s="6">
        <f t="shared" ca="1" si="18"/>
        <v>0</v>
      </c>
      <c r="G110" s="6">
        <f t="shared" ca="1" si="28"/>
        <v>7</v>
      </c>
      <c r="H110" s="6">
        <f t="shared" ca="1" si="19"/>
        <v>1</v>
      </c>
      <c r="I110" s="6" t="str">
        <f t="shared" ca="1" si="20"/>
        <v>No</v>
      </c>
      <c r="J110" s="6">
        <f t="shared" ca="1" si="21"/>
        <v>2</v>
      </c>
      <c r="K110" s="6" t="str">
        <f t="shared" ca="1" si="22"/>
        <v/>
      </c>
      <c r="L110" s="15">
        <f t="shared" ca="1" si="23"/>
        <v>0</v>
      </c>
      <c r="M110" s="15">
        <f t="shared" ca="1" si="24"/>
        <v>8</v>
      </c>
      <c r="N110" s="15">
        <f t="shared" ca="1" si="25"/>
        <v>0</v>
      </c>
      <c r="O110" s="12">
        <f t="shared" ca="1" si="26"/>
        <v>8</v>
      </c>
      <c r="Q110" s="1">
        <v>96</v>
      </c>
      <c r="R110">
        <v>3.6600000000000024</v>
      </c>
      <c r="S110">
        <v>848</v>
      </c>
      <c r="T110">
        <v>700</v>
      </c>
      <c r="U110">
        <v>1551.6599999999987</v>
      </c>
    </row>
    <row r="111" spans="1:21" x14ac:dyDescent="0.3">
      <c r="A111" s="3">
        <v>97</v>
      </c>
      <c r="B111" s="6">
        <f ca="1">COUNTIF($K$15:K110,A111)*$H$3</f>
        <v>8</v>
      </c>
      <c r="C111" s="6">
        <f t="shared" ca="1" si="27"/>
        <v>7</v>
      </c>
      <c r="D111" s="6">
        <f t="shared" ca="1" si="16"/>
        <v>41</v>
      </c>
      <c r="E111" s="6">
        <f t="shared" ca="1" si="17"/>
        <v>3</v>
      </c>
      <c r="F111" s="6">
        <f t="shared" ca="1" si="18"/>
        <v>4</v>
      </c>
      <c r="G111" s="6">
        <f t="shared" ca="1" si="28"/>
        <v>4</v>
      </c>
      <c r="H111" s="6">
        <f t="shared" ca="1" si="19"/>
        <v>0</v>
      </c>
      <c r="I111" s="6" t="str">
        <f t="shared" ca="1" si="20"/>
        <v>Yes</v>
      </c>
      <c r="J111" s="6">
        <f t="shared" ca="1" si="21"/>
        <v>1</v>
      </c>
      <c r="K111" s="6">
        <f t="shared" ca="1" si="22"/>
        <v>99</v>
      </c>
      <c r="L111" s="15">
        <f t="shared" ca="1" si="23"/>
        <v>0.08</v>
      </c>
      <c r="M111" s="15">
        <f t="shared" ca="1" si="24"/>
        <v>0</v>
      </c>
      <c r="N111" s="15">
        <f t="shared" ca="1" si="25"/>
        <v>20</v>
      </c>
      <c r="O111" s="12">
        <f t="shared" ca="1" si="26"/>
        <v>20.079999999999998</v>
      </c>
      <c r="Q111" s="1">
        <v>97</v>
      </c>
      <c r="R111">
        <v>3.4600000000000022</v>
      </c>
      <c r="S111">
        <v>1144</v>
      </c>
      <c r="T111">
        <v>700</v>
      </c>
      <c r="U111">
        <v>1847.4599999999989</v>
      </c>
    </row>
    <row r="112" spans="1:21" x14ac:dyDescent="0.3">
      <c r="A112" s="3">
        <v>98</v>
      </c>
      <c r="B112" s="6">
        <f ca="1">COUNTIF($K$15:K111,A112)*$H$3</f>
        <v>0</v>
      </c>
      <c r="C112" s="6">
        <f t="shared" ca="1" si="27"/>
        <v>4</v>
      </c>
      <c r="D112" s="6">
        <f t="shared" ca="1" si="16"/>
        <v>38</v>
      </c>
      <c r="E112" s="6">
        <f t="shared" ca="1" si="17"/>
        <v>3</v>
      </c>
      <c r="F112" s="6">
        <f t="shared" ca="1" si="18"/>
        <v>1</v>
      </c>
      <c r="G112" s="6">
        <f t="shared" ca="1" si="28"/>
        <v>9</v>
      </c>
      <c r="H112" s="6">
        <f t="shared" ca="1" si="19"/>
        <v>0</v>
      </c>
      <c r="I112" s="6" t="str">
        <f t="shared" ca="1" si="20"/>
        <v>No</v>
      </c>
      <c r="J112" s="6">
        <f t="shared" ca="1" si="21"/>
        <v>2</v>
      </c>
      <c r="K112" s="6" t="str">
        <f t="shared" ca="1" si="22"/>
        <v/>
      </c>
      <c r="L112" s="15">
        <f t="shared" ca="1" si="23"/>
        <v>0.02</v>
      </c>
      <c r="M112" s="15">
        <f t="shared" ca="1" si="24"/>
        <v>0</v>
      </c>
      <c r="N112" s="15">
        <f t="shared" ca="1" si="25"/>
        <v>0</v>
      </c>
      <c r="O112" s="12">
        <f t="shared" ca="1" si="26"/>
        <v>0.02</v>
      </c>
      <c r="Q112" s="1">
        <v>98</v>
      </c>
      <c r="R112">
        <v>3.3800000000000021</v>
      </c>
      <c r="S112">
        <v>1304</v>
      </c>
      <c r="T112">
        <v>720</v>
      </c>
      <c r="U112">
        <v>2027.3799999999992</v>
      </c>
    </row>
    <row r="113" spans="1:21" x14ac:dyDescent="0.3">
      <c r="A113" s="3">
        <v>99</v>
      </c>
      <c r="B113" s="6">
        <f ca="1">COUNTIF($K$15:K112,A113)*$H$3</f>
        <v>8</v>
      </c>
      <c r="C113" s="6">
        <f t="shared" ca="1" si="27"/>
        <v>9</v>
      </c>
      <c r="D113" s="6">
        <f t="shared" ca="1" si="16"/>
        <v>7</v>
      </c>
      <c r="E113" s="6">
        <f t="shared" ca="1" si="17"/>
        <v>1</v>
      </c>
      <c r="F113" s="6">
        <f t="shared" ca="1" si="18"/>
        <v>8</v>
      </c>
      <c r="G113" s="6">
        <f t="shared" ca="1" si="28"/>
        <v>8</v>
      </c>
      <c r="H113" s="6">
        <f t="shared" ca="1" si="19"/>
        <v>0</v>
      </c>
      <c r="I113" s="6" t="str">
        <f t="shared" ca="1" si="20"/>
        <v>No</v>
      </c>
      <c r="J113" s="6">
        <f t="shared" ca="1" si="21"/>
        <v>1</v>
      </c>
      <c r="K113" s="6" t="str">
        <f t="shared" ca="1" si="22"/>
        <v/>
      </c>
      <c r="L113" s="15">
        <f t="shared" ca="1" si="23"/>
        <v>0.16</v>
      </c>
      <c r="M113" s="15">
        <f t="shared" ca="1" si="24"/>
        <v>0</v>
      </c>
      <c r="N113" s="15">
        <f t="shared" ca="1" si="25"/>
        <v>0</v>
      </c>
      <c r="O113" s="12">
        <f t="shared" ca="1" si="26"/>
        <v>0.16</v>
      </c>
      <c r="Q113" s="1">
        <v>99</v>
      </c>
      <c r="R113">
        <v>3.2200000000000015</v>
      </c>
      <c r="S113">
        <v>1008</v>
      </c>
      <c r="T113">
        <v>660</v>
      </c>
      <c r="U113">
        <v>1671.2199999999993</v>
      </c>
    </row>
    <row r="114" spans="1:21" x14ac:dyDescent="0.3">
      <c r="A114" s="3">
        <v>100</v>
      </c>
      <c r="B114" s="6">
        <f ca="1">COUNTIF($K$15:K113,A114)*$H$3</f>
        <v>0</v>
      </c>
      <c r="C114" s="6">
        <f t="shared" ca="1" si="27"/>
        <v>8</v>
      </c>
      <c r="D114" s="6">
        <f t="shared" ca="1" si="16"/>
        <v>28</v>
      </c>
      <c r="E114" s="6">
        <f t="shared" ca="1" si="17"/>
        <v>2</v>
      </c>
      <c r="F114" s="6">
        <f t="shared" ca="1" si="18"/>
        <v>6</v>
      </c>
      <c r="G114" s="6">
        <f t="shared" ca="1" si="28"/>
        <v>6</v>
      </c>
      <c r="H114" s="6">
        <f t="shared" ca="1" si="19"/>
        <v>0</v>
      </c>
      <c r="I114" s="6" t="str">
        <f t="shared" ca="1" si="20"/>
        <v>No</v>
      </c>
      <c r="J114" s="6">
        <f t="shared" ca="1" si="21"/>
        <v>2</v>
      </c>
      <c r="K114" s="6" t="str">
        <f t="shared" ca="1" si="22"/>
        <v/>
      </c>
      <c r="L114" s="15">
        <f t="shared" ca="1" si="23"/>
        <v>0.12</v>
      </c>
      <c r="M114" s="15">
        <f t="shared" ca="1" si="24"/>
        <v>0</v>
      </c>
      <c r="N114" s="15">
        <f t="shared" ca="1" si="25"/>
        <v>0</v>
      </c>
      <c r="O114" s="12">
        <f t="shared" ca="1" si="26"/>
        <v>0.12</v>
      </c>
      <c r="Q114" s="1">
        <v>100</v>
      </c>
      <c r="R114">
        <v>2.2200000000000011</v>
      </c>
      <c r="S114">
        <v>1768</v>
      </c>
      <c r="T114">
        <v>760</v>
      </c>
      <c r="U114">
        <v>2530.2199999999984</v>
      </c>
    </row>
    <row r="115" spans="1:21" x14ac:dyDescent="0.3">
      <c r="J115" s="24" t="s">
        <v>30</v>
      </c>
      <c r="K115" s="24"/>
      <c r="L115" s="16">
        <f ca="1">SUM(L15:L114)</f>
        <v>3.6000000000000019</v>
      </c>
      <c r="M115" s="16">
        <f t="shared" ref="M115:O115" ca="1" si="29">SUM(M15:M114)</f>
        <v>1160</v>
      </c>
      <c r="N115" s="16">
        <f t="shared" ca="1" si="29"/>
        <v>720</v>
      </c>
      <c r="O115" s="16">
        <f t="shared" ca="1" si="29"/>
        <v>1883.5999999999997</v>
      </c>
      <c r="Q115" s="1">
        <v>101</v>
      </c>
      <c r="R115">
        <v>4.5400000000000009</v>
      </c>
      <c r="S115">
        <v>952</v>
      </c>
      <c r="T115">
        <v>680</v>
      </c>
      <c r="U115">
        <v>1636.5399999999991</v>
      </c>
    </row>
    <row r="116" spans="1:21" x14ac:dyDescent="0.3">
      <c r="Q116" s="1">
        <v>102</v>
      </c>
      <c r="R116">
        <v>1.8800000000000006</v>
      </c>
      <c r="S116">
        <v>2120</v>
      </c>
      <c r="T116">
        <v>800</v>
      </c>
      <c r="U116">
        <v>2921.8799999999987</v>
      </c>
    </row>
    <row r="117" spans="1:21" x14ac:dyDescent="0.3">
      <c r="Q117" s="1">
        <v>103</v>
      </c>
      <c r="R117">
        <v>2.7600000000000016</v>
      </c>
      <c r="S117">
        <v>1496</v>
      </c>
      <c r="T117">
        <v>760</v>
      </c>
      <c r="U117">
        <v>2258.7599999999984</v>
      </c>
    </row>
    <row r="118" spans="1:21" x14ac:dyDescent="0.3">
      <c r="Q118" s="1">
        <v>104</v>
      </c>
      <c r="R118">
        <v>2.5000000000000013</v>
      </c>
      <c r="S118">
        <v>1336</v>
      </c>
      <c r="T118">
        <v>680</v>
      </c>
      <c r="U118">
        <v>2018.4999999999989</v>
      </c>
    </row>
    <row r="119" spans="1:21" x14ac:dyDescent="0.3">
      <c r="Q119" s="1">
        <v>105</v>
      </c>
      <c r="R119">
        <v>3.6600000000000024</v>
      </c>
      <c r="S119">
        <v>944</v>
      </c>
      <c r="T119">
        <v>680</v>
      </c>
      <c r="U119">
        <v>1627.6599999999985</v>
      </c>
    </row>
    <row r="120" spans="1:21" x14ac:dyDescent="0.3">
      <c r="Q120" s="1">
        <v>106</v>
      </c>
      <c r="R120">
        <v>4.0400000000000027</v>
      </c>
      <c r="S120">
        <v>856</v>
      </c>
      <c r="T120">
        <v>660</v>
      </c>
      <c r="U120">
        <v>1520.0399999999997</v>
      </c>
    </row>
    <row r="121" spans="1:21" x14ac:dyDescent="0.3">
      <c r="Q121" s="1">
        <v>107</v>
      </c>
      <c r="R121">
        <v>3.3000000000000016</v>
      </c>
      <c r="S121">
        <v>1224</v>
      </c>
      <c r="T121">
        <v>700</v>
      </c>
      <c r="U121">
        <v>1927.2999999999988</v>
      </c>
    </row>
    <row r="122" spans="1:21" x14ac:dyDescent="0.3">
      <c r="Q122" s="1">
        <v>108</v>
      </c>
      <c r="R122">
        <v>2.9800000000000013</v>
      </c>
      <c r="S122">
        <v>1360</v>
      </c>
      <c r="T122">
        <v>720</v>
      </c>
      <c r="U122">
        <v>2082.9799999999987</v>
      </c>
    </row>
    <row r="123" spans="1:21" x14ac:dyDescent="0.3">
      <c r="Q123" s="1">
        <v>109</v>
      </c>
      <c r="R123">
        <v>3.1000000000000019</v>
      </c>
      <c r="S123">
        <v>1184</v>
      </c>
      <c r="T123">
        <v>700</v>
      </c>
      <c r="U123">
        <v>1887.099999999999</v>
      </c>
    </row>
    <row r="124" spans="1:21" x14ac:dyDescent="0.3">
      <c r="Q124" s="1">
        <v>110</v>
      </c>
      <c r="R124">
        <v>4.1600000000000028</v>
      </c>
      <c r="S124">
        <v>1192</v>
      </c>
      <c r="T124">
        <v>680</v>
      </c>
      <c r="U124">
        <v>1876.1599999999985</v>
      </c>
    </row>
    <row r="125" spans="1:21" x14ac:dyDescent="0.3">
      <c r="Q125" s="1">
        <v>111</v>
      </c>
      <c r="R125">
        <v>3.5800000000000018</v>
      </c>
      <c r="S125">
        <v>1088</v>
      </c>
      <c r="T125">
        <v>700</v>
      </c>
      <c r="U125">
        <v>1791.5799999999992</v>
      </c>
    </row>
    <row r="126" spans="1:21" x14ac:dyDescent="0.3">
      <c r="Q126" s="1">
        <v>112</v>
      </c>
      <c r="R126">
        <v>3.6400000000000019</v>
      </c>
      <c r="S126">
        <v>1144</v>
      </c>
      <c r="T126">
        <v>680</v>
      </c>
      <c r="U126">
        <v>1827.639999999999</v>
      </c>
    </row>
    <row r="127" spans="1:21" x14ac:dyDescent="0.3">
      <c r="Q127" s="1">
        <v>113</v>
      </c>
      <c r="R127">
        <v>2.2600000000000011</v>
      </c>
      <c r="S127">
        <v>1352</v>
      </c>
      <c r="T127">
        <v>740</v>
      </c>
      <c r="U127">
        <v>2094.2599999999993</v>
      </c>
    </row>
    <row r="128" spans="1:21" x14ac:dyDescent="0.3">
      <c r="Q128" s="1">
        <v>114</v>
      </c>
      <c r="R128">
        <v>3.9800000000000018</v>
      </c>
      <c r="S128">
        <v>1088</v>
      </c>
      <c r="T128">
        <v>640</v>
      </c>
      <c r="U128">
        <v>1731.9799999999998</v>
      </c>
    </row>
    <row r="129" spans="17:21" x14ac:dyDescent="0.3">
      <c r="Q129" s="1">
        <v>115</v>
      </c>
      <c r="R129">
        <v>3.8800000000000021</v>
      </c>
      <c r="S129">
        <v>848</v>
      </c>
      <c r="T129">
        <v>680</v>
      </c>
      <c r="U129">
        <v>1531.8799999999992</v>
      </c>
    </row>
    <row r="130" spans="17:21" x14ac:dyDescent="0.3">
      <c r="Q130" s="1">
        <v>116</v>
      </c>
      <c r="R130">
        <v>3.5000000000000018</v>
      </c>
      <c r="S130">
        <v>1144</v>
      </c>
      <c r="T130">
        <v>660</v>
      </c>
      <c r="U130">
        <v>1807.4999999999991</v>
      </c>
    </row>
    <row r="131" spans="17:21" x14ac:dyDescent="0.3">
      <c r="Q131" s="1">
        <v>117</v>
      </c>
      <c r="R131">
        <v>2.7800000000000016</v>
      </c>
      <c r="S131">
        <v>1184</v>
      </c>
      <c r="T131">
        <v>740</v>
      </c>
      <c r="U131">
        <v>1926.7799999999993</v>
      </c>
    </row>
    <row r="132" spans="17:21" x14ac:dyDescent="0.3">
      <c r="Q132" s="1">
        <v>118</v>
      </c>
      <c r="R132">
        <v>2.6400000000000015</v>
      </c>
      <c r="S132">
        <v>1624</v>
      </c>
      <c r="T132">
        <v>720</v>
      </c>
      <c r="U132">
        <v>2346.639999999999</v>
      </c>
    </row>
    <row r="133" spans="17:21" x14ac:dyDescent="0.3">
      <c r="Q133" s="1">
        <v>119</v>
      </c>
      <c r="R133">
        <v>4.4200000000000008</v>
      </c>
      <c r="S133">
        <v>1064</v>
      </c>
      <c r="T133">
        <v>700</v>
      </c>
      <c r="U133">
        <v>1768.4199999999994</v>
      </c>
    </row>
    <row r="134" spans="17:21" x14ac:dyDescent="0.3">
      <c r="Q134" s="1">
        <v>120</v>
      </c>
      <c r="R134">
        <v>3.200000000000002</v>
      </c>
      <c r="S134">
        <v>1288</v>
      </c>
      <c r="T134">
        <v>700</v>
      </c>
      <c r="U134">
        <v>1991.1999999999994</v>
      </c>
    </row>
    <row r="135" spans="17:21" x14ac:dyDescent="0.3">
      <c r="Q135" s="1">
        <v>121</v>
      </c>
      <c r="R135">
        <v>2.4600000000000009</v>
      </c>
      <c r="S135">
        <v>1160</v>
      </c>
      <c r="T135">
        <v>720</v>
      </c>
      <c r="U135">
        <v>1882.4599999999989</v>
      </c>
    </row>
    <row r="136" spans="17:21" x14ac:dyDescent="0.3">
      <c r="Q136" s="1">
        <v>122</v>
      </c>
      <c r="R136">
        <v>2.8600000000000017</v>
      </c>
      <c r="S136">
        <v>1272</v>
      </c>
      <c r="T136">
        <v>680</v>
      </c>
      <c r="U136">
        <v>1954.8599999999994</v>
      </c>
    </row>
    <row r="137" spans="17:21" x14ac:dyDescent="0.3">
      <c r="Q137" s="1">
        <v>123</v>
      </c>
      <c r="R137">
        <v>2.2800000000000011</v>
      </c>
      <c r="S137">
        <v>1448</v>
      </c>
      <c r="T137">
        <v>720</v>
      </c>
      <c r="U137">
        <v>2170.2799999999993</v>
      </c>
    </row>
    <row r="138" spans="17:21" x14ac:dyDescent="0.3">
      <c r="Q138" s="1">
        <v>124</v>
      </c>
      <c r="R138">
        <v>2.6200000000000014</v>
      </c>
      <c r="S138">
        <v>1408</v>
      </c>
      <c r="T138">
        <v>700</v>
      </c>
      <c r="U138">
        <v>2110.619999999999</v>
      </c>
    </row>
    <row r="139" spans="17:21" x14ac:dyDescent="0.3">
      <c r="Q139" s="1">
        <v>125</v>
      </c>
      <c r="R139">
        <v>4.2000000000000011</v>
      </c>
      <c r="S139">
        <v>1104</v>
      </c>
      <c r="T139">
        <v>680</v>
      </c>
      <c r="U139">
        <v>1788.1999999999994</v>
      </c>
    </row>
    <row r="140" spans="17:21" x14ac:dyDescent="0.3">
      <c r="Q140" s="1">
        <v>126</v>
      </c>
      <c r="R140">
        <v>2.8600000000000012</v>
      </c>
      <c r="S140">
        <v>1152</v>
      </c>
      <c r="T140">
        <v>700</v>
      </c>
      <c r="U140">
        <v>1854.859999999999</v>
      </c>
    </row>
    <row r="141" spans="17:21" x14ac:dyDescent="0.3">
      <c r="Q141" s="1">
        <v>127</v>
      </c>
      <c r="R141">
        <v>4.2400000000000011</v>
      </c>
      <c r="S141">
        <v>952</v>
      </c>
      <c r="T141">
        <v>720</v>
      </c>
      <c r="U141">
        <v>1676.2399999999993</v>
      </c>
    </row>
    <row r="142" spans="17:21" x14ac:dyDescent="0.3">
      <c r="Q142" s="1">
        <v>128</v>
      </c>
      <c r="R142">
        <v>2.6400000000000015</v>
      </c>
      <c r="S142">
        <v>1440</v>
      </c>
      <c r="T142">
        <v>740</v>
      </c>
      <c r="U142">
        <v>2182.639999999999</v>
      </c>
    </row>
    <row r="143" spans="17:21" x14ac:dyDescent="0.3">
      <c r="Q143" s="1">
        <v>129</v>
      </c>
      <c r="R143">
        <v>2.9000000000000017</v>
      </c>
      <c r="S143">
        <v>1336</v>
      </c>
      <c r="T143">
        <v>680</v>
      </c>
      <c r="U143">
        <v>2018.8999999999994</v>
      </c>
    </row>
    <row r="144" spans="17:21" x14ac:dyDescent="0.3">
      <c r="Q144" s="1">
        <v>130</v>
      </c>
      <c r="R144">
        <v>3.4200000000000021</v>
      </c>
      <c r="S144">
        <v>896</v>
      </c>
      <c r="T144">
        <v>680</v>
      </c>
      <c r="U144">
        <v>1579.4199999999985</v>
      </c>
    </row>
    <row r="145" spans="17:21" x14ac:dyDescent="0.3">
      <c r="Q145" s="1">
        <v>131</v>
      </c>
      <c r="R145">
        <v>3.720000000000002</v>
      </c>
      <c r="S145">
        <v>1320</v>
      </c>
      <c r="T145">
        <v>680</v>
      </c>
      <c r="U145">
        <v>2003.7199999999993</v>
      </c>
    </row>
    <row r="146" spans="17:21" x14ac:dyDescent="0.3">
      <c r="Q146" s="1">
        <v>132</v>
      </c>
      <c r="R146">
        <v>3.5200000000000018</v>
      </c>
      <c r="S146">
        <v>1104</v>
      </c>
      <c r="T146">
        <v>680</v>
      </c>
      <c r="U146">
        <v>1787.5199999999995</v>
      </c>
    </row>
    <row r="147" spans="17:21" x14ac:dyDescent="0.3">
      <c r="Q147" s="1">
        <v>133</v>
      </c>
      <c r="R147">
        <v>2.8800000000000017</v>
      </c>
      <c r="S147">
        <v>1232</v>
      </c>
      <c r="T147">
        <v>700</v>
      </c>
      <c r="U147">
        <v>1934.8799999999994</v>
      </c>
    </row>
    <row r="148" spans="17:21" x14ac:dyDescent="0.3">
      <c r="Q148" s="1">
        <v>134</v>
      </c>
      <c r="R148">
        <v>3.5000000000000018</v>
      </c>
      <c r="S148">
        <v>1400</v>
      </c>
      <c r="T148">
        <v>740</v>
      </c>
      <c r="U148">
        <v>2143.4999999999991</v>
      </c>
    </row>
    <row r="149" spans="17:21" x14ac:dyDescent="0.3">
      <c r="Q149" s="1">
        <v>135</v>
      </c>
      <c r="R149">
        <v>2.6200000000000006</v>
      </c>
      <c r="S149">
        <v>1544</v>
      </c>
      <c r="T149">
        <v>700</v>
      </c>
      <c r="U149">
        <v>2246.619999999999</v>
      </c>
    </row>
    <row r="150" spans="17:21" x14ac:dyDescent="0.3">
      <c r="Q150" s="1">
        <v>136</v>
      </c>
      <c r="R150">
        <v>2.9000000000000017</v>
      </c>
      <c r="S150">
        <v>1224</v>
      </c>
      <c r="T150">
        <v>700</v>
      </c>
      <c r="U150">
        <v>1926.899999999999</v>
      </c>
    </row>
    <row r="151" spans="17:21" x14ac:dyDescent="0.3">
      <c r="Q151" s="1">
        <v>137</v>
      </c>
      <c r="R151">
        <v>2.600000000000001</v>
      </c>
      <c r="S151">
        <v>1528</v>
      </c>
      <c r="T151">
        <v>700</v>
      </c>
      <c r="U151">
        <v>2230.599999999999</v>
      </c>
    </row>
    <row r="152" spans="17:21" x14ac:dyDescent="0.3">
      <c r="Q152" s="1">
        <v>138</v>
      </c>
      <c r="R152">
        <v>3.4600000000000017</v>
      </c>
      <c r="S152">
        <v>1176</v>
      </c>
      <c r="T152">
        <v>720</v>
      </c>
      <c r="U152">
        <v>1899.4599999999987</v>
      </c>
    </row>
    <row r="153" spans="17:21" x14ac:dyDescent="0.3">
      <c r="Q153" s="1">
        <v>139</v>
      </c>
      <c r="R153">
        <v>3.6200000000000019</v>
      </c>
      <c r="S153">
        <v>1024</v>
      </c>
      <c r="T153">
        <v>740</v>
      </c>
      <c r="U153">
        <v>1767.6199999999992</v>
      </c>
    </row>
    <row r="154" spans="17:21" x14ac:dyDescent="0.3">
      <c r="Q154" s="1">
        <v>140</v>
      </c>
      <c r="R154">
        <v>3.720000000000002</v>
      </c>
      <c r="S154">
        <v>1312</v>
      </c>
      <c r="T154">
        <v>680</v>
      </c>
      <c r="U154">
        <v>1995.7199999999993</v>
      </c>
    </row>
    <row r="155" spans="17:21" x14ac:dyDescent="0.3">
      <c r="Q155" s="1">
        <v>141</v>
      </c>
      <c r="R155">
        <v>2.6000000000000014</v>
      </c>
      <c r="S155">
        <v>1352</v>
      </c>
      <c r="T155">
        <v>740</v>
      </c>
      <c r="U155">
        <v>2094.599999999999</v>
      </c>
    </row>
    <row r="156" spans="17:21" x14ac:dyDescent="0.3">
      <c r="Q156" s="1">
        <v>142</v>
      </c>
      <c r="R156">
        <v>2.7600000000000016</v>
      </c>
      <c r="S156">
        <v>1328</v>
      </c>
      <c r="T156">
        <v>680</v>
      </c>
      <c r="U156">
        <v>2010.7599999999991</v>
      </c>
    </row>
    <row r="157" spans="17:21" x14ac:dyDescent="0.3">
      <c r="Q157" s="1">
        <v>143</v>
      </c>
      <c r="R157">
        <v>2.9400000000000013</v>
      </c>
      <c r="S157">
        <v>1000</v>
      </c>
      <c r="T157">
        <v>700</v>
      </c>
      <c r="U157">
        <v>1702.9399999999989</v>
      </c>
    </row>
    <row r="158" spans="17:21" x14ac:dyDescent="0.3">
      <c r="Q158" s="1">
        <v>144</v>
      </c>
      <c r="R158">
        <v>3.3800000000000021</v>
      </c>
      <c r="S158">
        <v>1160</v>
      </c>
      <c r="T158">
        <v>700</v>
      </c>
      <c r="U158">
        <v>1863.3799999999985</v>
      </c>
    </row>
    <row r="159" spans="17:21" x14ac:dyDescent="0.3">
      <c r="Q159" s="1">
        <v>145</v>
      </c>
      <c r="R159">
        <v>3.200000000000002</v>
      </c>
      <c r="S159">
        <v>1056</v>
      </c>
      <c r="T159">
        <v>720</v>
      </c>
      <c r="U159">
        <v>1779.1999999999991</v>
      </c>
    </row>
    <row r="160" spans="17:21" x14ac:dyDescent="0.3">
      <c r="Q160" s="1">
        <v>146</v>
      </c>
      <c r="R160">
        <v>3.220000000000002</v>
      </c>
      <c r="S160">
        <v>1144</v>
      </c>
      <c r="T160">
        <v>720</v>
      </c>
      <c r="U160">
        <v>1867.2199999999993</v>
      </c>
    </row>
    <row r="161" spans="17:21" x14ac:dyDescent="0.3">
      <c r="Q161" s="1">
        <v>147</v>
      </c>
      <c r="R161">
        <v>2.9000000000000012</v>
      </c>
      <c r="S161">
        <v>1560</v>
      </c>
      <c r="T161">
        <v>720</v>
      </c>
      <c r="U161">
        <v>2282.8999999999992</v>
      </c>
    </row>
    <row r="162" spans="17:21" x14ac:dyDescent="0.3">
      <c r="Q162" s="1">
        <v>148</v>
      </c>
      <c r="R162">
        <v>3.8400000000000021</v>
      </c>
      <c r="S162">
        <v>1240</v>
      </c>
      <c r="T162">
        <v>700</v>
      </c>
      <c r="U162">
        <v>1943.8399999999992</v>
      </c>
    </row>
    <row r="163" spans="17:21" x14ac:dyDescent="0.3">
      <c r="Q163" s="1">
        <v>149</v>
      </c>
      <c r="R163">
        <v>3.800000000000002</v>
      </c>
      <c r="S163">
        <v>1168</v>
      </c>
      <c r="T163">
        <v>700</v>
      </c>
      <c r="U163">
        <v>1871.7999999999988</v>
      </c>
    </row>
    <row r="164" spans="17:21" x14ac:dyDescent="0.3">
      <c r="Q164" s="1">
        <v>150</v>
      </c>
      <c r="R164">
        <v>2.8200000000000016</v>
      </c>
      <c r="S164">
        <v>1272</v>
      </c>
      <c r="T164">
        <v>680</v>
      </c>
      <c r="U164">
        <v>1954.8199999999988</v>
      </c>
    </row>
    <row r="165" spans="17:21" x14ac:dyDescent="0.3">
      <c r="Q165" s="1">
        <v>151</v>
      </c>
      <c r="R165">
        <v>3.9800000000000026</v>
      </c>
      <c r="S165">
        <v>904</v>
      </c>
      <c r="T165">
        <v>680</v>
      </c>
      <c r="U165">
        <v>1587.9799999999989</v>
      </c>
    </row>
    <row r="166" spans="17:21" x14ac:dyDescent="0.3">
      <c r="Q166" s="1">
        <v>152</v>
      </c>
      <c r="R166">
        <v>3.7600000000000025</v>
      </c>
      <c r="S166">
        <v>1088</v>
      </c>
      <c r="T166">
        <v>680</v>
      </c>
      <c r="U166">
        <v>1771.7599999999991</v>
      </c>
    </row>
    <row r="167" spans="17:21" x14ac:dyDescent="0.3">
      <c r="Q167" s="1">
        <v>153</v>
      </c>
      <c r="R167">
        <v>3.780000000000002</v>
      </c>
      <c r="S167">
        <v>1024</v>
      </c>
      <c r="T167">
        <v>740</v>
      </c>
      <c r="U167">
        <v>1767.7799999999993</v>
      </c>
    </row>
    <row r="168" spans="17:21" x14ac:dyDescent="0.3">
      <c r="Q168" s="1">
        <v>154</v>
      </c>
      <c r="R168">
        <v>2.6400000000000015</v>
      </c>
      <c r="S168">
        <v>1552</v>
      </c>
      <c r="T168">
        <v>720</v>
      </c>
      <c r="U168">
        <v>2274.639999999999</v>
      </c>
    </row>
    <row r="169" spans="17:21" x14ac:dyDescent="0.3">
      <c r="Q169" s="1">
        <v>155</v>
      </c>
      <c r="R169">
        <v>3.9000000000000021</v>
      </c>
      <c r="S169">
        <v>728</v>
      </c>
      <c r="T169">
        <v>660</v>
      </c>
      <c r="U169">
        <v>1391.8999999999992</v>
      </c>
    </row>
    <row r="170" spans="17:21" x14ac:dyDescent="0.3">
      <c r="Q170" s="1">
        <v>156</v>
      </c>
      <c r="R170">
        <v>4.240000000000002</v>
      </c>
      <c r="S170">
        <v>872</v>
      </c>
      <c r="T170">
        <v>680</v>
      </c>
      <c r="U170">
        <v>1556.2399999999991</v>
      </c>
    </row>
    <row r="171" spans="17:21" x14ac:dyDescent="0.3">
      <c r="Q171" s="1">
        <v>157</v>
      </c>
      <c r="R171">
        <v>3.0200000000000014</v>
      </c>
      <c r="S171">
        <v>1512</v>
      </c>
      <c r="T171">
        <v>720</v>
      </c>
      <c r="U171">
        <v>2235.0199999999991</v>
      </c>
    </row>
    <row r="172" spans="17:21" x14ac:dyDescent="0.3">
      <c r="Q172" s="1">
        <v>158</v>
      </c>
      <c r="R172">
        <v>4.1400000000000015</v>
      </c>
      <c r="S172">
        <v>1288</v>
      </c>
      <c r="T172">
        <v>660</v>
      </c>
      <c r="U172">
        <v>1952.1399999999992</v>
      </c>
    </row>
    <row r="173" spans="17:21" x14ac:dyDescent="0.3">
      <c r="Q173" s="1">
        <v>159</v>
      </c>
      <c r="R173">
        <v>3.700000000000002</v>
      </c>
      <c r="S173">
        <v>1240</v>
      </c>
      <c r="T173">
        <v>680</v>
      </c>
      <c r="U173">
        <v>1923.6999999999987</v>
      </c>
    </row>
    <row r="174" spans="17:21" x14ac:dyDescent="0.3">
      <c r="Q174" s="1">
        <v>160</v>
      </c>
      <c r="R174">
        <v>3.3600000000000017</v>
      </c>
      <c r="S174">
        <v>1360</v>
      </c>
      <c r="T174">
        <v>700</v>
      </c>
      <c r="U174">
        <v>2063.3599999999988</v>
      </c>
    </row>
    <row r="175" spans="17:21" x14ac:dyDescent="0.3">
      <c r="Q175" s="1">
        <v>161</v>
      </c>
      <c r="R175">
        <v>3.8800000000000021</v>
      </c>
      <c r="S175">
        <v>1072</v>
      </c>
      <c r="T175">
        <v>660</v>
      </c>
      <c r="U175">
        <v>1735.8799999999992</v>
      </c>
    </row>
    <row r="176" spans="17:21" x14ac:dyDescent="0.3">
      <c r="Q176" s="1">
        <v>162</v>
      </c>
      <c r="R176">
        <v>3.5800000000000023</v>
      </c>
      <c r="S176">
        <v>984</v>
      </c>
      <c r="T176">
        <v>680</v>
      </c>
      <c r="U176">
        <v>1667.5799999999995</v>
      </c>
    </row>
    <row r="177" spans="17:21" x14ac:dyDescent="0.3">
      <c r="Q177" s="1">
        <v>163</v>
      </c>
      <c r="R177">
        <v>2.8400000000000016</v>
      </c>
      <c r="S177">
        <v>1288</v>
      </c>
      <c r="T177">
        <v>700</v>
      </c>
      <c r="U177">
        <v>1990.8399999999986</v>
      </c>
    </row>
    <row r="178" spans="17:21" x14ac:dyDescent="0.3">
      <c r="Q178" s="1">
        <v>164</v>
      </c>
      <c r="R178">
        <v>2.8000000000000016</v>
      </c>
      <c r="S178">
        <v>1408</v>
      </c>
      <c r="T178">
        <v>740</v>
      </c>
      <c r="U178">
        <v>2150.7999999999988</v>
      </c>
    </row>
    <row r="179" spans="17:21" x14ac:dyDescent="0.3">
      <c r="Q179" s="1">
        <v>165</v>
      </c>
      <c r="R179">
        <v>3.9800000000000026</v>
      </c>
      <c r="S179">
        <v>848</v>
      </c>
      <c r="T179">
        <v>660</v>
      </c>
      <c r="U179">
        <v>1511.9799999999996</v>
      </c>
    </row>
    <row r="180" spans="17:21" x14ac:dyDescent="0.3">
      <c r="Q180" s="1">
        <v>166</v>
      </c>
      <c r="R180">
        <v>3.5800000000000018</v>
      </c>
      <c r="S180">
        <v>984</v>
      </c>
      <c r="T180">
        <v>680</v>
      </c>
      <c r="U180">
        <v>1667.579999999999</v>
      </c>
    </row>
    <row r="181" spans="17:21" x14ac:dyDescent="0.3">
      <c r="Q181" s="1">
        <v>167</v>
      </c>
      <c r="R181">
        <v>3.0800000000000018</v>
      </c>
      <c r="S181">
        <v>1208</v>
      </c>
      <c r="T181">
        <v>740</v>
      </c>
      <c r="U181">
        <v>1951.079999999999</v>
      </c>
    </row>
    <row r="182" spans="17:21" x14ac:dyDescent="0.3">
      <c r="Q182" s="1">
        <v>168</v>
      </c>
      <c r="R182">
        <v>3.300000000000002</v>
      </c>
      <c r="S182">
        <v>1248</v>
      </c>
      <c r="T182">
        <v>700</v>
      </c>
      <c r="U182">
        <v>1951.2999999999995</v>
      </c>
    </row>
    <row r="183" spans="17:21" x14ac:dyDescent="0.3">
      <c r="Q183" s="1">
        <v>169</v>
      </c>
      <c r="R183">
        <v>3.9800000000000026</v>
      </c>
      <c r="S183">
        <v>752</v>
      </c>
      <c r="T183">
        <v>620</v>
      </c>
      <c r="U183">
        <v>1375.9799999999993</v>
      </c>
    </row>
    <row r="184" spans="17:21" x14ac:dyDescent="0.3">
      <c r="Q184" s="1">
        <v>170</v>
      </c>
      <c r="R184">
        <v>2.4400000000000013</v>
      </c>
      <c r="S184">
        <v>1304</v>
      </c>
      <c r="T184">
        <v>740</v>
      </c>
      <c r="U184">
        <v>2046.4399999999991</v>
      </c>
    </row>
    <row r="185" spans="17:21" x14ac:dyDescent="0.3">
      <c r="Q185" s="1">
        <v>171</v>
      </c>
      <c r="R185">
        <v>4.3200000000000012</v>
      </c>
      <c r="S185">
        <v>832</v>
      </c>
      <c r="T185">
        <v>680</v>
      </c>
      <c r="U185">
        <v>1516.319999999999</v>
      </c>
    </row>
    <row r="186" spans="17:21" x14ac:dyDescent="0.3">
      <c r="Q186" s="1">
        <v>172</v>
      </c>
      <c r="R186">
        <v>3.6600000000000024</v>
      </c>
      <c r="S186">
        <v>1000</v>
      </c>
      <c r="T186">
        <v>680</v>
      </c>
      <c r="U186">
        <v>1683.6599999999994</v>
      </c>
    </row>
    <row r="187" spans="17:21" x14ac:dyDescent="0.3">
      <c r="Q187" s="1">
        <v>173</v>
      </c>
      <c r="R187">
        <v>2.9400000000000008</v>
      </c>
      <c r="S187">
        <v>1272</v>
      </c>
      <c r="T187">
        <v>740</v>
      </c>
      <c r="U187">
        <v>2014.9399999999994</v>
      </c>
    </row>
    <row r="188" spans="17:21" x14ac:dyDescent="0.3">
      <c r="Q188" s="1">
        <v>174</v>
      </c>
      <c r="R188">
        <v>2.2800000000000011</v>
      </c>
      <c r="S188">
        <v>2024</v>
      </c>
      <c r="T188">
        <v>760</v>
      </c>
      <c r="U188">
        <v>2786.2799999999984</v>
      </c>
    </row>
    <row r="189" spans="17:21" x14ac:dyDescent="0.3">
      <c r="Q189" s="1">
        <v>175</v>
      </c>
      <c r="R189">
        <v>4.2200000000000015</v>
      </c>
      <c r="S189">
        <v>760</v>
      </c>
      <c r="T189">
        <v>660</v>
      </c>
      <c r="U189">
        <v>1424.2199999999989</v>
      </c>
    </row>
    <row r="190" spans="17:21" x14ac:dyDescent="0.3">
      <c r="Q190" s="1">
        <v>176</v>
      </c>
      <c r="R190">
        <v>3.8800000000000026</v>
      </c>
      <c r="S190">
        <v>1112</v>
      </c>
      <c r="T190">
        <v>660</v>
      </c>
      <c r="U190">
        <v>1775.8799999999992</v>
      </c>
    </row>
    <row r="191" spans="17:21" x14ac:dyDescent="0.3">
      <c r="Q191" s="1">
        <v>177</v>
      </c>
      <c r="R191">
        <v>4.1000000000000014</v>
      </c>
      <c r="S191">
        <v>880</v>
      </c>
      <c r="T191">
        <v>660</v>
      </c>
      <c r="U191">
        <v>1544.099999999999</v>
      </c>
    </row>
    <row r="192" spans="17:21" x14ac:dyDescent="0.3">
      <c r="Q192" s="1">
        <v>178</v>
      </c>
      <c r="R192">
        <v>3.740000000000002</v>
      </c>
      <c r="S192">
        <v>816</v>
      </c>
      <c r="T192">
        <v>680</v>
      </c>
      <c r="U192">
        <v>1499.7399999999991</v>
      </c>
    </row>
    <row r="193" spans="17:21" x14ac:dyDescent="0.3">
      <c r="Q193" s="1">
        <v>179</v>
      </c>
      <c r="R193">
        <v>3.0600000000000018</v>
      </c>
      <c r="S193">
        <v>1208</v>
      </c>
      <c r="T193">
        <v>680</v>
      </c>
      <c r="U193">
        <v>1891.0599999999988</v>
      </c>
    </row>
    <row r="194" spans="17:21" x14ac:dyDescent="0.3">
      <c r="Q194" s="1">
        <v>180</v>
      </c>
      <c r="R194">
        <v>3.1200000000000019</v>
      </c>
      <c r="S194">
        <v>1264</v>
      </c>
      <c r="T194">
        <v>680</v>
      </c>
      <c r="U194">
        <v>1947.1199999999988</v>
      </c>
    </row>
    <row r="195" spans="17:21" x14ac:dyDescent="0.3">
      <c r="Q195" s="1">
        <v>181</v>
      </c>
      <c r="R195">
        <v>3.9600000000000017</v>
      </c>
      <c r="S195">
        <v>1096</v>
      </c>
      <c r="T195">
        <v>680</v>
      </c>
      <c r="U195">
        <v>1779.9599999999987</v>
      </c>
    </row>
    <row r="196" spans="17:21" x14ac:dyDescent="0.3">
      <c r="Q196" s="1">
        <v>182</v>
      </c>
      <c r="R196">
        <v>3.3800000000000021</v>
      </c>
      <c r="S196">
        <v>1192</v>
      </c>
      <c r="T196">
        <v>740</v>
      </c>
      <c r="U196">
        <v>1935.3799999999987</v>
      </c>
    </row>
    <row r="197" spans="17:21" x14ac:dyDescent="0.3">
      <c r="Q197" s="1">
        <v>183</v>
      </c>
      <c r="R197">
        <v>3.6600000000000019</v>
      </c>
      <c r="S197">
        <v>1016</v>
      </c>
      <c r="T197">
        <v>660</v>
      </c>
      <c r="U197">
        <v>1679.6599999999994</v>
      </c>
    </row>
    <row r="198" spans="17:21" x14ac:dyDescent="0.3">
      <c r="Q198" s="1">
        <v>184</v>
      </c>
      <c r="R198">
        <v>3.3600000000000017</v>
      </c>
      <c r="S198">
        <v>1432</v>
      </c>
      <c r="T198">
        <v>700</v>
      </c>
      <c r="U198">
        <v>2135.3599999999997</v>
      </c>
    </row>
    <row r="199" spans="17:21" x14ac:dyDescent="0.3">
      <c r="Q199" s="1">
        <v>185</v>
      </c>
      <c r="R199">
        <v>3.8400000000000016</v>
      </c>
      <c r="S199">
        <v>1032</v>
      </c>
      <c r="T199">
        <v>720</v>
      </c>
      <c r="U199">
        <v>1755.8399999999995</v>
      </c>
    </row>
    <row r="200" spans="17:21" x14ac:dyDescent="0.3">
      <c r="Q200" s="1">
        <v>186</v>
      </c>
      <c r="R200">
        <v>3.1000000000000014</v>
      </c>
      <c r="S200">
        <v>1152</v>
      </c>
      <c r="T200">
        <v>700</v>
      </c>
      <c r="U200">
        <v>1855.099999999999</v>
      </c>
    </row>
    <row r="201" spans="17:21" x14ac:dyDescent="0.3">
      <c r="Q201" s="1">
        <v>187</v>
      </c>
      <c r="R201">
        <v>2.7400000000000011</v>
      </c>
      <c r="S201">
        <v>1400</v>
      </c>
      <c r="T201">
        <v>720</v>
      </c>
      <c r="U201">
        <v>2122.7399999999998</v>
      </c>
    </row>
    <row r="202" spans="17:21" x14ac:dyDescent="0.3">
      <c r="Q202" s="1">
        <v>188</v>
      </c>
      <c r="R202">
        <v>4.2600000000000016</v>
      </c>
      <c r="S202">
        <v>856</v>
      </c>
      <c r="T202">
        <v>680</v>
      </c>
      <c r="U202">
        <v>1540.2599999999993</v>
      </c>
    </row>
    <row r="203" spans="17:21" x14ac:dyDescent="0.3">
      <c r="Q203" s="1">
        <v>189</v>
      </c>
      <c r="R203">
        <v>4.4400000000000013</v>
      </c>
      <c r="S203">
        <v>904</v>
      </c>
      <c r="T203">
        <v>700</v>
      </c>
      <c r="U203">
        <v>1608.4399999999989</v>
      </c>
    </row>
    <row r="204" spans="17:21" x14ac:dyDescent="0.3">
      <c r="Q204" s="1">
        <v>190</v>
      </c>
      <c r="R204">
        <v>3.800000000000002</v>
      </c>
      <c r="S204">
        <v>1200</v>
      </c>
      <c r="T204">
        <v>720</v>
      </c>
      <c r="U204">
        <v>1923.7999999999986</v>
      </c>
    </row>
    <row r="205" spans="17:21" x14ac:dyDescent="0.3">
      <c r="Q205" s="1">
        <v>191</v>
      </c>
      <c r="R205">
        <v>3.0600000000000014</v>
      </c>
      <c r="S205">
        <v>1184</v>
      </c>
      <c r="T205">
        <v>700</v>
      </c>
      <c r="U205">
        <v>1887.0599999999993</v>
      </c>
    </row>
    <row r="206" spans="17:21" x14ac:dyDescent="0.3">
      <c r="Q206" s="1">
        <v>192</v>
      </c>
      <c r="R206">
        <v>3.720000000000002</v>
      </c>
      <c r="S206">
        <v>1072</v>
      </c>
      <c r="T206">
        <v>640</v>
      </c>
      <c r="U206">
        <v>1715.7199999999993</v>
      </c>
    </row>
    <row r="207" spans="17:21" x14ac:dyDescent="0.3">
      <c r="Q207" s="1">
        <v>193</v>
      </c>
      <c r="R207">
        <v>3.220000000000002</v>
      </c>
      <c r="S207">
        <v>1208</v>
      </c>
      <c r="T207">
        <v>700</v>
      </c>
      <c r="U207">
        <v>1911.2199999999993</v>
      </c>
    </row>
    <row r="208" spans="17:21" x14ac:dyDescent="0.3">
      <c r="Q208" s="1">
        <v>194</v>
      </c>
      <c r="R208">
        <v>3.5600000000000018</v>
      </c>
      <c r="S208">
        <v>968</v>
      </c>
      <c r="T208">
        <v>720</v>
      </c>
      <c r="U208">
        <v>1691.5599999999988</v>
      </c>
    </row>
    <row r="209" spans="17:21" x14ac:dyDescent="0.3">
      <c r="Q209" s="1">
        <v>195</v>
      </c>
      <c r="R209">
        <v>3.4200000000000017</v>
      </c>
      <c r="S209">
        <v>1008</v>
      </c>
      <c r="T209">
        <v>680</v>
      </c>
      <c r="U209">
        <v>1691.4199999999992</v>
      </c>
    </row>
    <row r="210" spans="17:21" x14ac:dyDescent="0.3">
      <c r="Q210" s="1">
        <v>196</v>
      </c>
      <c r="R210">
        <v>2.5400000000000014</v>
      </c>
      <c r="S210">
        <v>1392</v>
      </c>
      <c r="T210">
        <v>780</v>
      </c>
      <c r="U210">
        <v>2174.5399999999991</v>
      </c>
    </row>
    <row r="211" spans="17:21" x14ac:dyDescent="0.3">
      <c r="Q211" s="1">
        <v>197</v>
      </c>
      <c r="R211">
        <v>3.6600000000000019</v>
      </c>
      <c r="S211">
        <v>1104</v>
      </c>
      <c r="T211">
        <v>700</v>
      </c>
      <c r="U211">
        <v>1807.6599999999994</v>
      </c>
    </row>
    <row r="212" spans="17:21" x14ac:dyDescent="0.3">
      <c r="Q212" s="1">
        <v>198</v>
      </c>
      <c r="R212">
        <v>2.9800000000000018</v>
      </c>
      <c r="S212">
        <v>1304</v>
      </c>
      <c r="T212">
        <v>700</v>
      </c>
      <c r="U212">
        <v>2006.9799999999991</v>
      </c>
    </row>
    <row r="213" spans="17:21" x14ac:dyDescent="0.3">
      <c r="Q213" s="1">
        <v>199</v>
      </c>
      <c r="R213">
        <v>2.7400000000000015</v>
      </c>
      <c r="S213">
        <v>1424</v>
      </c>
      <c r="T213">
        <v>720</v>
      </c>
      <c r="U213">
        <v>2146.7399999999989</v>
      </c>
    </row>
    <row r="214" spans="17:21" x14ac:dyDescent="0.3">
      <c r="Q214" s="1">
        <v>200</v>
      </c>
      <c r="R214">
        <v>3.4400000000000022</v>
      </c>
      <c r="S214">
        <v>808</v>
      </c>
      <c r="T214">
        <v>700</v>
      </c>
      <c r="U214">
        <v>1511.4399999999987</v>
      </c>
    </row>
  </sheetData>
  <scenarios current="0" show="0" sqref="Q4:T4">
    <scenario name="OrderQuantity_8,ReorderPoint_5" locked="1" count="2" user="Dr. Hakeem-Ur-Rehman" comment="Created by Dr. Hakeem-Ur-Rehman on 08/08/2021_x000a_Modified by Dr. Hakeem-Ur-Rehman on 08/08/2021">
      <inputCells r="H2" val="5"/>
      <inputCells r="H3" val="8"/>
    </scenario>
    <scenario name="OrderQuantity_8,ReorderPoint_8" locked="1" count="2" user="Dr. Hakeem-Ur-Rehman" comment="Created by Dr. Hakeem-Ur-Rehman on 08/08/2021">
      <inputCells r="H2" val="8"/>
      <inputCells r="H3" val="8"/>
    </scenario>
    <scenario name="OrderQuantity_10,ReorderPoint_5" locked="1" count="2" user="Dr. Hakeem-Ur-Rehman" comment="Created by Dr. Hakeem-Ur-Rehman on 08/08/2021">
      <inputCells r="H2" val="5"/>
      <inputCells r="H3" val="10"/>
    </scenario>
    <scenario name="OrderQuantity_10,ReorderPoint_8" locked="1" count="2" user="Dr. Hakeem-Ur-Rehman" comment="Created by Dr. Hakeem-Ur-Rehman on 08/08/2021">
      <inputCells r="H2" val="8"/>
      <inputCells r="H3" val="10"/>
    </scenario>
    <scenario name="OrderQuantity_12,ReorderPoint_5" locked="1" count="2" user="Dr. Hakeem-Ur-Rehman" comment="Created by Dr. Hakeem-Ur-Rehman on 08/08/2021">
      <inputCells r="H2" val="5"/>
      <inputCells r="H3" val="12"/>
    </scenario>
    <scenario name="OrderQuantity_12,ReorderPoint_8" locked="1" count="2" user="Dr. Hakeem-Ur-Rehman" comment="Created by Dr. Hakeem-Ur-Rehman on 08/08/2021">
      <inputCells r="H2" val="8"/>
      <inputCells r="H3" val="12"/>
    </scenario>
  </scenarios>
  <mergeCells count="14">
    <mergeCell ref="A13:D13"/>
    <mergeCell ref="A1:B1"/>
    <mergeCell ref="F1:G1"/>
    <mergeCell ref="F6:G6"/>
    <mergeCell ref="F4:H4"/>
    <mergeCell ref="J115:K115"/>
    <mergeCell ref="Q13:U13"/>
    <mergeCell ref="F2:G2"/>
    <mergeCell ref="F9:G9"/>
    <mergeCell ref="F10:G10"/>
    <mergeCell ref="F11:G11"/>
    <mergeCell ref="F8:H8"/>
    <mergeCell ref="F3:G3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Stochastic Inventory Simulation</vt:lpstr>
    </vt:vector>
  </TitlesOfParts>
  <Company>AUB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Fleszar</dc:creator>
  <cp:lastModifiedBy>Dr. Hakeem-Ur-Rehman</cp:lastModifiedBy>
  <cp:lastPrinted>2013-05-17T14:11:17Z</cp:lastPrinted>
  <dcterms:created xsi:type="dcterms:W3CDTF">2013-05-17T13:34:56Z</dcterms:created>
  <dcterms:modified xsi:type="dcterms:W3CDTF">2021-08-09T08:40:55Z</dcterms:modified>
</cp:coreProperties>
</file>