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IFERROR(__xludf.DUMMYFUNCTION("GOOGLEFINANCE(""KRX:005930"", ""price"", DATE(2013,8,29),DATE(2023,9,5), ""weekly"")"),"Date")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IFERROR(__xludf.DUMMYFUNCTION("""COMPUTED_VALUE"""),41516.645833333336)</f>
        <v>41516.64583</v>
      </c>
      <c r="B2" s="1">
        <f>IFERROR(__xludf.DUMMYFUNCTION("""COMPUTED_VALUE"""),27360.0)</f>
        <v>27360</v>
      </c>
    </row>
    <row r="3">
      <c r="A3" s="2">
        <f>IFERROR(__xludf.DUMMYFUNCTION("""COMPUTED_VALUE"""),41523.645833333336)</f>
        <v>41523.64583</v>
      </c>
      <c r="B3" s="1">
        <f>IFERROR(__xludf.DUMMYFUNCTION("""COMPUTED_VALUE"""),27380.0)</f>
        <v>27380</v>
      </c>
    </row>
    <row r="4">
      <c r="A4" s="2">
        <f>IFERROR(__xludf.DUMMYFUNCTION("""COMPUTED_VALUE"""),41530.645833333336)</f>
        <v>41530.64583</v>
      </c>
      <c r="B4" s="1">
        <f>IFERROR(__xludf.DUMMYFUNCTION("""COMPUTED_VALUE"""),28120.0)</f>
        <v>28120</v>
      </c>
    </row>
    <row r="5">
      <c r="A5" s="2">
        <f>IFERROR(__xludf.DUMMYFUNCTION("""COMPUTED_VALUE"""),41534.645833333336)</f>
        <v>41534.64583</v>
      </c>
      <c r="B5" s="1">
        <f>IFERROR(__xludf.DUMMYFUNCTION("""COMPUTED_VALUE"""),27720.0)</f>
        <v>27720</v>
      </c>
    </row>
    <row r="6">
      <c r="A6" s="2">
        <f>IFERROR(__xludf.DUMMYFUNCTION("""COMPUTED_VALUE"""),41544.645833333336)</f>
        <v>41544.64583</v>
      </c>
      <c r="B6" s="1">
        <f>IFERROR(__xludf.DUMMYFUNCTION("""COMPUTED_VALUE"""),27320.0)</f>
        <v>27320</v>
      </c>
    </row>
    <row r="7">
      <c r="A7" s="2">
        <f>IFERROR(__xludf.DUMMYFUNCTION("""COMPUTED_VALUE"""),41551.645833333336)</f>
        <v>41551.64583</v>
      </c>
      <c r="B7" s="1">
        <f>IFERROR(__xludf.DUMMYFUNCTION("""COMPUTED_VALUE"""),28360.0)</f>
        <v>28360</v>
      </c>
    </row>
    <row r="8">
      <c r="A8" s="2">
        <f>IFERROR(__xludf.DUMMYFUNCTION("""COMPUTED_VALUE"""),41558.645833333336)</f>
        <v>41558.64583</v>
      </c>
      <c r="B8" s="1">
        <f>IFERROR(__xludf.DUMMYFUNCTION("""COMPUTED_VALUE"""),28860.0)</f>
        <v>28860</v>
      </c>
    </row>
    <row r="9">
      <c r="A9" s="2">
        <f>IFERROR(__xludf.DUMMYFUNCTION("""COMPUTED_VALUE"""),41565.645833333336)</f>
        <v>41565.64583</v>
      </c>
      <c r="B9" s="1">
        <f>IFERROR(__xludf.DUMMYFUNCTION("""COMPUTED_VALUE"""),29440.0)</f>
        <v>29440</v>
      </c>
    </row>
    <row r="10">
      <c r="A10" s="2">
        <f>IFERROR(__xludf.DUMMYFUNCTION("""COMPUTED_VALUE"""),41572.645833333336)</f>
        <v>41572.64583</v>
      </c>
      <c r="B10" s="1">
        <f>IFERROR(__xludf.DUMMYFUNCTION("""COMPUTED_VALUE"""),28980.0)</f>
        <v>28980</v>
      </c>
    </row>
    <row r="11">
      <c r="A11" s="2">
        <f>IFERROR(__xludf.DUMMYFUNCTION("""COMPUTED_VALUE"""),41579.645833333336)</f>
        <v>41579.64583</v>
      </c>
      <c r="B11" s="1">
        <f>IFERROR(__xludf.DUMMYFUNCTION("""COMPUTED_VALUE"""),30000.0)</f>
        <v>30000</v>
      </c>
    </row>
    <row r="12">
      <c r="A12" s="2">
        <f>IFERROR(__xludf.DUMMYFUNCTION("""COMPUTED_VALUE"""),41586.645833333336)</f>
        <v>41586.64583</v>
      </c>
      <c r="B12" s="1">
        <f>IFERROR(__xludf.DUMMYFUNCTION("""COMPUTED_VALUE"""),28200.0)</f>
        <v>28200</v>
      </c>
    </row>
    <row r="13">
      <c r="A13" s="2">
        <f>IFERROR(__xludf.DUMMYFUNCTION("""COMPUTED_VALUE"""),41593.645833333336)</f>
        <v>41593.64583</v>
      </c>
      <c r="B13" s="1">
        <f>IFERROR(__xludf.DUMMYFUNCTION("""COMPUTED_VALUE"""),29240.0)</f>
        <v>29240</v>
      </c>
    </row>
    <row r="14">
      <c r="A14" s="2">
        <f>IFERROR(__xludf.DUMMYFUNCTION("""COMPUTED_VALUE"""),41600.645833333336)</f>
        <v>41600.64583</v>
      </c>
      <c r="B14" s="1">
        <f>IFERROR(__xludf.DUMMYFUNCTION("""COMPUTED_VALUE"""),29000.0)</f>
        <v>29000</v>
      </c>
    </row>
    <row r="15">
      <c r="A15" s="2">
        <f>IFERROR(__xludf.DUMMYFUNCTION("""COMPUTED_VALUE"""),41607.645833333336)</f>
        <v>41607.64583</v>
      </c>
      <c r="B15" s="1">
        <f>IFERROR(__xludf.DUMMYFUNCTION("""COMPUTED_VALUE"""),29880.0)</f>
        <v>29880</v>
      </c>
    </row>
    <row r="16">
      <c r="A16" s="2">
        <f>IFERROR(__xludf.DUMMYFUNCTION("""COMPUTED_VALUE"""),41614.645833333336)</f>
        <v>41614.64583</v>
      </c>
      <c r="B16" s="1">
        <f>IFERROR(__xludf.DUMMYFUNCTION("""COMPUTED_VALUE"""),28560.0)</f>
        <v>28560</v>
      </c>
    </row>
    <row r="17">
      <c r="A17" s="2">
        <f>IFERROR(__xludf.DUMMYFUNCTION("""COMPUTED_VALUE"""),41621.645833333336)</f>
        <v>41621.64583</v>
      </c>
      <c r="B17" s="1">
        <f>IFERROR(__xludf.DUMMYFUNCTION("""COMPUTED_VALUE"""),27800.0)</f>
        <v>27800</v>
      </c>
    </row>
    <row r="18">
      <c r="A18" s="2">
        <f>IFERROR(__xludf.DUMMYFUNCTION("""COMPUTED_VALUE"""),41628.645833333336)</f>
        <v>41628.64583</v>
      </c>
      <c r="B18" s="1">
        <f>IFERROR(__xludf.DUMMYFUNCTION("""COMPUTED_VALUE"""),28540.0)</f>
        <v>28540</v>
      </c>
    </row>
    <row r="19">
      <c r="A19" s="2">
        <f>IFERROR(__xludf.DUMMYFUNCTION("""COMPUTED_VALUE"""),41635.645833333336)</f>
        <v>41635.64583</v>
      </c>
      <c r="B19" s="1">
        <f>IFERROR(__xludf.DUMMYFUNCTION("""COMPUTED_VALUE"""),27920.0)</f>
        <v>27920</v>
      </c>
    </row>
    <row r="20">
      <c r="A20" s="2">
        <f>IFERROR(__xludf.DUMMYFUNCTION("""COMPUTED_VALUE"""),41642.645833333336)</f>
        <v>41642.64583</v>
      </c>
      <c r="B20" s="1">
        <f>IFERROR(__xludf.DUMMYFUNCTION("""COMPUTED_VALUE"""),25920.0)</f>
        <v>25920</v>
      </c>
    </row>
    <row r="21">
      <c r="A21" s="2">
        <f>IFERROR(__xludf.DUMMYFUNCTION("""COMPUTED_VALUE"""),41649.645833333336)</f>
        <v>41649.64583</v>
      </c>
      <c r="B21" s="1">
        <f>IFERROR(__xludf.DUMMYFUNCTION("""COMPUTED_VALUE"""),25440.0)</f>
        <v>25440</v>
      </c>
    </row>
    <row r="22">
      <c r="A22" s="2">
        <f>IFERROR(__xludf.DUMMYFUNCTION("""COMPUTED_VALUE"""),41656.645833333336)</f>
        <v>41656.64583</v>
      </c>
      <c r="B22" s="1">
        <f>IFERROR(__xludf.DUMMYFUNCTION("""COMPUTED_VALUE"""),25840.0)</f>
        <v>25840</v>
      </c>
    </row>
    <row r="23">
      <c r="A23" s="2">
        <f>IFERROR(__xludf.DUMMYFUNCTION("""COMPUTED_VALUE"""),41663.645833333336)</f>
        <v>41663.64583</v>
      </c>
      <c r="B23" s="1">
        <f>IFERROR(__xludf.DUMMYFUNCTION("""COMPUTED_VALUE"""),26140.0)</f>
        <v>26140</v>
      </c>
    </row>
    <row r="24">
      <c r="A24" s="2">
        <f>IFERROR(__xludf.DUMMYFUNCTION("""COMPUTED_VALUE"""),41668.645833333336)</f>
        <v>41668.64583</v>
      </c>
      <c r="B24" s="1">
        <f>IFERROR(__xludf.DUMMYFUNCTION("""COMPUTED_VALUE"""),25600.0)</f>
        <v>25600</v>
      </c>
    </row>
    <row r="25">
      <c r="A25" s="2">
        <f>IFERROR(__xludf.DUMMYFUNCTION("""COMPUTED_VALUE"""),41677.645833333336)</f>
        <v>41677.64583</v>
      </c>
      <c r="B25" s="1">
        <f>IFERROR(__xludf.DUMMYFUNCTION("""COMPUTED_VALUE"""),25500.0)</f>
        <v>25500</v>
      </c>
    </row>
    <row r="26">
      <c r="A26" s="2">
        <f>IFERROR(__xludf.DUMMYFUNCTION("""COMPUTED_VALUE"""),41684.645833333336)</f>
        <v>41684.64583</v>
      </c>
      <c r="B26" s="1">
        <f>IFERROR(__xludf.DUMMYFUNCTION("""COMPUTED_VALUE"""),26020.0)</f>
        <v>26020</v>
      </c>
    </row>
    <row r="27">
      <c r="A27" s="2">
        <f>IFERROR(__xludf.DUMMYFUNCTION("""COMPUTED_VALUE"""),41691.645833333336)</f>
        <v>41691.64583</v>
      </c>
      <c r="B27" s="1">
        <f>IFERROR(__xludf.DUMMYFUNCTION("""COMPUTED_VALUE"""),26600.0)</f>
        <v>26600</v>
      </c>
    </row>
    <row r="28">
      <c r="A28" s="2">
        <f>IFERROR(__xludf.DUMMYFUNCTION("""COMPUTED_VALUE"""),41698.645833333336)</f>
        <v>41698.64583</v>
      </c>
      <c r="B28" s="1">
        <f>IFERROR(__xludf.DUMMYFUNCTION("""COMPUTED_VALUE"""),26980.0)</f>
        <v>26980</v>
      </c>
    </row>
    <row r="29">
      <c r="A29" s="2">
        <f>IFERROR(__xludf.DUMMYFUNCTION("""COMPUTED_VALUE"""),41705.645833333336)</f>
        <v>41705.64583</v>
      </c>
      <c r="B29" s="1">
        <f>IFERROR(__xludf.DUMMYFUNCTION("""COMPUTED_VALUE"""),26780.0)</f>
        <v>26780</v>
      </c>
    </row>
    <row r="30">
      <c r="A30" s="2">
        <f>IFERROR(__xludf.DUMMYFUNCTION("""COMPUTED_VALUE"""),41712.645833333336)</f>
        <v>41712.64583</v>
      </c>
      <c r="B30" s="1">
        <f>IFERROR(__xludf.DUMMYFUNCTION("""COMPUTED_VALUE"""),25500.0)</f>
        <v>25500</v>
      </c>
    </row>
    <row r="31">
      <c r="A31" s="2">
        <f>IFERROR(__xludf.DUMMYFUNCTION("""COMPUTED_VALUE"""),41719.645833333336)</f>
        <v>41719.64583</v>
      </c>
      <c r="B31" s="1">
        <f>IFERROR(__xludf.DUMMYFUNCTION("""COMPUTED_VALUE"""),25460.0)</f>
        <v>25460</v>
      </c>
    </row>
    <row r="32">
      <c r="A32" s="2">
        <f>IFERROR(__xludf.DUMMYFUNCTION("""COMPUTED_VALUE"""),41726.645833333336)</f>
        <v>41726.64583</v>
      </c>
      <c r="B32" s="1">
        <f>IFERROR(__xludf.DUMMYFUNCTION("""COMPUTED_VALUE"""),26700.0)</f>
        <v>26700</v>
      </c>
    </row>
    <row r="33">
      <c r="A33" s="2">
        <f>IFERROR(__xludf.DUMMYFUNCTION("""COMPUTED_VALUE"""),41733.645833333336)</f>
        <v>41733.64583</v>
      </c>
      <c r="B33" s="1">
        <f>IFERROR(__xludf.DUMMYFUNCTION("""COMPUTED_VALUE"""),27600.0)</f>
        <v>27600</v>
      </c>
    </row>
    <row r="34">
      <c r="A34" s="2">
        <f>IFERROR(__xludf.DUMMYFUNCTION("""COMPUTED_VALUE"""),41740.645833333336)</f>
        <v>41740.64583</v>
      </c>
      <c r="B34" s="1">
        <f>IFERROR(__xludf.DUMMYFUNCTION("""COMPUTED_VALUE"""),27300.0)</f>
        <v>27300</v>
      </c>
    </row>
    <row r="35">
      <c r="A35" s="2">
        <f>IFERROR(__xludf.DUMMYFUNCTION("""COMPUTED_VALUE"""),41747.645833333336)</f>
        <v>41747.64583</v>
      </c>
      <c r="B35" s="1">
        <f>IFERROR(__xludf.DUMMYFUNCTION("""COMPUTED_VALUE"""),27560.0)</f>
        <v>27560</v>
      </c>
    </row>
    <row r="36">
      <c r="A36" s="2">
        <f>IFERROR(__xludf.DUMMYFUNCTION("""COMPUTED_VALUE"""),41754.645833333336)</f>
        <v>41754.64583</v>
      </c>
      <c r="B36" s="1">
        <f>IFERROR(__xludf.DUMMYFUNCTION("""COMPUTED_VALUE"""),27980.0)</f>
        <v>27980</v>
      </c>
    </row>
    <row r="37">
      <c r="A37" s="2">
        <f>IFERROR(__xludf.DUMMYFUNCTION("""COMPUTED_VALUE"""),41761.645833333336)</f>
        <v>41761.64583</v>
      </c>
      <c r="B37" s="1">
        <f>IFERROR(__xludf.DUMMYFUNCTION("""COMPUTED_VALUE"""),26920.0)</f>
        <v>26920</v>
      </c>
    </row>
    <row r="38">
      <c r="A38" s="2">
        <f>IFERROR(__xludf.DUMMYFUNCTION("""COMPUTED_VALUE"""),41768.645833333336)</f>
        <v>41768.64583</v>
      </c>
      <c r="B38" s="1">
        <f>IFERROR(__xludf.DUMMYFUNCTION("""COMPUTED_VALUE"""),26700.0)</f>
        <v>26700</v>
      </c>
    </row>
    <row r="39">
      <c r="A39" s="2">
        <f>IFERROR(__xludf.DUMMYFUNCTION("""COMPUTED_VALUE"""),41775.645833333336)</f>
        <v>41775.64583</v>
      </c>
      <c r="B39" s="1">
        <f>IFERROR(__xludf.DUMMYFUNCTION("""COMPUTED_VALUE"""),28560.0)</f>
        <v>28560</v>
      </c>
    </row>
    <row r="40">
      <c r="A40" s="2">
        <f>IFERROR(__xludf.DUMMYFUNCTION("""COMPUTED_VALUE"""),41782.645833333336)</f>
        <v>41782.64583</v>
      </c>
      <c r="B40" s="1">
        <f>IFERROR(__xludf.DUMMYFUNCTION("""COMPUTED_VALUE"""),28560.0)</f>
        <v>28560</v>
      </c>
    </row>
    <row r="41">
      <c r="A41" s="2">
        <f>IFERROR(__xludf.DUMMYFUNCTION("""COMPUTED_VALUE"""),41789.645833333336)</f>
        <v>41789.64583</v>
      </c>
      <c r="B41" s="1">
        <f>IFERROR(__xludf.DUMMYFUNCTION("""COMPUTED_VALUE"""),28860.0)</f>
        <v>28860</v>
      </c>
    </row>
    <row r="42">
      <c r="A42" s="2">
        <f>IFERROR(__xludf.DUMMYFUNCTION("""COMPUTED_VALUE"""),41795.645833333336)</f>
        <v>41795.64583</v>
      </c>
      <c r="B42" s="1">
        <f>IFERROR(__xludf.DUMMYFUNCTION("""COMPUTED_VALUE"""),29140.0)</f>
        <v>29140</v>
      </c>
    </row>
    <row r="43">
      <c r="A43" s="2">
        <f>IFERROR(__xludf.DUMMYFUNCTION("""COMPUTED_VALUE"""),41803.645833333336)</f>
        <v>41803.64583</v>
      </c>
      <c r="B43" s="1">
        <f>IFERROR(__xludf.DUMMYFUNCTION("""COMPUTED_VALUE"""),27340.0)</f>
        <v>27340</v>
      </c>
    </row>
    <row r="44">
      <c r="A44" s="2">
        <f>IFERROR(__xludf.DUMMYFUNCTION("""COMPUTED_VALUE"""),41810.645833333336)</f>
        <v>41810.64583</v>
      </c>
      <c r="B44" s="1">
        <f>IFERROR(__xludf.DUMMYFUNCTION("""COMPUTED_VALUE"""),26020.0)</f>
        <v>26020</v>
      </c>
    </row>
    <row r="45">
      <c r="A45" s="2">
        <f>IFERROR(__xludf.DUMMYFUNCTION("""COMPUTED_VALUE"""),41817.645833333336)</f>
        <v>41817.64583</v>
      </c>
      <c r="B45" s="1">
        <f>IFERROR(__xludf.DUMMYFUNCTION("""COMPUTED_VALUE"""),26220.0)</f>
        <v>26220</v>
      </c>
    </row>
    <row r="46">
      <c r="A46" s="2">
        <f>IFERROR(__xludf.DUMMYFUNCTION("""COMPUTED_VALUE"""),41824.645833333336)</f>
        <v>41824.64583</v>
      </c>
      <c r="B46" s="1">
        <f>IFERROR(__xludf.DUMMYFUNCTION("""COMPUTED_VALUE"""),26120.0)</f>
        <v>26120</v>
      </c>
    </row>
    <row r="47">
      <c r="A47" s="2">
        <f>IFERROR(__xludf.DUMMYFUNCTION("""COMPUTED_VALUE"""),41831.645833333336)</f>
        <v>41831.64583</v>
      </c>
      <c r="B47" s="1">
        <f>IFERROR(__xludf.DUMMYFUNCTION("""COMPUTED_VALUE"""),25680.0)</f>
        <v>25680</v>
      </c>
    </row>
    <row r="48">
      <c r="A48" s="2">
        <f>IFERROR(__xludf.DUMMYFUNCTION("""COMPUTED_VALUE"""),41838.645833333336)</f>
        <v>41838.64583</v>
      </c>
      <c r="B48" s="1">
        <f>IFERROR(__xludf.DUMMYFUNCTION("""COMPUTED_VALUE"""),26860.0)</f>
        <v>26860</v>
      </c>
    </row>
    <row r="49">
      <c r="A49" s="2">
        <f>IFERROR(__xludf.DUMMYFUNCTION("""COMPUTED_VALUE"""),41845.645833333336)</f>
        <v>41845.64583</v>
      </c>
      <c r="B49" s="1">
        <f>IFERROR(__xludf.DUMMYFUNCTION("""COMPUTED_VALUE"""),27100.0)</f>
        <v>27100</v>
      </c>
    </row>
    <row r="50">
      <c r="A50" s="2">
        <f>IFERROR(__xludf.DUMMYFUNCTION("""COMPUTED_VALUE"""),41852.645833333336)</f>
        <v>41852.64583</v>
      </c>
      <c r="B50" s="1">
        <f>IFERROR(__xludf.DUMMYFUNCTION("""COMPUTED_VALUE"""),25840.0)</f>
        <v>25840</v>
      </c>
    </row>
    <row r="51">
      <c r="A51" s="2">
        <f>IFERROR(__xludf.DUMMYFUNCTION("""COMPUTED_VALUE"""),41859.645833333336)</f>
        <v>41859.64583</v>
      </c>
      <c r="B51" s="1">
        <f>IFERROR(__xludf.DUMMYFUNCTION("""COMPUTED_VALUE"""),25000.0)</f>
        <v>25000</v>
      </c>
    </row>
    <row r="52">
      <c r="A52" s="2">
        <f>IFERROR(__xludf.DUMMYFUNCTION("""COMPUTED_VALUE"""),41865.645833333336)</f>
        <v>41865.64583</v>
      </c>
      <c r="B52" s="1">
        <f>IFERROR(__xludf.DUMMYFUNCTION("""COMPUTED_VALUE"""),25220.0)</f>
        <v>25220</v>
      </c>
    </row>
    <row r="53">
      <c r="A53" s="2">
        <f>IFERROR(__xludf.DUMMYFUNCTION("""COMPUTED_VALUE"""),41873.645833333336)</f>
        <v>41873.64583</v>
      </c>
      <c r="B53" s="1">
        <f>IFERROR(__xludf.DUMMYFUNCTION("""COMPUTED_VALUE"""),24940.0)</f>
        <v>24940</v>
      </c>
    </row>
    <row r="54">
      <c r="A54" s="2">
        <f>IFERROR(__xludf.DUMMYFUNCTION("""COMPUTED_VALUE"""),41880.645833333336)</f>
        <v>41880.64583</v>
      </c>
      <c r="B54" s="1">
        <f>IFERROR(__xludf.DUMMYFUNCTION("""COMPUTED_VALUE"""),24680.0)</f>
        <v>24680</v>
      </c>
    </row>
    <row r="55">
      <c r="A55" s="2">
        <f>IFERROR(__xludf.DUMMYFUNCTION("""COMPUTED_VALUE"""),41887.645833333336)</f>
        <v>41887.64583</v>
      </c>
      <c r="B55" s="1">
        <f>IFERROR(__xludf.DUMMYFUNCTION("""COMPUTED_VALUE"""),24020.0)</f>
        <v>24020</v>
      </c>
    </row>
    <row r="56">
      <c r="A56" s="2">
        <f>IFERROR(__xludf.DUMMYFUNCTION("""COMPUTED_VALUE"""),41894.645833333336)</f>
        <v>41894.64583</v>
      </c>
      <c r="B56" s="1">
        <f>IFERROR(__xludf.DUMMYFUNCTION("""COMPUTED_VALUE"""),24020.0)</f>
        <v>24020</v>
      </c>
    </row>
    <row r="57">
      <c r="A57" s="2">
        <f>IFERROR(__xludf.DUMMYFUNCTION("""COMPUTED_VALUE"""),41901.645833333336)</f>
        <v>41901.64583</v>
      </c>
      <c r="B57" s="1">
        <f>IFERROR(__xludf.DUMMYFUNCTION("""COMPUTED_VALUE"""),24200.0)</f>
        <v>24200</v>
      </c>
    </row>
    <row r="58">
      <c r="A58" s="2">
        <f>IFERROR(__xludf.DUMMYFUNCTION("""COMPUTED_VALUE"""),41908.645833333336)</f>
        <v>41908.64583</v>
      </c>
      <c r="B58" s="1">
        <f>IFERROR(__xludf.DUMMYFUNCTION("""COMPUTED_VALUE"""),23700.0)</f>
        <v>23700</v>
      </c>
    </row>
    <row r="59">
      <c r="A59" s="2">
        <f>IFERROR(__xludf.DUMMYFUNCTION("""COMPUTED_VALUE"""),41914.645833333336)</f>
        <v>41914.64583</v>
      </c>
      <c r="B59" s="1">
        <f>IFERROR(__xludf.DUMMYFUNCTION("""COMPUTED_VALUE"""),22820.0)</f>
        <v>22820</v>
      </c>
    </row>
    <row r="60">
      <c r="A60" s="2">
        <f>IFERROR(__xludf.DUMMYFUNCTION("""COMPUTED_VALUE"""),41922.645833333336)</f>
        <v>41922.64583</v>
      </c>
      <c r="B60" s="1">
        <f>IFERROR(__xludf.DUMMYFUNCTION("""COMPUTED_VALUE"""),22100.0)</f>
        <v>22100</v>
      </c>
    </row>
    <row r="61">
      <c r="A61" s="2">
        <f>IFERROR(__xludf.DUMMYFUNCTION("""COMPUTED_VALUE"""),41929.645833333336)</f>
        <v>41929.64583</v>
      </c>
      <c r="B61" s="1">
        <f>IFERROR(__xludf.DUMMYFUNCTION("""COMPUTED_VALUE"""),21780.0)</f>
        <v>21780</v>
      </c>
    </row>
    <row r="62">
      <c r="A62" s="2">
        <f>IFERROR(__xludf.DUMMYFUNCTION("""COMPUTED_VALUE"""),41936.645833333336)</f>
        <v>41936.64583</v>
      </c>
      <c r="B62" s="1">
        <f>IFERROR(__xludf.DUMMYFUNCTION("""COMPUTED_VALUE"""),22240.0)</f>
        <v>22240</v>
      </c>
    </row>
    <row r="63">
      <c r="A63" s="2">
        <f>IFERROR(__xludf.DUMMYFUNCTION("""COMPUTED_VALUE"""),41943.645833333336)</f>
        <v>41943.64583</v>
      </c>
      <c r="B63" s="1">
        <f>IFERROR(__xludf.DUMMYFUNCTION("""COMPUTED_VALUE"""),24880.0)</f>
        <v>24880</v>
      </c>
    </row>
    <row r="64">
      <c r="A64" s="2">
        <f>IFERROR(__xludf.DUMMYFUNCTION("""COMPUTED_VALUE"""),41950.645833333336)</f>
        <v>41950.64583</v>
      </c>
      <c r="B64" s="1">
        <f>IFERROR(__xludf.DUMMYFUNCTION("""COMPUTED_VALUE"""),24120.0)</f>
        <v>24120</v>
      </c>
    </row>
    <row r="65">
      <c r="A65" s="2">
        <f>IFERROR(__xludf.DUMMYFUNCTION("""COMPUTED_VALUE"""),41957.64583333333)</f>
        <v>41957.64583</v>
      </c>
      <c r="B65" s="1">
        <f>IFERROR(__xludf.DUMMYFUNCTION("""COMPUTED_VALUE"""),23880.0)</f>
        <v>23880</v>
      </c>
    </row>
    <row r="66">
      <c r="A66" s="2">
        <f>IFERROR(__xludf.DUMMYFUNCTION("""COMPUTED_VALUE"""),41964.64583333333)</f>
        <v>41964.64583</v>
      </c>
      <c r="B66" s="1">
        <f>IFERROR(__xludf.DUMMYFUNCTION("""COMPUTED_VALUE"""),24460.0)</f>
        <v>24460</v>
      </c>
    </row>
    <row r="67">
      <c r="A67" s="2">
        <f>IFERROR(__xludf.DUMMYFUNCTION("""COMPUTED_VALUE"""),41971.64583333333)</f>
        <v>41971.64583</v>
      </c>
      <c r="B67" s="1">
        <f>IFERROR(__xludf.DUMMYFUNCTION("""COMPUTED_VALUE"""),25740.0)</f>
        <v>25740</v>
      </c>
    </row>
    <row r="68">
      <c r="A68" s="2">
        <f>IFERROR(__xludf.DUMMYFUNCTION("""COMPUTED_VALUE"""),41978.64583333333)</f>
        <v>41978.64583</v>
      </c>
      <c r="B68" s="1">
        <f>IFERROR(__xludf.DUMMYFUNCTION("""COMPUTED_VALUE"""),26040.0)</f>
        <v>26040</v>
      </c>
    </row>
    <row r="69">
      <c r="A69" s="2">
        <f>IFERROR(__xludf.DUMMYFUNCTION("""COMPUTED_VALUE"""),41985.64583333333)</f>
        <v>41985.64583</v>
      </c>
      <c r="B69" s="1">
        <f>IFERROR(__xludf.DUMMYFUNCTION("""COMPUTED_VALUE"""),25720.0)</f>
        <v>25720</v>
      </c>
    </row>
    <row r="70">
      <c r="A70" s="2">
        <f>IFERROR(__xludf.DUMMYFUNCTION("""COMPUTED_VALUE"""),41992.64583333333)</f>
        <v>41992.64583</v>
      </c>
      <c r="B70" s="1">
        <f>IFERROR(__xludf.DUMMYFUNCTION("""COMPUTED_VALUE"""),26560.0)</f>
        <v>26560</v>
      </c>
    </row>
    <row r="71">
      <c r="A71" s="2">
        <f>IFERROR(__xludf.DUMMYFUNCTION("""COMPUTED_VALUE"""),41999.64583333333)</f>
        <v>41999.64583</v>
      </c>
      <c r="B71" s="1">
        <f>IFERROR(__xludf.DUMMYFUNCTION("""COMPUTED_VALUE"""),27040.0)</f>
        <v>27040</v>
      </c>
    </row>
    <row r="72">
      <c r="A72" s="2">
        <f>IFERROR(__xludf.DUMMYFUNCTION("""COMPUTED_VALUE"""),42006.64583333333)</f>
        <v>42006.64583</v>
      </c>
      <c r="B72" s="1">
        <f>IFERROR(__xludf.DUMMYFUNCTION("""COMPUTED_VALUE"""),26600.0)</f>
        <v>26600</v>
      </c>
    </row>
    <row r="73">
      <c r="A73" s="2">
        <f>IFERROR(__xludf.DUMMYFUNCTION("""COMPUTED_VALUE"""),42013.64583333333)</f>
        <v>42013.64583</v>
      </c>
      <c r="B73" s="1">
        <f>IFERROR(__xludf.DUMMYFUNCTION("""COMPUTED_VALUE"""),26280.0)</f>
        <v>26280</v>
      </c>
    </row>
    <row r="74">
      <c r="A74" s="2">
        <f>IFERROR(__xludf.DUMMYFUNCTION("""COMPUTED_VALUE"""),42020.64583333333)</f>
        <v>42020.64583</v>
      </c>
      <c r="B74" s="1">
        <f>IFERROR(__xludf.DUMMYFUNCTION("""COMPUTED_VALUE"""),26320.0)</f>
        <v>26320</v>
      </c>
    </row>
    <row r="75">
      <c r="A75" s="2">
        <f>IFERROR(__xludf.DUMMYFUNCTION("""COMPUTED_VALUE"""),42027.64583333333)</f>
        <v>42027.64583</v>
      </c>
      <c r="B75" s="1">
        <f>IFERROR(__xludf.DUMMYFUNCTION("""COMPUTED_VALUE"""),27720.0)</f>
        <v>27720</v>
      </c>
    </row>
    <row r="76">
      <c r="A76" s="2">
        <f>IFERROR(__xludf.DUMMYFUNCTION("""COMPUTED_VALUE"""),42034.64583333333)</f>
        <v>42034.64583</v>
      </c>
      <c r="B76" s="1">
        <f>IFERROR(__xludf.DUMMYFUNCTION("""COMPUTED_VALUE"""),27300.0)</f>
        <v>27300</v>
      </c>
    </row>
    <row r="77">
      <c r="A77" s="2">
        <f>IFERROR(__xludf.DUMMYFUNCTION("""COMPUTED_VALUE"""),42041.64583333333)</f>
        <v>42041.64583</v>
      </c>
      <c r="B77" s="1">
        <f>IFERROR(__xludf.DUMMYFUNCTION("""COMPUTED_VALUE"""),27440.0)</f>
        <v>27440</v>
      </c>
    </row>
    <row r="78">
      <c r="A78" s="2">
        <f>IFERROR(__xludf.DUMMYFUNCTION("""COMPUTED_VALUE"""),42048.64583333333)</f>
        <v>42048.64583</v>
      </c>
      <c r="B78" s="1">
        <f>IFERROR(__xludf.DUMMYFUNCTION("""COMPUTED_VALUE"""),27220.0)</f>
        <v>27220</v>
      </c>
    </row>
    <row r="79">
      <c r="A79" s="2">
        <f>IFERROR(__xludf.DUMMYFUNCTION("""COMPUTED_VALUE"""),42052.64583333333)</f>
        <v>42052.64583</v>
      </c>
      <c r="B79" s="1">
        <f>IFERROR(__xludf.DUMMYFUNCTION("""COMPUTED_VALUE"""),27540.0)</f>
        <v>27540</v>
      </c>
    </row>
    <row r="80">
      <c r="A80" s="2">
        <f>IFERROR(__xludf.DUMMYFUNCTION("""COMPUTED_VALUE"""),42062.64583333333)</f>
        <v>42062.64583</v>
      </c>
      <c r="B80" s="1">
        <f>IFERROR(__xludf.DUMMYFUNCTION("""COMPUTED_VALUE"""),27140.0)</f>
        <v>27140</v>
      </c>
    </row>
    <row r="81">
      <c r="A81" s="2">
        <f>IFERROR(__xludf.DUMMYFUNCTION("""COMPUTED_VALUE"""),42069.64583333333)</f>
        <v>42069.64583</v>
      </c>
      <c r="B81" s="1">
        <f>IFERROR(__xludf.DUMMYFUNCTION("""COMPUTED_VALUE"""),28840.0)</f>
        <v>28840</v>
      </c>
    </row>
    <row r="82">
      <c r="A82" s="2">
        <f>IFERROR(__xludf.DUMMYFUNCTION("""COMPUTED_VALUE"""),42076.64583333333)</f>
        <v>42076.64583</v>
      </c>
      <c r="B82" s="1">
        <f>IFERROR(__xludf.DUMMYFUNCTION("""COMPUTED_VALUE"""),29420.0)</f>
        <v>29420</v>
      </c>
    </row>
    <row r="83">
      <c r="A83" s="2">
        <f>IFERROR(__xludf.DUMMYFUNCTION("""COMPUTED_VALUE"""),42083.64583333333)</f>
        <v>42083.64583</v>
      </c>
      <c r="B83" s="1">
        <f>IFERROR(__xludf.DUMMYFUNCTION("""COMPUTED_VALUE"""),29280.0)</f>
        <v>29280</v>
      </c>
    </row>
    <row r="84">
      <c r="A84" s="2">
        <f>IFERROR(__xludf.DUMMYFUNCTION("""COMPUTED_VALUE"""),42090.64583333333)</f>
        <v>42090.64583</v>
      </c>
      <c r="B84" s="1">
        <f>IFERROR(__xludf.DUMMYFUNCTION("""COMPUTED_VALUE"""),28420.0)</f>
        <v>28420</v>
      </c>
    </row>
    <row r="85">
      <c r="A85" s="2">
        <f>IFERROR(__xludf.DUMMYFUNCTION("""COMPUTED_VALUE"""),42097.64583333333)</f>
        <v>42097.64583</v>
      </c>
      <c r="B85" s="1">
        <f>IFERROR(__xludf.DUMMYFUNCTION("""COMPUTED_VALUE"""),28680.0)</f>
        <v>28680</v>
      </c>
    </row>
    <row r="86">
      <c r="A86" s="2">
        <f>IFERROR(__xludf.DUMMYFUNCTION("""COMPUTED_VALUE"""),42104.64583333333)</f>
        <v>42104.64583</v>
      </c>
      <c r="B86" s="1">
        <f>IFERROR(__xludf.DUMMYFUNCTION("""COMPUTED_VALUE"""),29800.0)</f>
        <v>29800</v>
      </c>
    </row>
    <row r="87">
      <c r="A87" s="2">
        <f>IFERROR(__xludf.DUMMYFUNCTION("""COMPUTED_VALUE"""),42111.64583333333)</f>
        <v>42111.64583</v>
      </c>
      <c r="B87" s="1">
        <f>IFERROR(__xludf.DUMMYFUNCTION("""COMPUTED_VALUE"""),29000.0)</f>
        <v>29000</v>
      </c>
    </row>
    <row r="88">
      <c r="A88" s="2">
        <f>IFERROR(__xludf.DUMMYFUNCTION("""COMPUTED_VALUE"""),42118.64583333333)</f>
        <v>42118.64583</v>
      </c>
      <c r="B88" s="1">
        <f>IFERROR(__xludf.DUMMYFUNCTION("""COMPUTED_VALUE"""),28200.0)</f>
        <v>28200</v>
      </c>
    </row>
    <row r="89">
      <c r="A89" s="2">
        <f>IFERROR(__xludf.DUMMYFUNCTION("""COMPUTED_VALUE"""),42124.64583333333)</f>
        <v>42124.64583</v>
      </c>
      <c r="B89" s="1">
        <f>IFERROR(__xludf.DUMMYFUNCTION("""COMPUTED_VALUE"""),28200.0)</f>
        <v>28200</v>
      </c>
    </row>
    <row r="90">
      <c r="A90" s="2">
        <f>IFERROR(__xludf.DUMMYFUNCTION("""COMPUTED_VALUE"""),42132.64583333333)</f>
        <v>42132.64583</v>
      </c>
      <c r="B90" s="1">
        <f>IFERROR(__xludf.DUMMYFUNCTION("""COMPUTED_VALUE"""),26760.0)</f>
        <v>26760</v>
      </c>
    </row>
    <row r="91">
      <c r="A91" s="2">
        <f>IFERROR(__xludf.DUMMYFUNCTION("""COMPUTED_VALUE"""),42139.64583333333)</f>
        <v>42139.64583</v>
      </c>
      <c r="B91" s="1">
        <f>IFERROR(__xludf.DUMMYFUNCTION("""COMPUTED_VALUE"""),26520.0)</f>
        <v>26520</v>
      </c>
    </row>
    <row r="92">
      <c r="A92" s="2">
        <f>IFERROR(__xludf.DUMMYFUNCTION("""COMPUTED_VALUE"""),42146.64583333333)</f>
        <v>42146.64583</v>
      </c>
      <c r="B92" s="1">
        <f>IFERROR(__xludf.DUMMYFUNCTION("""COMPUTED_VALUE"""),27000.0)</f>
        <v>27000</v>
      </c>
    </row>
    <row r="93">
      <c r="A93" s="2">
        <f>IFERROR(__xludf.DUMMYFUNCTION("""COMPUTED_VALUE"""),42153.64583333333)</f>
        <v>42153.64583</v>
      </c>
      <c r="B93" s="1">
        <f>IFERROR(__xludf.DUMMYFUNCTION("""COMPUTED_VALUE"""),26140.0)</f>
        <v>26140</v>
      </c>
    </row>
    <row r="94">
      <c r="A94" s="2">
        <f>IFERROR(__xludf.DUMMYFUNCTION("""COMPUTED_VALUE"""),42160.64583333333)</f>
        <v>42160.64583</v>
      </c>
      <c r="B94" s="1">
        <f>IFERROR(__xludf.DUMMYFUNCTION("""COMPUTED_VALUE"""),26820.0)</f>
        <v>26820</v>
      </c>
    </row>
    <row r="95">
      <c r="A95" s="2">
        <f>IFERROR(__xludf.DUMMYFUNCTION("""COMPUTED_VALUE"""),42167.64583333333)</f>
        <v>42167.64583</v>
      </c>
      <c r="B95" s="1">
        <f>IFERROR(__xludf.DUMMYFUNCTION("""COMPUTED_VALUE"""),25540.0)</f>
        <v>25540</v>
      </c>
    </row>
    <row r="96">
      <c r="A96" s="2">
        <f>IFERROR(__xludf.DUMMYFUNCTION("""COMPUTED_VALUE"""),42174.64583333333)</f>
        <v>42174.64583</v>
      </c>
      <c r="B96" s="1">
        <f>IFERROR(__xludf.DUMMYFUNCTION("""COMPUTED_VALUE"""),25320.0)</f>
        <v>25320</v>
      </c>
    </row>
    <row r="97">
      <c r="A97" s="2">
        <f>IFERROR(__xludf.DUMMYFUNCTION("""COMPUTED_VALUE"""),42181.64583333333)</f>
        <v>42181.64583</v>
      </c>
      <c r="B97" s="1">
        <f>IFERROR(__xludf.DUMMYFUNCTION("""COMPUTED_VALUE"""),25560.0)</f>
        <v>25560</v>
      </c>
    </row>
    <row r="98">
      <c r="A98" s="2">
        <f>IFERROR(__xludf.DUMMYFUNCTION("""COMPUTED_VALUE"""),42188.64583333333)</f>
        <v>42188.64583</v>
      </c>
      <c r="B98" s="1">
        <f>IFERROR(__xludf.DUMMYFUNCTION("""COMPUTED_VALUE"""),25360.0)</f>
        <v>25360</v>
      </c>
    </row>
    <row r="99">
      <c r="A99" s="2">
        <f>IFERROR(__xludf.DUMMYFUNCTION("""COMPUTED_VALUE"""),42195.64583333333)</f>
        <v>42195.64583</v>
      </c>
      <c r="B99" s="1">
        <f>IFERROR(__xludf.DUMMYFUNCTION("""COMPUTED_VALUE"""),25180.0)</f>
        <v>25180</v>
      </c>
    </row>
    <row r="100">
      <c r="A100" s="2">
        <f>IFERROR(__xludf.DUMMYFUNCTION("""COMPUTED_VALUE"""),42202.64583333333)</f>
        <v>42202.64583</v>
      </c>
      <c r="B100" s="1">
        <f>IFERROR(__xludf.DUMMYFUNCTION("""COMPUTED_VALUE"""),26100.0)</f>
        <v>26100</v>
      </c>
    </row>
    <row r="101">
      <c r="A101" s="2">
        <f>IFERROR(__xludf.DUMMYFUNCTION("""COMPUTED_VALUE"""),42209.64583333333)</f>
        <v>42209.64583</v>
      </c>
      <c r="B101" s="1">
        <f>IFERROR(__xludf.DUMMYFUNCTION("""COMPUTED_VALUE"""),24580.0)</f>
        <v>24580</v>
      </c>
    </row>
    <row r="102">
      <c r="A102" s="2">
        <f>IFERROR(__xludf.DUMMYFUNCTION("""COMPUTED_VALUE"""),42216.64583333333)</f>
        <v>42216.64583</v>
      </c>
      <c r="B102" s="1">
        <f>IFERROR(__xludf.DUMMYFUNCTION("""COMPUTED_VALUE"""),23700.0)</f>
        <v>23700</v>
      </c>
    </row>
    <row r="103">
      <c r="A103" s="2">
        <f>IFERROR(__xludf.DUMMYFUNCTION("""COMPUTED_VALUE"""),42223.64583333333)</f>
        <v>42223.64583</v>
      </c>
      <c r="B103" s="1">
        <f>IFERROR(__xludf.DUMMYFUNCTION("""COMPUTED_VALUE"""),22720.0)</f>
        <v>22720</v>
      </c>
    </row>
    <row r="104">
      <c r="A104" s="2">
        <f>IFERROR(__xludf.DUMMYFUNCTION("""COMPUTED_VALUE"""),42229.64583333333)</f>
        <v>42229.64583</v>
      </c>
      <c r="B104" s="1">
        <f>IFERROR(__xludf.DUMMYFUNCTION("""COMPUTED_VALUE"""),22800.0)</f>
        <v>22800</v>
      </c>
    </row>
    <row r="105">
      <c r="A105" s="2">
        <f>IFERROR(__xludf.DUMMYFUNCTION("""COMPUTED_VALUE"""),42237.64583333333)</f>
        <v>42237.64583</v>
      </c>
      <c r="B105" s="1">
        <f>IFERROR(__xludf.DUMMYFUNCTION("""COMPUTED_VALUE"""),22020.0)</f>
        <v>22020</v>
      </c>
    </row>
    <row r="106">
      <c r="A106" s="2">
        <f>IFERROR(__xludf.DUMMYFUNCTION("""COMPUTED_VALUE"""),42244.64583333333)</f>
        <v>42244.64583</v>
      </c>
      <c r="B106" s="1">
        <f>IFERROR(__xludf.DUMMYFUNCTION("""COMPUTED_VALUE"""),21620.0)</f>
        <v>21620</v>
      </c>
    </row>
    <row r="107">
      <c r="A107" s="2">
        <f>IFERROR(__xludf.DUMMYFUNCTION("""COMPUTED_VALUE"""),42251.64583333333)</f>
        <v>42251.64583</v>
      </c>
      <c r="B107" s="1">
        <f>IFERROR(__xludf.DUMMYFUNCTION("""COMPUTED_VALUE"""),22580.0)</f>
        <v>22580</v>
      </c>
    </row>
    <row r="108">
      <c r="A108" s="2">
        <f>IFERROR(__xludf.DUMMYFUNCTION("""COMPUTED_VALUE"""),42258.64583333333)</f>
        <v>42258.64583</v>
      </c>
      <c r="B108" s="1">
        <f>IFERROR(__xludf.DUMMYFUNCTION("""COMPUTED_VALUE"""),22300.0)</f>
        <v>22300</v>
      </c>
    </row>
    <row r="109">
      <c r="A109" s="2">
        <f>IFERROR(__xludf.DUMMYFUNCTION("""COMPUTED_VALUE"""),42265.64583333333)</f>
        <v>42265.64583</v>
      </c>
      <c r="B109" s="1">
        <f>IFERROR(__xludf.DUMMYFUNCTION("""COMPUTED_VALUE"""),23800.0)</f>
        <v>23800</v>
      </c>
    </row>
    <row r="110">
      <c r="A110" s="2">
        <f>IFERROR(__xludf.DUMMYFUNCTION("""COMPUTED_VALUE"""),42272.64583333333)</f>
        <v>42272.64583</v>
      </c>
      <c r="B110" s="1">
        <f>IFERROR(__xludf.DUMMYFUNCTION("""COMPUTED_VALUE"""),22240.0)</f>
        <v>22240</v>
      </c>
    </row>
    <row r="111">
      <c r="A111" s="2">
        <f>IFERROR(__xludf.DUMMYFUNCTION("""COMPUTED_VALUE"""),42279.64583333333)</f>
        <v>42279.64583</v>
      </c>
      <c r="B111" s="1">
        <f>IFERROR(__xludf.DUMMYFUNCTION("""COMPUTED_VALUE"""),22380.0)</f>
        <v>22380</v>
      </c>
    </row>
    <row r="112">
      <c r="A112" s="2">
        <f>IFERROR(__xludf.DUMMYFUNCTION("""COMPUTED_VALUE"""),42285.64583333333)</f>
        <v>42285.64583</v>
      </c>
      <c r="B112" s="1">
        <f>IFERROR(__xludf.DUMMYFUNCTION("""COMPUTED_VALUE"""),25400.0)</f>
        <v>25400</v>
      </c>
    </row>
    <row r="113">
      <c r="A113" s="2">
        <f>IFERROR(__xludf.DUMMYFUNCTION("""COMPUTED_VALUE"""),42293.64583333333)</f>
        <v>42293.64583</v>
      </c>
      <c r="B113" s="1">
        <f>IFERROR(__xludf.DUMMYFUNCTION("""COMPUTED_VALUE"""),25300.0)</f>
        <v>25300</v>
      </c>
    </row>
    <row r="114">
      <c r="A114" s="2">
        <f>IFERROR(__xludf.DUMMYFUNCTION("""COMPUTED_VALUE"""),42300.64583333333)</f>
        <v>42300.64583</v>
      </c>
      <c r="B114" s="1">
        <f>IFERROR(__xludf.DUMMYFUNCTION("""COMPUTED_VALUE"""),25780.0)</f>
        <v>25780</v>
      </c>
    </row>
    <row r="115">
      <c r="A115" s="2">
        <f>IFERROR(__xludf.DUMMYFUNCTION("""COMPUTED_VALUE"""),42307.64583333333)</f>
        <v>42307.64583</v>
      </c>
      <c r="B115" s="1">
        <f>IFERROR(__xludf.DUMMYFUNCTION("""COMPUTED_VALUE"""),27440.0)</f>
        <v>27440</v>
      </c>
    </row>
    <row r="116">
      <c r="A116" s="2">
        <f>IFERROR(__xludf.DUMMYFUNCTION("""COMPUTED_VALUE"""),42314.64583333333)</f>
        <v>42314.64583</v>
      </c>
      <c r="B116" s="1">
        <f>IFERROR(__xludf.DUMMYFUNCTION("""COMPUTED_VALUE"""),26760.0)</f>
        <v>26760</v>
      </c>
    </row>
    <row r="117">
      <c r="A117" s="2">
        <f>IFERROR(__xludf.DUMMYFUNCTION("""COMPUTED_VALUE"""),42321.64583333333)</f>
        <v>42321.64583</v>
      </c>
      <c r="B117" s="1">
        <f>IFERROR(__xludf.DUMMYFUNCTION("""COMPUTED_VALUE"""),26000.0)</f>
        <v>26000</v>
      </c>
    </row>
    <row r="118">
      <c r="A118" s="2">
        <f>IFERROR(__xludf.DUMMYFUNCTION("""COMPUTED_VALUE"""),42328.64583333333)</f>
        <v>42328.64583</v>
      </c>
      <c r="B118" s="1">
        <f>IFERROR(__xludf.DUMMYFUNCTION("""COMPUTED_VALUE"""),25700.0)</f>
        <v>25700</v>
      </c>
    </row>
    <row r="119">
      <c r="A119" s="2">
        <f>IFERROR(__xludf.DUMMYFUNCTION("""COMPUTED_VALUE"""),42335.64583333333)</f>
        <v>42335.64583</v>
      </c>
      <c r="B119" s="1">
        <f>IFERROR(__xludf.DUMMYFUNCTION("""COMPUTED_VALUE"""),26540.0)</f>
        <v>26540</v>
      </c>
    </row>
    <row r="120">
      <c r="A120" s="2">
        <f>IFERROR(__xludf.DUMMYFUNCTION("""COMPUTED_VALUE"""),42342.64583333333)</f>
        <v>42342.64583</v>
      </c>
      <c r="B120" s="1">
        <f>IFERROR(__xludf.DUMMYFUNCTION("""COMPUTED_VALUE"""),25380.0)</f>
        <v>25380</v>
      </c>
    </row>
    <row r="121">
      <c r="A121" s="2">
        <f>IFERROR(__xludf.DUMMYFUNCTION("""COMPUTED_VALUE"""),42349.64583333333)</f>
        <v>42349.64583</v>
      </c>
      <c r="B121" s="1">
        <f>IFERROR(__xludf.DUMMYFUNCTION("""COMPUTED_VALUE"""),25680.0)</f>
        <v>25680</v>
      </c>
    </row>
    <row r="122">
      <c r="A122" s="2">
        <f>IFERROR(__xludf.DUMMYFUNCTION("""COMPUTED_VALUE"""),42356.64583333333)</f>
        <v>42356.64583</v>
      </c>
      <c r="B122" s="1">
        <f>IFERROR(__xludf.DUMMYFUNCTION("""COMPUTED_VALUE"""),25560.0)</f>
        <v>25560</v>
      </c>
    </row>
    <row r="123">
      <c r="A123" s="2">
        <f>IFERROR(__xludf.DUMMYFUNCTION("""COMPUTED_VALUE"""),42362.64583333333)</f>
        <v>42362.64583</v>
      </c>
      <c r="B123" s="1">
        <f>IFERROR(__xludf.DUMMYFUNCTION("""COMPUTED_VALUE"""),25700.0)</f>
        <v>25700</v>
      </c>
    </row>
    <row r="124">
      <c r="A124" s="2">
        <f>IFERROR(__xludf.DUMMYFUNCTION("""COMPUTED_VALUE"""),42368.64583333333)</f>
        <v>42368.64583</v>
      </c>
      <c r="B124" s="1">
        <f>IFERROR(__xludf.DUMMYFUNCTION("""COMPUTED_VALUE"""),25200.0)</f>
        <v>25200</v>
      </c>
    </row>
    <row r="125">
      <c r="A125" s="2">
        <f>IFERROR(__xludf.DUMMYFUNCTION("""COMPUTED_VALUE"""),42377.64583333333)</f>
        <v>42377.64583</v>
      </c>
      <c r="B125" s="1">
        <f>IFERROR(__xludf.DUMMYFUNCTION("""COMPUTED_VALUE"""),23420.0)</f>
        <v>23420</v>
      </c>
    </row>
    <row r="126">
      <c r="A126" s="2">
        <f>IFERROR(__xludf.DUMMYFUNCTION("""COMPUTED_VALUE"""),42384.64583333333)</f>
        <v>42384.64583</v>
      </c>
      <c r="B126" s="1">
        <f>IFERROR(__xludf.DUMMYFUNCTION("""COMPUTED_VALUE"""),22640.0)</f>
        <v>22640</v>
      </c>
    </row>
    <row r="127">
      <c r="A127" s="2">
        <f>IFERROR(__xludf.DUMMYFUNCTION("""COMPUTED_VALUE"""),42398.64583333333)</f>
        <v>42398.64583</v>
      </c>
      <c r="B127" s="1">
        <f>IFERROR(__xludf.DUMMYFUNCTION("""COMPUTED_VALUE"""),23000.0)</f>
        <v>23000</v>
      </c>
    </row>
    <row r="128">
      <c r="A128" s="2">
        <f>IFERROR(__xludf.DUMMYFUNCTION("""COMPUTED_VALUE"""),42405.64583333333)</f>
        <v>42405.64583</v>
      </c>
      <c r="B128" s="1">
        <f>IFERROR(__xludf.DUMMYFUNCTION("""COMPUTED_VALUE"""),23280.0)</f>
        <v>23280</v>
      </c>
    </row>
    <row r="129">
      <c r="A129" s="2">
        <f>IFERROR(__xludf.DUMMYFUNCTION("""COMPUTED_VALUE"""),42412.64583333333)</f>
        <v>42412.64583</v>
      </c>
      <c r="B129" s="1">
        <f>IFERROR(__xludf.DUMMYFUNCTION("""COMPUTED_VALUE"""),22600.0)</f>
        <v>22600</v>
      </c>
    </row>
    <row r="130">
      <c r="A130" s="2">
        <f>IFERROR(__xludf.DUMMYFUNCTION("""COMPUTED_VALUE"""),42419.64583333333)</f>
        <v>42419.64583</v>
      </c>
      <c r="B130" s="1">
        <f>IFERROR(__xludf.DUMMYFUNCTION("""COMPUTED_VALUE"""),23800.0)</f>
        <v>23800</v>
      </c>
    </row>
    <row r="131">
      <c r="A131" s="2">
        <f>IFERROR(__xludf.DUMMYFUNCTION("""COMPUTED_VALUE"""),42426.64583333333)</f>
        <v>42426.64583</v>
      </c>
      <c r="B131" s="1">
        <f>IFERROR(__xludf.DUMMYFUNCTION("""COMPUTED_VALUE"""),23440.0)</f>
        <v>23440</v>
      </c>
    </row>
    <row r="132">
      <c r="A132" s="2">
        <f>IFERROR(__xludf.DUMMYFUNCTION("""COMPUTED_VALUE"""),42433.64583333333)</f>
        <v>42433.64583</v>
      </c>
      <c r="B132" s="1">
        <f>IFERROR(__xludf.DUMMYFUNCTION("""COMPUTED_VALUE"""),24300.0)</f>
        <v>24300</v>
      </c>
    </row>
    <row r="133">
      <c r="A133" s="2">
        <f>IFERROR(__xludf.DUMMYFUNCTION("""COMPUTED_VALUE"""),42440.64583333333)</f>
        <v>42440.64583</v>
      </c>
      <c r="B133" s="1">
        <f>IFERROR(__xludf.DUMMYFUNCTION("""COMPUTED_VALUE"""),24980.0)</f>
        <v>24980</v>
      </c>
    </row>
    <row r="134">
      <c r="A134" s="2">
        <f>IFERROR(__xludf.DUMMYFUNCTION("""COMPUTED_VALUE"""),42447.64583333333)</f>
        <v>42447.64583</v>
      </c>
      <c r="B134" s="1">
        <f>IFERROR(__xludf.DUMMYFUNCTION("""COMPUTED_VALUE"""),25460.0)</f>
        <v>25460</v>
      </c>
    </row>
    <row r="135">
      <c r="A135" s="2">
        <f>IFERROR(__xludf.DUMMYFUNCTION("""COMPUTED_VALUE"""),42454.64583333333)</f>
        <v>42454.64583</v>
      </c>
      <c r="B135" s="1">
        <f>IFERROR(__xludf.DUMMYFUNCTION("""COMPUTED_VALUE"""),25760.0)</f>
        <v>25760</v>
      </c>
    </row>
    <row r="136">
      <c r="A136" s="2">
        <f>IFERROR(__xludf.DUMMYFUNCTION("""COMPUTED_VALUE"""),42461.64583333333)</f>
        <v>42461.64583</v>
      </c>
      <c r="B136" s="1">
        <f>IFERROR(__xludf.DUMMYFUNCTION("""COMPUTED_VALUE"""),25580.0)</f>
        <v>25580</v>
      </c>
    </row>
    <row r="137">
      <c r="A137" s="2">
        <f>IFERROR(__xludf.DUMMYFUNCTION("""COMPUTED_VALUE"""),42468.64583333333)</f>
        <v>42468.64583</v>
      </c>
      <c r="B137" s="1">
        <f>IFERROR(__xludf.DUMMYFUNCTION("""COMPUTED_VALUE"""),24920.0)</f>
        <v>24920</v>
      </c>
    </row>
    <row r="138">
      <c r="A138" s="2">
        <f>IFERROR(__xludf.DUMMYFUNCTION("""COMPUTED_VALUE"""),42475.64583333333)</f>
        <v>42475.64583</v>
      </c>
      <c r="B138" s="1">
        <f>IFERROR(__xludf.DUMMYFUNCTION("""COMPUTED_VALUE"""),26000.0)</f>
        <v>26000</v>
      </c>
    </row>
    <row r="139">
      <c r="A139" s="2">
        <f>IFERROR(__xludf.DUMMYFUNCTION("""COMPUTED_VALUE"""),42482.64583333333)</f>
        <v>42482.64583</v>
      </c>
      <c r="B139" s="1">
        <f>IFERROR(__xludf.DUMMYFUNCTION("""COMPUTED_VALUE"""),25600.0)</f>
        <v>25600</v>
      </c>
    </row>
    <row r="140">
      <c r="A140" s="2">
        <f>IFERROR(__xludf.DUMMYFUNCTION("""COMPUTED_VALUE"""),42489.64583333333)</f>
        <v>42489.64583</v>
      </c>
      <c r="B140" s="1">
        <f>IFERROR(__xludf.DUMMYFUNCTION("""COMPUTED_VALUE"""),24900.0)</f>
        <v>24900</v>
      </c>
    </row>
    <row r="141">
      <c r="A141" s="2">
        <f>IFERROR(__xludf.DUMMYFUNCTION("""COMPUTED_VALUE"""),42494.64583333333)</f>
        <v>42494.64583</v>
      </c>
      <c r="B141" s="1">
        <f>IFERROR(__xludf.DUMMYFUNCTION("""COMPUTED_VALUE"""),25800.0)</f>
        <v>25800</v>
      </c>
    </row>
    <row r="142">
      <c r="A142" s="2">
        <f>IFERROR(__xludf.DUMMYFUNCTION("""COMPUTED_VALUE"""),42503.64583333333)</f>
        <v>42503.64583</v>
      </c>
      <c r="B142" s="1">
        <f>IFERROR(__xludf.DUMMYFUNCTION("""COMPUTED_VALUE"""),25060.0)</f>
        <v>25060</v>
      </c>
    </row>
    <row r="143">
      <c r="A143" s="2">
        <f>IFERROR(__xludf.DUMMYFUNCTION("""COMPUTED_VALUE"""),42510.64583333333)</f>
        <v>42510.64583</v>
      </c>
      <c r="B143" s="1">
        <f>IFERROR(__xludf.DUMMYFUNCTION("""COMPUTED_VALUE"""),25380.0)</f>
        <v>25380</v>
      </c>
    </row>
    <row r="144">
      <c r="A144" s="2">
        <f>IFERROR(__xludf.DUMMYFUNCTION("""COMPUTED_VALUE"""),42517.64583333333)</f>
        <v>42517.64583</v>
      </c>
      <c r="B144" s="1">
        <f>IFERROR(__xludf.DUMMYFUNCTION("""COMPUTED_VALUE"""),25640.0)</f>
        <v>25640</v>
      </c>
    </row>
    <row r="145">
      <c r="A145" s="2">
        <f>IFERROR(__xludf.DUMMYFUNCTION("""COMPUTED_VALUE"""),42524.64583333333)</f>
        <v>42524.64583</v>
      </c>
      <c r="B145" s="1">
        <f>IFERROR(__xludf.DUMMYFUNCTION("""COMPUTED_VALUE"""),27540.0)</f>
        <v>27540</v>
      </c>
    </row>
    <row r="146">
      <c r="A146" s="2">
        <f>IFERROR(__xludf.DUMMYFUNCTION("""COMPUTED_VALUE"""),42531.64583333333)</f>
        <v>42531.64583</v>
      </c>
      <c r="B146" s="1">
        <f>IFERROR(__xludf.DUMMYFUNCTION("""COMPUTED_VALUE"""),28120.0)</f>
        <v>28120</v>
      </c>
    </row>
    <row r="147">
      <c r="A147" s="2">
        <f>IFERROR(__xludf.DUMMYFUNCTION("""COMPUTED_VALUE"""),42538.64583333333)</f>
        <v>42538.64583</v>
      </c>
      <c r="B147" s="1">
        <f>IFERROR(__xludf.DUMMYFUNCTION("""COMPUTED_VALUE"""),28520.0)</f>
        <v>28520</v>
      </c>
    </row>
    <row r="148">
      <c r="A148" s="2">
        <f>IFERROR(__xludf.DUMMYFUNCTION("""COMPUTED_VALUE"""),42545.64583333333)</f>
        <v>42545.64583</v>
      </c>
      <c r="B148" s="1">
        <f>IFERROR(__xludf.DUMMYFUNCTION("""COMPUTED_VALUE"""),28000.0)</f>
        <v>28000</v>
      </c>
    </row>
    <row r="149">
      <c r="A149" s="2">
        <f>IFERROR(__xludf.DUMMYFUNCTION("""COMPUTED_VALUE"""),42552.64583333333)</f>
        <v>42552.64583</v>
      </c>
      <c r="B149" s="1">
        <f>IFERROR(__xludf.DUMMYFUNCTION("""COMPUTED_VALUE"""),29320.0)</f>
        <v>29320</v>
      </c>
    </row>
    <row r="150">
      <c r="A150" s="2">
        <f>IFERROR(__xludf.DUMMYFUNCTION("""COMPUTED_VALUE"""),42559.64583333333)</f>
        <v>42559.64583</v>
      </c>
      <c r="B150" s="1">
        <f>IFERROR(__xludf.DUMMYFUNCTION("""COMPUTED_VALUE"""),29200.0)</f>
        <v>29200</v>
      </c>
    </row>
    <row r="151">
      <c r="A151" s="2">
        <f>IFERROR(__xludf.DUMMYFUNCTION("""COMPUTED_VALUE"""),42566.64583333333)</f>
        <v>42566.64583</v>
      </c>
      <c r="B151" s="1">
        <f>IFERROR(__xludf.DUMMYFUNCTION("""COMPUTED_VALUE"""),30360.0)</f>
        <v>30360</v>
      </c>
    </row>
    <row r="152">
      <c r="A152" s="2">
        <f>IFERROR(__xludf.DUMMYFUNCTION("""COMPUTED_VALUE"""),42573.64583333333)</f>
        <v>42573.64583</v>
      </c>
      <c r="B152" s="1">
        <f>IFERROR(__xludf.DUMMYFUNCTION("""COMPUTED_VALUE"""),30320.0)</f>
        <v>30320</v>
      </c>
    </row>
    <row r="153">
      <c r="A153" s="2">
        <f>IFERROR(__xludf.DUMMYFUNCTION("""COMPUTED_VALUE"""),42580.64583333333)</f>
        <v>42580.64583</v>
      </c>
      <c r="B153" s="1">
        <f>IFERROR(__xludf.DUMMYFUNCTION("""COMPUTED_VALUE"""),30780.0)</f>
        <v>30780</v>
      </c>
    </row>
    <row r="154">
      <c r="A154" s="2">
        <f>IFERROR(__xludf.DUMMYFUNCTION("""COMPUTED_VALUE"""),42587.64583333333)</f>
        <v>42587.64583</v>
      </c>
      <c r="B154" s="1">
        <f>IFERROR(__xludf.DUMMYFUNCTION("""COMPUTED_VALUE"""),31220.0)</f>
        <v>31220</v>
      </c>
    </row>
    <row r="155">
      <c r="A155" s="2">
        <f>IFERROR(__xludf.DUMMYFUNCTION("""COMPUTED_VALUE"""),42594.64583333333)</f>
        <v>42594.64583</v>
      </c>
      <c r="B155" s="1">
        <f>IFERROR(__xludf.DUMMYFUNCTION("""COMPUTED_VALUE"""),30900.0)</f>
        <v>30900</v>
      </c>
    </row>
    <row r="156">
      <c r="A156" s="2">
        <f>IFERROR(__xludf.DUMMYFUNCTION("""COMPUTED_VALUE"""),42601.64583333333)</f>
        <v>42601.64583</v>
      </c>
      <c r="B156" s="1">
        <f>IFERROR(__xludf.DUMMYFUNCTION("""COMPUTED_VALUE"""),33500.0)</f>
        <v>33500</v>
      </c>
    </row>
    <row r="157">
      <c r="A157" s="2">
        <f>IFERROR(__xludf.DUMMYFUNCTION("""COMPUTED_VALUE"""),42608.64583333333)</f>
        <v>42608.64583</v>
      </c>
      <c r="B157" s="1">
        <f>IFERROR(__xludf.DUMMYFUNCTION("""COMPUTED_VALUE"""),32240.0)</f>
        <v>32240</v>
      </c>
    </row>
    <row r="158">
      <c r="A158" s="2">
        <f>IFERROR(__xludf.DUMMYFUNCTION("""COMPUTED_VALUE"""),42615.64583333333)</f>
        <v>42615.64583</v>
      </c>
      <c r="B158" s="1">
        <f>IFERROR(__xludf.DUMMYFUNCTION("""COMPUTED_VALUE"""),31940.0)</f>
        <v>31940</v>
      </c>
    </row>
    <row r="159">
      <c r="A159" s="2">
        <f>IFERROR(__xludf.DUMMYFUNCTION("""COMPUTED_VALUE"""),42622.64583333333)</f>
        <v>42622.64583</v>
      </c>
      <c r="B159" s="1">
        <f>IFERROR(__xludf.DUMMYFUNCTION("""COMPUTED_VALUE"""),31500.0)</f>
        <v>31500</v>
      </c>
    </row>
    <row r="160">
      <c r="A160" s="2">
        <f>IFERROR(__xludf.DUMMYFUNCTION("""COMPUTED_VALUE"""),42626.64583333333)</f>
        <v>42626.64583</v>
      </c>
      <c r="B160" s="1">
        <f>IFERROR(__xludf.DUMMYFUNCTION("""COMPUTED_VALUE"""),30540.0)</f>
        <v>30540</v>
      </c>
    </row>
    <row r="161">
      <c r="A161" s="2">
        <f>IFERROR(__xludf.DUMMYFUNCTION("""COMPUTED_VALUE"""),42636.64583333333)</f>
        <v>42636.64583</v>
      </c>
      <c r="B161" s="1">
        <f>IFERROR(__xludf.DUMMYFUNCTION("""COMPUTED_VALUE"""),31420.0)</f>
        <v>31420</v>
      </c>
    </row>
    <row r="162">
      <c r="A162" s="2">
        <f>IFERROR(__xludf.DUMMYFUNCTION("""COMPUTED_VALUE"""),42643.64583333333)</f>
        <v>42643.64583</v>
      </c>
      <c r="B162" s="1">
        <f>IFERROR(__xludf.DUMMYFUNCTION("""COMPUTED_VALUE"""),31960.0)</f>
        <v>31960</v>
      </c>
    </row>
    <row r="163">
      <c r="A163" s="2">
        <f>IFERROR(__xludf.DUMMYFUNCTION("""COMPUTED_VALUE"""),42650.64583333333)</f>
        <v>42650.64583</v>
      </c>
      <c r="B163" s="1">
        <f>IFERROR(__xludf.DUMMYFUNCTION("""COMPUTED_VALUE"""),34120.0)</f>
        <v>34120</v>
      </c>
    </row>
    <row r="164">
      <c r="A164" s="2">
        <f>IFERROR(__xludf.DUMMYFUNCTION("""COMPUTED_VALUE"""),42657.64583333333)</f>
        <v>42657.64583</v>
      </c>
      <c r="B164" s="1">
        <f>IFERROR(__xludf.DUMMYFUNCTION("""COMPUTED_VALUE"""),31540.0)</f>
        <v>31540</v>
      </c>
    </row>
    <row r="165">
      <c r="A165" s="2">
        <f>IFERROR(__xludf.DUMMYFUNCTION("""COMPUTED_VALUE"""),42664.64583333333)</f>
        <v>42664.64583</v>
      </c>
      <c r="B165" s="1">
        <f>IFERROR(__xludf.DUMMYFUNCTION("""COMPUTED_VALUE"""),31780.0)</f>
        <v>31780</v>
      </c>
    </row>
    <row r="166">
      <c r="A166" s="2">
        <f>IFERROR(__xludf.DUMMYFUNCTION("""COMPUTED_VALUE"""),42671.64583333333)</f>
        <v>42671.64583</v>
      </c>
      <c r="B166" s="1">
        <f>IFERROR(__xludf.DUMMYFUNCTION("""COMPUTED_VALUE"""),32280.0)</f>
        <v>32280</v>
      </c>
    </row>
    <row r="167">
      <c r="A167" s="2">
        <f>IFERROR(__xludf.DUMMYFUNCTION("""COMPUTED_VALUE"""),42678.64583333333)</f>
        <v>42678.64583</v>
      </c>
      <c r="B167" s="1">
        <f>IFERROR(__xludf.DUMMYFUNCTION("""COMPUTED_VALUE"""),32540.0)</f>
        <v>32540</v>
      </c>
    </row>
    <row r="168">
      <c r="A168" s="2">
        <f>IFERROR(__xludf.DUMMYFUNCTION("""COMPUTED_VALUE"""),42685.64583333333)</f>
        <v>42685.64583</v>
      </c>
      <c r="B168" s="1">
        <f>IFERROR(__xludf.DUMMYFUNCTION("""COMPUTED_VALUE"""),31960.0)</f>
        <v>31960</v>
      </c>
    </row>
    <row r="169">
      <c r="A169" s="2">
        <f>IFERROR(__xludf.DUMMYFUNCTION("""COMPUTED_VALUE"""),42692.64583333333)</f>
        <v>42692.64583</v>
      </c>
      <c r="B169" s="1">
        <f>IFERROR(__xludf.DUMMYFUNCTION("""COMPUTED_VALUE"""),31720.0)</f>
        <v>31720</v>
      </c>
    </row>
    <row r="170">
      <c r="A170" s="2">
        <f>IFERROR(__xludf.DUMMYFUNCTION("""COMPUTED_VALUE"""),42699.64583333333)</f>
        <v>42699.64583</v>
      </c>
      <c r="B170" s="1">
        <f>IFERROR(__xludf.DUMMYFUNCTION("""COMPUTED_VALUE"""),33000.0)</f>
        <v>33000</v>
      </c>
    </row>
    <row r="171">
      <c r="A171" s="2">
        <f>IFERROR(__xludf.DUMMYFUNCTION("""COMPUTED_VALUE"""),42706.64583333333)</f>
        <v>42706.64583</v>
      </c>
      <c r="B171" s="1">
        <f>IFERROR(__xludf.DUMMYFUNCTION("""COMPUTED_VALUE"""),34540.0)</f>
        <v>34540</v>
      </c>
    </row>
    <row r="172">
      <c r="A172" s="2">
        <f>IFERROR(__xludf.DUMMYFUNCTION("""COMPUTED_VALUE"""),42713.64583333333)</f>
        <v>42713.64583</v>
      </c>
      <c r="B172" s="1">
        <f>IFERROR(__xludf.DUMMYFUNCTION("""COMPUTED_VALUE"""),35600.0)</f>
        <v>35600</v>
      </c>
    </row>
    <row r="173">
      <c r="A173" s="2">
        <f>IFERROR(__xludf.DUMMYFUNCTION("""COMPUTED_VALUE"""),42720.64583333333)</f>
        <v>42720.64583</v>
      </c>
      <c r="B173" s="1">
        <f>IFERROR(__xludf.DUMMYFUNCTION("""COMPUTED_VALUE"""),35860.0)</f>
        <v>35860</v>
      </c>
    </row>
    <row r="174">
      <c r="A174" s="2">
        <f>IFERROR(__xludf.DUMMYFUNCTION("""COMPUTED_VALUE"""),42727.64583333333)</f>
        <v>42727.64583</v>
      </c>
      <c r="B174" s="1">
        <f>IFERROR(__xludf.DUMMYFUNCTION("""COMPUTED_VALUE"""),35640.0)</f>
        <v>35640</v>
      </c>
    </row>
    <row r="175">
      <c r="A175" s="2">
        <f>IFERROR(__xludf.DUMMYFUNCTION("""COMPUTED_VALUE"""),42733.64583333333)</f>
        <v>42733.64583</v>
      </c>
      <c r="B175" s="1">
        <f>IFERROR(__xludf.DUMMYFUNCTION("""COMPUTED_VALUE"""),36040.0)</f>
        <v>36040</v>
      </c>
    </row>
    <row r="176">
      <c r="A176" s="2">
        <f>IFERROR(__xludf.DUMMYFUNCTION("""COMPUTED_VALUE"""),42741.64583333333)</f>
        <v>42741.64583</v>
      </c>
      <c r="B176" s="1">
        <f>IFERROR(__xludf.DUMMYFUNCTION("""COMPUTED_VALUE"""),36200.0)</f>
        <v>36200</v>
      </c>
    </row>
    <row r="177">
      <c r="A177" s="2">
        <f>IFERROR(__xludf.DUMMYFUNCTION("""COMPUTED_VALUE"""),42748.64583333333)</f>
        <v>42748.64583</v>
      </c>
      <c r="B177" s="1">
        <f>IFERROR(__xludf.DUMMYFUNCTION("""COMPUTED_VALUE"""),37460.0)</f>
        <v>37460</v>
      </c>
    </row>
    <row r="178">
      <c r="A178" s="2">
        <f>IFERROR(__xludf.DUMMYFUNCTION("""COMPUTED_VALUE"""),42755.64583333333)</f>
        <v>42755.64583</v>
      </c>
      <c r="B178" s="1">
        <f>IFERROR(__xludf.DUMMYFUNCTION("""COMPUTED_VALUE"""),37200.0)</f>
        <v>37200</v>
      </c>
    </row>
    <row r="179">
      <c r="A179" s="2">
        <f>IFERROR(__xludf.DUMMYFUNCTION("""COMPUTED_VALUE"""),42761.64583333333)</f>
        <v>42761.64583</v>
      </c>
      <c r="B179" s="1">
        <f>IFERROR(__xludf.DUMMYFUNCTION("""COMPUTED_VALUE"""),39900.0)</f>
        <v>39900</v>
      </c>
    </row>
    <row r="180">
      <c r="A180" s="2">
        <f>IFERROR(__xludf.DUMMYFUNCTION("""COMPUTED_VALUE"""),42769.64583333333)</f>
        <v>42769.64583</v>
      </c>
      <c r="B180" s="1">
        <f>IFERROR(__xludf.DUMMYFUNCTION("""COMPUTED_VALUE"""),39460.0)</f>
        <v>39460</v>
      </c>
    </row>
    <row r="181">
      <c r="A181" s="2">
        <f>IFERROR(__xludf.DUMMYFUNCTION("""COMPUTED_VALUE"""),42776.64583333333)</f>
        <v>42776.64583</v>
      </c>
      <c r="B181" s="1">
        <f>IFERROR(__xludf.DUMMYFUNCTION("""COMPUTED_VALUE"""),38360.0)</f>
        <v>38360</v>
      </c>
    </row>
    <row r="182">
      <c r="A182" s="2">
        <f>IFERROR(__xludf.DUMMYFUNCTION("""COMPUTED_VALUE"""),42783.64583333333)</f>
        <v>42783.64583</v>
      </c>
      <c r="B182" s="1">
        <f>IFERROR(__xludf.DUMMYFUNCTION("""COMPUTED_VALUE"""),37860.0)</f>
        <v>37860</v>
      </c>
    </row>
    <row r="183">
      <c r="A183" s="2">
        <f>IFERROR(__xludf.DUMMYFUNCTION("""COMPUTED_VALUE"""),42790.64583333333)</f>
        <v>42790.64583</v>
      </c>
      <c r="B183" s="1">
        <f>IFERROR(__xludf.DUMMYFUNCTION("""COMPUTED_VALUE"""),38220.0)</f>
        <v>38220</v>
      </c>
    </row>
    <row r="184">
      <c r="A184" s="2">
        <f>IFERROR(__xludf.DUMMYFUNCTION("""COMPUTED_VALUE"""),42797.64583333333)</f>
        <v>42797.64583</v>
      </c>
      <c r="B184" s="1">
        <f>IFERROR(__xludf.DUMMYFUNCTION("""COMPUTED_VALUE"""),39620.0)</f>
        <v>39620</v>
      </c>
    </row>
    <row r="185">
      <c r="A185" s="2">
        <f>IFERROR(__xludf.DUMMYFUNCTION("""COMPUTED_VALUE"""),42804.64583333333)</f>
        <v>42804.64583</v>
      </c>
      <c r="B185" s="1">
        <f>IFERROR(__xludf.DUMMYFUNCTION("""COMPUTED_VALUE"""),40180.0)</f>
        <v>40180</v>
      </c>
    </row>
    <row r="186">
      <c r="A186" s="2">
        <f>IFERROR(__xludf.DUMMYFUNCTION("""COMPUTED_VALUE"""),42811.64583333333)</f>
        <v>42811.64583</v>
      </c>
      <c r="B186" s="1">
        <f>IFERROR(__xludf.DUMMYFUNCTION("""COMPUTED_VALUE"""),42400.0)</f>
        <v>42400</v>
      </c>
    </row>
    <row r="187">
      <c r="A187" s="2">
        <f>IFERROR(__xludf.DUMMYFUNCTION("""COMPUTED_VALUE"""),42818.64583333333)</f>
        <v>42818.64583</v>
      </c>
      <c r="B187" s="1">
        <f>IFERROR(__xludf.DUMMYFUNCTION("""COMPUTED_VALUE"""),41500.0)</f>
        <v>41500</v>
      </c>
    </row>
    <row r="188">
      <c r="A188" s="2">
        <f>IFERROR(__xludf.DUMMYFUNCTION("""COMPUTED_VALUE"""),42825.64583333333)</f>
        <v>42825.64583</v>
      </c>
      <c r="B188" s="1">
        <f>IFERROR(__xludf.DUMMYFUNCTION("""COMPUTED_VALUE"""),41200.0)</f>
        <v>41200</v>
      </c>
    </row>
    <row r="189">
      <c r="A189" s="2">
        <f>IFERROR(__xludf.DUMMYFUNCTION("""COMPUTED_VALUE"""),42832.64583333333)</f>
        <v>42832.64583</v>
      </c>
      <c r="B189" s="1">
        <f>IFERROR(__xludf.DUMMYFUNCTION("""COMPUTED_VALUE"""),41600.0)</f>
        <v>41600</v>
      </c>
    </row>
    <row r="190">
      <c r="A190" s="2">
        <f>IFERROR(__xludf.DUMMYFUNCTION("""COMPUTED_VALUE"""),42839.64583333333)</f>
        <v>42839.64583</v>
      </c>
      <c r="B190" s="1">
        <f>IFERROR(__xludf.DUMMYFUNCTION("""COMPUTED_VALUE"""),42020.0)</f>
        <v>42020</v>
      </c>
    </row>
    <row r="191">
      <c r="A191" s="2">
        <f>IFERROR(__xludf.DUMMYFUNCTION("""COMPUTED_VALUE"""),42846.64583333333)</f>
        <v>42846.64583</v>
      </c>
      <c r="B191" s="1">
        <f>IFERROR(__xludf.DUMMYFUNCTION("""COMPUTED_VALUE"""),40760.0)</f>
        <v>40760</v>
      </c>
    </row>
    <row r="192">
      <c r="A192" s="2">
        <f>IFERROR(__xludf.DUMMYFUNCTION("""COMPUTED_VALUE"""),42853.64583333333)</f>
        <v>42853.64583</v>
      </c>
      <c r="B192" s="1">
        <f>IFERROR(__xludf.DUMMYFUNCTION("""COMPUTED_VALUE"""),44620.0)</f>
        <v>44620</v>
      </c>
    </row>
    <row r="193">
      <c r="A193" s="2">
        <f>IFERROR(__xludf.DUMMYFUNCTION("""COMPUTED_VALUE"""),42859.64583333333)</f>
        <v>42859.64583</v>
      </c>
      <c r="B193" s="1">
        <f>IFERROR(__xludf.DUMMYFUNCTION("""COMPUTED_VALUE"""),45520.0)</f>
        <v>45520</v>
      </c>
    </row>
    <row r="194">
      <c r="A194" s="2">
        <f>IFERROR(__xludf.DUMMYFUNCTION("""COMPUTED_VALUE"""),42867.64583333333)</f>
        <v>42867.64583</v>
      </c>
      <c r="B194" s="1">
        <f>IFERROR(__xludf.DUMMYFUNCTION("""COMPUTED_VALUE"""),45820.0)</f>
        <v>45820</v>
      </c>
    </row>
    <row r="195">
      <c r="A195" s="2">
        <f>IFERROR(__xludf.DUMMYFUNCTION("""COMPUTED_VALUE"""),42874.64583333333)</f>
        <v>42874.64583</v>
      </c>
      <c r="B195" s="1">
        <f>IFERROR(__xludf.DUMMYFUNCTION("""COMPUTED_VALUE"""),44720.0)</f>
        <v>44720</v>
      </c>
    </row>
    <row r="196">
      <c r="A196" s="2">
        <f>IFERROR(__xludf.DUMMYFUNCTION("""COMPUTED_VALUE"""),42881.64583333333)</f>
        <v>42881.64583</v>
      </c>
      <c r="B196" s="1">
        <f>IFERROR(__xludf.DUMMYFUNCTION("""COMPUTED_VALUE"""),46080.0)</f>
        <v>46080</v>
      </c>
    </row>
    <row r="197">
      <c r="A197" s="2">
        <f>IFERROR(__xludf.DUMMYFUNCTION("""COMPUTED_VALUE"""),42888.64583333333)</f>
        <v>42888.64583</v>
      </c>
      <c r="B197" s="1">
        <f>IFERROR(__xludf.DUMMYFUNCTION("""COMPUTED_VALUE"""),45960.0)</f>
        <v>45960</v>
      </c>
    </row>
    <row r="198">
      <c r="A198" s="2">
        <f>IFERROR(__xludf.DUMMYFUNCTION("""COMPUTED_VALUE"""),42895.64583333333)</f>
        <v>42895.64583</v>
      </c>
      <c r="B198" s="1">
        <f>IFERROR(__xludf.DUMMYFUNCTION("""COMPUTED_VALUE"""),46100.0)</f>
        <v>46100</v>
      </c>
    </row>
    <row r="199">
      <c r="A199" s="2">
        <f>IFERROR(__xludf.DUMMYFUNCTION("""COMPUTED_VALUE"""),42902.64583333333)</f>
        <v>42902.64583</v>
      </c>
      <c r="B199" s="1">
        <f>IFERROR(__xludf.DUMMYFUNCTION("""COMPUTED_VALUE"""),45580.0)</f>
        <v>45580</v>
      </c>
    </row>
    <row r="200">
      <c r="A200" s="2">
        <f>IFERROR(__xludf.DUMMYFUNCTION("""COMPUTED_VALUE"""),42909.64583333333)</f>
        <v>42909.64583</v>
      </c>
      <c r="B200" s="1">
        <f>IFERROR(__xludf.DUMMYFUNCTION("""COMPUTED_VALUE"""),47620.0)</f>
        <v>47620</v>
      </c>
    </row>
    <row r="201">
      <c r="A201" s="2">
        <f>IFERROR(__xludf.DUMMYFUNCTION("""COMPUTED_VALUE"""),42916.64583333333)</f>
        <v>42916.64583</v>
      </c>
      <c r="B201" s="1">
        <f>IFERROR(__xludf.DUMMYFUNCTION("""COMPUTED_VALUE"""),47540.0)</f>
        <v>47540</v>
      </c>
    </row>
    <row r="202">
      <c r="A202" s="2">
        <f>IFERROR(__xludf.DUMMYFUNCTION("""COMPUTED_VALUE"""),42923.64583333333)</f>
        <v>42923.64583</v>
      </c>
      <c r="B202" s="1">
        <f>IFERROR(__xludf.DUMMYFUNCTION("""COMPUTED_VALUE"""),47860.0)</f>
        <v>47860</v>
      </c>
    </row>
    <row r="203">
      <c r="A203" s="2">
        <f>IFERROR(__xludf.DUMMYFUNCTION("""COMPUTED_VALUE"""),42930.64583333333)</f>
        <v>42930.64583</v>
      </c>
      <c r="B203" s="1">
        <f>IFERROR(__xludf.DUMMYFUNCTION("""COMPUTED_VALUE"""),50480.0)</f>
        <v>50480</v>
      </c>
    </row>
    <row r="204">
      <c r="A204" s="2">
        <f>IFERROR(__xludf.DUMMYFUNCTION("""COMPUTED_VALUE"""),42937.64583333333)</f>
        <v>42937.64583</v>
      </c>
      <c r="B204" s="1">
        <f>IFERROR(__xludf.DUMMYFUNCTION("""COMPUTED_VALUE"""),51080.0)</f>
        <v>51080</v>
      </c>
    </row>
    <row r="205">
      <c r="A205" s="2">
        <f>IFERROR(__xludf.DUMMYFUNCTION("""COMPUTED_VALUE"""),42944.64583333333)</f>
        <v>42944.64583</v>
      </c>
      <c r="B205" s="1">
        <f>IFERROR(__xludf.DUMMYFUNCTION("""COMPUTED_VALUE"""),47760.0)</f>
        <v>47760</v>
      </c>
    </row>
    <row r="206">
      <c r="A206" s="2">
        <f>IFERROR(__xludf.DUMMYFUNCTION("""COMPUTED_VALUE"""),42951.64583333333)</f>
        <v>42951.64583</v>
      </c>
      <c r="B206" s="1">
        <f>IFERROR(__xludf.DUMMYFUNCTION("""COMPUTED_VALUE"""),47700.0)</f>
        <v>47700</v>
      </c>
    </row>
    <row r="207">
      <c r="A207" s="2">
        <f>IFERROR(__xludf.DUMMYFUNCTION("""COMPUTED_VALUE"""),42958.64583333333)</f>
        <v>42958.64583</v>
      </c>
      <c r="B207" s="1">
        <f>IFERROR(__xludf.DUMMYFUNCTION("""COMPUTED_VALUE"""),44620.0)</f>
        <v>44620</v>
      </c>
    </row>
    <row r="208">
      <c r="A208" s="2">
        <f>IFERROR(__xludf.DUMMYFUNCTION("""COMPUTED_VALUE"""),42965.64583333333)</f>
        <v>42965.64583</v>
      </c>
      <c r="B208" s="1">
        <f>IFERROR(__xludf.DUMMYFUNCTION("""COMPUTED_VALUE"""),46900.0)</f>
        <v>46900</v>
      </c>
    </row>
    <row r="209">
      <c r="A209" s="2">
        <f>IFERROR(__xludf.DUMMYFUNCTION("""COMPUTED_VALUE"""),42972.64583333333)</f>
        <v>42972.64583</v>
      </c>
      <c r="B209" s="1">
        <f>IFERROR(__xludf.DUMMYFUNCTION("""COMPUTED_VALUE"""),47020.0)</f>
        <v>47020</v>
      </c>
    </row>
    <row r="210">
      <c r="A210" s="2">
        <f>IFERROR(__xludf.DUMMYFUNCTION("""COMPUTED_VALUE"""),42979.64583333333)</f>
        <v>42979.64583</v>
      </c>
      <c r="B210" s="1">
        <f>IFERROR(__xludf.DUMMYFUNCTION("""COMPUTED_VALUE"""),46480.0)</f>
        <v>46480</v>
      </c>
    </row>
    <row r="211">
      <c r="A211" s="2">
        <f>IFERROR(__xludf.DUMMYFUNCTION("""COMPUTED_VALUE"""),42986.64583333333)</f>
        <v>42986.64583</v>
      </c>
      <c r="B211" s="1">
        <f>IFERROR(__xludf.DUMMYFUNCTION("""COMPUTED_VALUE"""),49080.0)</f>
        <v>49080</v>
      </c>
    </row>
    <row r="212">
      <c r="A212" s="2">
        <f>IFERROR(__xludf.DUMMYFUNCTION("""COMPUTED_VALUE"""),42993.64583333333)</f>
        <v>42993.64583</v>
      </c>
      <c r="B212" s="1">
        <f>IFERROR(__xludf.DUMMYFUNCTION("""COMPUTED_VALUE"""),50400.0)</f>
        <v>50400</v>
      </c>
    </row>
    <row r="213">
      <c r="A213" s="2">
        <f>IFERROR(__xludf.DUMMYFUNCTION("""COMPUTED_VALUE"""),43000.64583333333)</f>
        <v>43000.64583</v>
      </c>
      <c r="B213" s="1">
        <f>IFERROR(__xludf.DUMMYFUNCTION("""COMPUTED_VALUE"""),53000.0)</f>
        <v>53000</v>
      </c>
    </row>
    <row r="214">
      <c r="A214" s="2">
        <f>IFERROR(__xludf.DUMMYFUNCTION("""COMPUTED_VALUE"""),43007.64583333333)</f>
        <v>43007.64583</v>
      </c>
      <c r="B214" s="1">
        <f>IFERROR(__xludf.DUMMYFUNCTION("""COMPUTED_VALUE"""),51280.0)</f>
        <v>51280</v>
      </c>
    </row>
    <row r="215">
      <c r="A215" s="2">
        <f>IFERROR(__xludf.DUMMYFUNCTION("""COMPUTED_VALUE"""),43021.64583333333)</f>
        <v>43021.64583</v>
      </c>
      <c r="B215" s="1">
        <f>IFERROR(__xludf.DUMMYFUNCTION("""COMPUTED_VALUE"""),54000.0)</f>
        <v>54000</v>
      </c>
    </row>
    <row r="216">
      <c r="A216" s="2">
        <f>IFERROR(__xludf.DUMMYFUNCTION("""COMPUTED_VALUE"""),43028.64583333333)</f>
        <v>43028.64583</v>
      </c>
      <c r="B216" s="1">
        <f>IFERROR(__xludf.DUMMYFUNCTION("""COMPUTED_VALUE"""),53840.0)</f>
        <v>53840</v>
      </c>
    </row>
    <row r="217">
      <c r="A217" s="2">
        <f>IFERROR(__xludf.DUMMYFUNCTION("""COMPUTED_VALUE"""),43035.64583333333)</f>
        <v>43035.64583</v>
      </c>
      <c r="B217" s="1">
        <f>IFERROR(__xludf.DUMMYFUNCTION("""COMPUTED_VALUE"""),53080.0)</f>
        <v>53080</v>
      </c>
    </row>
    <row r="218">
      <c r="A218" s="2">
        <f>IFERROR(__xludf.DUMMYFUNCTION("""COMPUTED_VALUE"""),43042.64583333333)</f>
        <v>43042.64583</v>
      </c>
      <c r="B218" s="1">
        <f>IFERROR(__xludf.DUMMYFUNCTION("""COMPUTED_VALUE"""),56380.0)</f>
        <v>56380</v>
      </c>
    </row>
    <row r="219">
      <c r="A219" s="2">
        <f>IFERROR(__xludf.DUMMYFUNCTION("""COMPUTED_VALUE"""),43049.64583333333)</f>
        <v>43049.64583</v>
      </c>
      <c r="B219" s="1">
        <f>IFERROR(__xludf.DUMMYFUNCTION("""COMPUTED_VALUE"""),56400.0)</f>
        <v>56400</v>
      </c>
    </row>
    <row r="220">
      <c r="A220" s="2">
        <f>IFERROR(__xludf.DUMMYFUNCTION("""COMPUTED_VALUE"""),43056.64583333333)</f>
        <v>43056.64583</v>
      </c>
      <c r="B220" s="1">
        <f>IFERROR(__xludf.DUMMYFUNCTION("""COMPUTED_VALUE"""),55820.0)</f>
        <v>55820</v>
      </c>
    </row>
    <row r="221">
      <c r="A221" s="2">
        <f>IFERROR(__xludf.DUMMYFUNCTION("""COMPUTED_VALUE"""),43063.64583333333)</f>
        <v>43063.64583</v>
      </c>
      <c r="B221" s="1">
        <f>IFERROR(__xludf.DUMMYFUNCTION("""COMPUTED_VALUE"""),55460.0)</f>
        <v>55460</v>
      </c>
    </row>
    <row r="222">
      <c r="A222" s="2">
        <f>IFERROR(__xludf.DUMMYFUNCTION("""COMPUTED_VALUE"""),43070.64583333333)</f>
        <v>43070.64583</v>
      </c>
      <c r="B222" s="1">
        <f>IFERROR(__xludf.DUMMYFUNCTION("""COMPUTED_VALUE"""),50840.0)</f>
        <v>50840</v>
      </c>
    </row>
    <row r="223">
      <c r="A223" s="2">
        <f>IFERROR(__xludf.DUMMYFUNCTION("""COMPUTED_VALUE"""),43077.64583333333)</f>
        <v>43077.64583</v>
      </c>
      <c r="B223" s="1">
        <f>IFERROR(__xludf.DUMMYFUNCTION("""COMPUTED_VALUE"""),52000.0)</f>
        <v>52000</v>
      </c>
    </row>
    <row r="224">
      <c r="A224" s="2">
        <f>IFERROR(__xludf.DUMMYFUNCTION("""COMPUTED_VALUE"""),43084.64583333333)</f>
        <v>43084.64583</v>
      </c>
      <c r="B224" s="1">
        <f>IFERROR(__xludf.DUMMYFUNCTION("""COMPUTED_VALUE"""),50620.0)</f>
        <v>50620</v>
      </c>
    </row>
    <row r="225">
      <c r="A225" s="2">
        <f>IFERROR(__xludf.DUMMYFUNCTION("""COMPUTED_VALUE"""),43091.64583333333)</f>
        <v>43091.64583</v>
      </c>
      <c r="B225" s="1">
        <f>IFERROR(__xludf.DUMMYFUNCTION("""COMPUTED_VALUE"""),49700.0)</f>
        <v>49700</v>
      </c>
    </row>
    <row r="226">
      <c r="A226" s="2">
        <f>IFERROR(__xludf.DUMMYFUNCTION("""COMPUTED_VALUE"""),43097.64583333333)</f>
        <v>43097.64583</v>
      </c>
      <c r="B226" s="1">
        <f>IFERROR(__xludf.DUMMYFUNCTION("""COMPUTED_VALUE"""),50960.0)</f>
        <v>50960</v>
      </c>
    </row>
    <row r="227">
      <c r="A227" s="2">
        <f>IFERROR(__xludf.DUMMYFUNCTION("""COMPUTED_VALUE"""),43105.64583333333)</f>
        <v>43105.64583</v>
      </c>
      <c r="B227" s="1">
        <f>IFERROR(__xludf.DUMMYFUNCTION("""COMPUTED_VALUE"""),52120.0)</f>
        <v>52120</v>
      </c>
    </row>
    <row r="228">
      <c r="A228" s="2">
        <f>IFERROR(__xludf.DUMMYFUNCTION("""COMPUTED_VALUE"""),43112.64583333333)</f>
        <v>43112.64583</v>
      </c>
      <c r="B228" s="1">
        <f>IFERROR(__xludf.DUMMYFUNCTION("""COMPUTED_VALUE"""),48200.0)</f>
        <v>48200</v>
      </c>
    </row>
    <row r="229">
      <c r="A229" s="2">
        <f>IFERROR(__xludf.DUMMYFUNCTION("""COMPUTED_VALUE"""),43119.64583333333)</f>
        <v>43119.64583</v>
      </c>
      <c r="B229" s="1">
        <f>IFERROR(__xludf.DUMMYFUNCTION("""COMPUTED_VALUE"""),49320.0)</f>
        <v>49320</v>
      </c>
    </row>
    <row r="230">
      <c r="A230" s="2">
        <f>IFERROR(__xludf.DUMMYFUNCTION("""COMPUTED_VALUE"""),43126.64583333333)</f>
        <v>43126.64583</v>
      </c>
      <c r="B230" s="1">
        <f>IFERROR(__xludf.DUMMYFUNCTION("""COMPUTED_VALUE"""),50780.0)</f>
        <v>50780</v>
      </c>
    </row>
    <row r="231">
      <c r="A231" s="2">
        <f>IFERROR(__xludf.DUMMYFUNCTION("""COMPUTED_VALUE"""),43133.64583333333)</f>
        <v>43133.64583</v>
      </c>
      <c r="B231" s="1">
        <f>IFERROR(__xludf.DUMMYFUNCTION("""COMPUTED_VALUE"""),47700.0)</f>
        <v>47700</v>
      </c>
    </row>
    <row r="232">
      <c r="A232" s="2">
        <f>IFERROR(__xludf.DUMMYFUNCTION("""COMPUTED_VALUE"""),43140.64583333333)</f>
        <v>43140.64583</v>
      </c>
      <c r="B232" s="1">
        <f>IFERROR(__xludf.DUMMYFUNCTION("""COMPUTED_VALUE"""),44700.0)</f>
        <v>44700</v>
      </c>
    </row>
    <row r="233">
      <c r="A233" s="2">
        <f>IFERROR(__xludf.DUMMYFUNCTION("""COMPUTED_VALUE"""),43145.64583333333)</f>
        <v>43145.64583</v>
      </c>
      <c r="B233" s="1">
        <f>IFERROR(__xludf.DUMMYFUNCTION("""COMPUTED_VALUE"""),49000.0)</f>
        <v>49000</v>
      </c>
    </row>
    <row r="234">
      <c r="A234" s="2">
        <f>IFERROR(__xludf.DUMMYFUNCTION("""COMPUTED_VALUE"""),43154.64583333333)</f>
        <v>43154.64583</v>
      </c>
      <c r="B234" s="1">
        <f>IFERROR(__xludf.DUMMYFUNCTION("""COMPUTED_VALUE"""),47220.0)</f>
        <v>47220</v>
      </c>
    </row>
    <row r="235">
      <c r="A235" s="2">
        <f>IFERROR(__xludf.DUMMYFUNCTION("""COMPUTED_VALUE"""),43161.64583333333)</f>
        <v>43161.64583</v>
      </c>
      <c r="B235" s="1">
        <f>IFERROR(__xludf.DUMMYFUNCTION("""COMPUTED_VALUE"""),46020.0)</f>
        <v>46020</v>
      </c>
    </row>
    <row r="236">
      <c r="A236" s="2">
        <f>IFERROR(__xludf.DUMMYFUNCTION("""COMPUTED_VALUE"""),43168.64583333333)</f>
        <v>43168.64583</v>
      </c>
      <c r="B236" s="1">
        <f>IFERROR(__xludf.DUMMYFUNCTION("""COMPUTED_VALUE"""),49740.0)</f>
        <v>49740</v>
      </c>
    </row>
    <row r="237">
      <c r="A237" s="2">
        <f>IFERROR(__xludf.DUMMYFUNCTION("""COMPUTED_VALUE"""),43175.64583333333)</f>
        <v>43175.64583</v>
      </c>
      <c r="B237" s="1">
        <f>IFERROR(__xludf.DUMMYFUNCTION("""COMPUTED_VALUE"""),51140.0)</f>
        <v>51140</v>
      </c>
    </row>
    <row r="238">
      <c r="A238" s="2">
        <f>IFERROR(__xludf.DUMMYFUNCTION("""COMPUTED_VALUE"""),43182.64583333333)</f>
        <v>43182.64583</v>
      </c>
      <c r="B238" s="1">
        <f>IFERROR(__xludf.DUMMYFUNCTION("""COMPUTED_VALUE"""),49720.0)</f>
        <v>49720</v>
      </c>
    </row>
    <row r="239">
      <c r="A239" s="2">
        <f>IFERROR(__xludf.DUMMYFUNCTION("""COMPUTED_VALUE"""),43189.64583333333)</f>
        <v>43189.64583</v>
      </c>
      <c r="B239" s="1">
        <f>IFERROR(__xludf.DUMMYFUNCTION("""COMPUTED_VALUE"""),49220.0)</f>
        <v>49220</v>
      </c>
    </row>
    <row r="240">
      <c r="A240" s="2">
        <f>IFERROR(__xludf.DUMMYFUNCTION("""COMPUTED_VALUE"""),43196.64583333333)</f>
        <v>43196.64583</v>
      </c>
      <c r="B240" s="1">
        <f>IFERROR(__xludf.DUMMYFUNCTION("""COMPUTED_VALUE"""),48400.0)</f>
        <v>48400</v>
      </c>
    </row>
    <row r="241">
      <c r="A241" s="2">
        <f>IFERROR(__xludf.DUMMYFUNCTION("""COMPUTED_VALUE"""),43203.64583333333)</f>
        <v>43203.64583</v>
      </c>
      <c r="B241" s="1">
        <f>IFERROR(__xludf.DUMMYFUNCTION("""COMPUTED_VALUE"""),49800.0)</f>
        <v>49800</v>
      </c>
    </row>
    <row r="242">
      <c r="A242" s="2">
        <f>IFERROR(__xludf.DUMMYFUNCTION("""COMPUTED_VALUE"""),43210.64583333333)</f>
        <v>43210.64583</v>
      </c>
      <c r="B242" s="1">
        <f>IFERROR(__xludf.DUMMYFUNCTION("""COMPUTED_VALUE"""),51620.0)</f>
        <v>51620</v>
      </c>
    </row>
    <row r="243">
      <c r="A243" s="2">
        <f>IFERROR(__xludf.DUMMYFUNCTION("""COMPUTED_VALUE"""),43217.64583333333)</f>
        <v>43217.64583</v>
      </c>
      <c r="B243" s="1">
        <f>IFERROR(__xludf.DUMMYFUNCTION("""COMPUTED_VALUE"""),53000.0)</f>
        <v>53000</v>
      </c>
    </row>
    <row r="244">
      <c r="A244" s="2">
        <f>IFERROR(__xludf.DUMMYFUNCTION("""COMPUTED_VALUE"""),43224.64583333333)</f>
        <v>43224.64583</v>
      </c>
      <c r="B244" s="1">
        <f>IFERROR(__xludf.DUMMYFUNCTION("""COMPUTED_VALUE"""),51900.0)</f>
        <v>51900</v>
      </c>
    </row>
    <row r="245">
      <c r="A245" s="2">
        <f>IFERROR(__xludf.DUMMYFUNCTION("""COMPUTED_VALUE"""),43231.64583333333)</f>
        <v>43231.64583</v>
      </c>
      <c r="B245" s="1">
        <f>IFERROR(__xludf.DUMMYFUNCTION("""COMPUTED_VALUE"""),51300.0)</f>
        <v>51300</v>
      </c>
    </row>
    <row r="246">
      <c r="A246" s="2">
        <f>IFERROR(__xludf.DUMMYFUNCTION("""COMPUTED_VALUE"""),43238.64583333333)</f>
        <v>43238.64583</v>
      </c>
      <c r="B246" s="1">
        <f>IFERROR(__xludf.DUMMYFUNCTION("""COMPUTED_VALUE"""),49500.0)</f>
        <v>49500</v>
      </c>
    </row>
    <row r="247">
      <c r="A247" s="2">
        <f>IFERROR(__xludf.DUMMYFUNCTION("""COMPUTED_VALUE"""),43245.64583333333)</f>
        <v>43245.64583</v>
      </c>
      <c r="B247" s="1">
        <f>IFERROR(__xludf.DUMMYFUNCTION("""COMPUTED_VALUE"""),52700.0)</f>
        <v>52700</v>
      </c>
    </row>
    <row r="248">
      <c r="A248" s="2">
        <f>IFERROR(__xludf.DUMMYFUNCTION("""COMPUTED_VALUE"""),43259.64583333333)</f>
        <v>43259.64583</v>
      </c>
      <c r="B248" s="1">
        <f>IFERROR(__xludf.DUMMYFUNCTION("""COMPUTED_VALUE"""),49650.0)</f>
        <v>49650</v>
      </c>
    </row>
    <row r="249">
      <c r="A249" s="2">
        <f>IFERROR(__xludf.DUMMYFUNCTION("""COMPUTED_VALUE"""),43266.64583333333)</f>
        <v>43266.64583</v>
      </c>
      <c r="B249" s="1">
        <f>IFERROR(__xludf.DUMMYFUNCTION("""COMPUTED_VALUE"""),47650.0)</f>
        <v>47650</v>
      </c>
    </row>
    <row r="250">
      <c r="A250" s="2">
        <f>IFERROR(__xludf.DUMMYFUNCTION("""COMPUTED_VALUE"""),43273.64583333333)</f>
        <v>43273.64583</v>
      </c>
      <c r="B250" s="1">
        <f>IFERROR(__xludf.DUMMYFUNCTION("""COMPUTED_VALUE"""),47250.0)</f>
        <v>47250</v>
      </c>
    </row>
    <row r="251">
      <c r="A251" s="2">
        <f>IFERROR(__xludf.DUMMYFUNCTION("""COMPUTED_VALUE"""),43280.64583333333)</f>
        <v>43280.64583</v>
      </c>
      <c r="B251" s="1">
        <f>IFERROR(__xludf.DUMMYFUNCTION("""COMPUTED_VALUE"""),46650.0)</f>
        <v>46650</v>
      </c>
    </row>
    <row r="252">
      <c r="A252" s="2">
        <f>IFERROR(__xludf.DUMMYFUNCTION("""COMPUTED_VALUE"""),43287.64583333333)</f>
        <v>43287.64583</v>
      </c>
      <c r="B252" s="1">
        <f>IFERROR(__xludf.DUMMYFUNCTION("""COMPUTED_VALUE"""),44900.0)</f>
        <v>44900</v>
      </c>
    </row>
    <row r="253">
      <c r="A253" s="2">
        <f>IFERROR(__xludf.DUMMYFUNCTION("""COMPUTED_VALUE"""),43294.64583333333)</f>
        <v>43294.64583</v>
      </c>
      <c r="B253" s="1">
        <f>IFERROR(__xludf.DUMMYFUNCTION("""COMPUTED_VALUE"""),46500.0)</f>
        <v>46500</v>
      </c>
    </row>
    <row r="254">
      <c r="A254" s="2">
        <f>IFERROR(__xludf.DUMMYFUNCTION("""COMPUTED_VALUE"""),43301.64583333333)</f>
        <v>43301.64583</v>
      </c>
      <c r="B254" s="1">
        <f>IFERROR(__xludf.DUMMYFUNCTION("""COMPUTED_VALUE"""),47450.0)</f>
        <v>47450</v>
      </c>
    </row>
    <row r="255">
      <c r="A255" s="2">
        <f>IFERROR(__xludf.DUMMYFUNCTION("""COMPUTED_VALUE"""),43308.64583333333)</f>
        <v>43308.64583</v>
      </c>
      <c r="B255" s="1">
        <f>IFERROR(__xludf.DUMMYFUNCTION("""COMPUTED_VALUE"""),46900.0)</f>
        <v>46900</v>
      </c>
    </row>
    <row r="256">
      <c r="A256" s="2">
        <f>IFERROR(__xludf.DUMMYFUNCTION("""COMPUTED_VALUE"""),43315.64583333333)</f>
        <v>43315.64583</v>
      </c>
      <c r="B256" s="1">
        <f>IFERROR(__xludf.DUMMYFUNCTION("""COMPUTED_VALUE"""),45750.0)</f>
        <v>45750</v>
      </c>
    </row>
    <row r="257">
      <c r="A257" s="2">
        <f>IFERROR(__xludf.DUMMYFUNCTION("""COMPUTED_VALUE"""),43322.64583333333)</f>
        <v>43322.64583</v>
      </c>
      <c r="B257" s="1">
        <f>IFERROR(__xludf.DUMMYFUNCTION("""COMPUTED_VALUE"""),45400.0)</f>
        <v>45400</v>
      </c>
    </row>
    <row r="258">
      <c r="A258" s="2">
        <f>IFERROR(__xludf.DUMMYFUNCTION("""COMPUTED_VALUE"""),43329.64583333333)</f>
        <v>43329.64583</v>
      </c>
      <c r="B258" s="1">
        <f>IFERROR(__xludf.DUMMYFUNCTION("""COMPUTED_VALUE"""),44100.0)</f>
        <v>44100</v>
      </c>
    </row>
    <row r="259">
      <c r="A259" s="2">
        <f>IFERROR(__xludf.DUMMYFUNCTION("""COMPUTED_VALUE"""),43336.64583333333)</f>
        <v>43336.64583</v>
      </c>
      <c r="B259" s="1">
        <f>IFERROR(__xludf.DUMMYFUNCTION("""COMPUTED_VALUE"""),46150.0)</f>
        <v>46150</v>
      </c>
    </row>
    <row r="260">
      <c r="A260" s="2">
        <f>IFERROR(__xludf.DUMMYFUNCTION("""COMPUTED_VALUE"""),43343.64583333333)</f>
        <v>43343.64583</v>
      </c>
      <c r="B260" s="1">
        <f>IFERROR(__xludf.DUMMYFUNCTION("""COMPUTED_VALUE"""),48450.0)</f>
        <v>48450</v>
      </c>
    </row>
    <row r="261">
      <c r="A261" s="2">
        <f>IFERROR(__xludf.DUMMYFUNCTION("""COMPUTED_VALUE"""),43350.64583333333)</f>
        <v>43350.64583</v>
      </c>
      <c r="B261" s="1">
        <f>IFERROR(__xludf.DUMMYFUNCTION("""COMPUTED_VALUE"""),44900.0)</f>
        <v>44900</v>
      </c>
    </row>
    <row r="262">
      <c r="A262" s="2">
        <f>IFERROR(__xludf.DUMMYFUNCTION("""COMPUTED_VALUE"""),43357.64583333333)</f>
        <v>43357.64583</v>
      </c>
      <c r="B262" s="1">
        <f>IFERROR(__xludf.DUMMYFUNCTION("""COMPUTED_VALUE"""),45850.0)</f>
        <v>45850</v>
      </c>
    </row>
    <row r="263">
      <c r="A263" s="2">
        <f>IFERROR(__xludf.DUMMYFUNCTION("""COMPUTED_VALUE"""),43364.64583333333)</f>
        <v>43364.64583</v>
      </c>
      <c r="B263" s="1">
        <f>IFERROR(__xludf.DUMMYFUNCTION("""COMPUTED_VALUE"""),47400.0)</f>
        <v>47400</v>
      </c>
    </row>
    <row r="264">
      <c r="A264" s="2">
        <f>IFERROR(__xludf.DUMMYFUNCTION("""COMPUTED_VALUE"""),43371.64583333333)</f>
        <v>43371.64583</v>
      </c>
      <c r="B264" s="1">
        <f>IFERROR(__xludf.DUMMYFUNCTION("""COMPUTED_VALUE"""),46450.0)</f>
        <v>46450</v>
      </c>
    </row>
    <row r="265">
      <c r="A265" s="2">
        <f>IFERROR(__xludf.DUMMYFUNCTION("""COMPUTED_VALUE"""),43378.64583333333)</f>
        <v>43378.64583</v>
      </c>
      <c r="B265" s="1">
        <f>IFERROR(__xludf.DUMMYFUNCTION("""COMPUTED_VALUE"""),44700.0)</f>
        <v>44700</v>
      </c>
    </row>
    <row r="266">
      <c r="A266" s="2">
        <f>IFERROR(__xludf.DUMMYFUNCTION("""COMPUTED_VALUE"""),43385.64583333333)</f>
        <v>43385.64583</v>
      </c>
      <c r="B266" s="1">
        <f>IFERROR(__xludf.DUMMYFUNCTION("""COMPUTED_VALUE"""),44000.0)</f>
        <v>44000</v>
      </c>
    </row>
    <row r="267">
      <c r="A267" s="2">
        <f>IFERROR(__xludf.DUMMYFUNCTION("""COMPUTED_VALUE"""),43392.64583333333)</f>
        <v>43392.64583</v>
      </c>
      <c r="B267" s="1">
        <f>IFERROR(__xludf.DUMMYFUNCTION("""COMPUTED_VALUE"""),43900.0)</f>
        <v>43900</v>
      </c>
    </row>
    <row r="268">
      <c r="A268" s="2">
        <f>IFERROR(__xludf.DUMMYFUNCTION("""COMPUTED_VALUE"""),43399.64583333333)</f>
        <v>43399.64583</v>
      </c>
      <c r="B268" s="1">
        <f>IFERROR(__xludf.DUMMYFUNCTION("""COMPUTED_VALUE"""),41000.0)</f>
        <v>41000</v>
      </c>
    </row>
    <row r="269">
      <c r="A269" s="2">
        <f>IFERROR(__xludf.DUMMYFUNCTION("""COMPUTED_VALUE"""),43406.64583333333)</f>
        <v>43406.64583</v>
      </c>
      <c r="B269" s="1">
        <f>IFERROR(__xludf.DUMMYFUNCTION("""COMPUTED_VALUE"""),44150.0)</f>
        <v>44150</v>
      </c>
    </row>
    <row r="270">
      <c r="A270" s="2">
        <f>IFERROR(__xludf.DUMMYFUNCTION("""COMPUTED_VALUE"""),43413.64583333333)</f>
        <v>43413.64583</v>
      </c>
      <c r="B270" s="1">
        <f>IFERROR(__xludf.DUMMYFUNCTION("""COMPUTED_VALUE"""),44300.0)</f>
        <v>44300</v>
      </c>
    </row>
    <row r="271">
      <c r="A271" s="2">
        <f>IFERROR(__xludf.DUMMYFUNCTION("""COMPUTED_VALUE"""),43420.64583333333)</f>
        <v>43420.64583</v>
      </c>
      <c r="B271" s="1">
        <f>IFERROR(__xludf.DUMMYFUNCTION("""COMPUTED_VALUE"""),44000.0)</f>
        <v>44000</v>
      </c>
    </row>
    <row r="272">
      <c r="A272" s="2">
        <f>IFERROR(__xludf.DUMMYFUNCTION("""COMPUTED_VALUE"""),43427.64583333333)</f>
        <v>43427.64583</v>
      </c>
      <c r="B272" s="1">
        <f>IFERROR(__xludf.DUMMYFUNCTION("""COMPUTED_VALUE"""),42400.0)</f>
        <v>42400</v>
      </c>
    </row>
    <row r="273">
      <c r="A273" s="2">
        <f>IFERROR(__xludf.DUMMYFUNCTION("""COMPUTED_VALUE"""),43434.64583333333)</f>
        <v>43434.64583</v>
      </c>
      <c r="B273" s="1">
        <f>IFERROR(__xludf.DUMMYFUNCTION("""COMPUTED_VALUE"""),41850.0)</f>
        <v>41850</v>
      </c>
    </row>
    <row r="274">
      <c r="A274" s="2">
        <f>IFERROR(__xludf.DUMMYFUNCTION("""COMPUTED_VALUE"""),43441.64583333333)</f>
        <v>43441.64583</v>
      </c>
      <c r="B274" s="1">
        <f>IFERROR(__xludf.DUMMYFUNCTION("""COMPUTED_VALUE"""),40950.0)</f>
        <v>40950</v>
      </c>
    </row>
    <row r="275">
      <c r="A275" s="2">
        <f>IFERROR(__xludf.DUMMYFUNCTION("""COMPUTED_VALUE"""),43448.64583333333)</f>
        <v>43448.64583</v>
      </c>
      <c r="B275" s="1">
        <f>IFERROR(__xludf.DUMMYFUNCTION("""COMPUTED_VALUE"""),38950.0)</f>
        <v>38950</v>
      </c>
    </row>
    <row r="276">
      <c r="A276" s="2">
        <f>IFERROR(__xludf.DUMMYFUNCTION("""COMPUTED_VALUE"""),43455.64583333333)</f>
        <v>43455.64583</v>
      </c>
      <c r="B276" s="1">
        <f>IFERROR(__xludf.DUMMYFUNCTION("""COMPUTED_VALUE"""),38650.0)</f>
        <v>38650</v>
      </c>
    </row>
    <row r="277">
      <c r="A277" s="2">
        <f>IFERROR(__xludf.DUMMYFUNCTION("""COMPUTED_VALUE"""),43462.64583333333)</f>
        <v>43462.64583</v>
      </c>
      <c r="B277" s="1">
        <f>IFERROR(__xludf.DUMMYFUNCTION("""COMPUTED_VALUE"""),38700.0)</f>
        <v>38700</v>
      </c>
    </row>
    <row r="278">
      <c r="A278" s="2">
        <f>IFERROR(__xludf.DUMMYFUNCTION("""COMPUTED_VALUE"""),43469.64583333333)</f>
        <v>43469.64583</v>
      </c>
      <c r="B278" s="1">
        <f>IFERROR(__xludf.DUMMYFUNCTION("""COMPUTED_VALUE"""),37450.0)</f>
        <v>37450</v>
      </c>
    </row>
    <row r="279">
      <c r="A279" s="2">
        <f>IFERROR(__xludf.DUMMYFUNCTION("""COMPUTED_VALUE"""),43476.64583333333)</f>
        <v>43476.64583</v>
      </c>
      <c r="B279" s="1">
        <f>IFERROR(__xludf.DUMMYFUNCTION("""COMPUTED_VALUE"""),40500.0)</f>
        <v>40500</v>
      </c>
    </row>
    <row r="280">
      <c r="A280" s="2">
        <f>IFERROR(__xludf.DUMMYFUNCTION("""COMPUTED_VALUE"""),43483.64583333333)</f>
        <v>43483.64583</v>
      </c>
      <c r="B280" s="1">
        <f>IFERROR(__xludf.DUMMYFUNCTION("""COMPUTED_VALUE"""),42300.0)</f>
        <v>42300</v>
      </c>
    </row>
    <row r="281">
      <c r="A281" s="2">
        <f>IFERROR(__xludf.DUMMYFUNCTION("""COMPUTED_VALUE"""),43490.64583333333)</f>
        <v>43490.64583</v>
      </c>
      <c r="B281" s="1">
        <f>IFERROR(__xludf.DUMMYFUNCTION("""COMPUTED_VALUE"""),44750.0)</f>
        <v>44750</v>
      </c>
    </row>
    <row r="282">
      <c r="A282" s="2">
        <f>IFERROR(__xludf.DUMMYFUNCTION("""COMPUTED_VALUE"""),43497.64583333333)</f>
        <v>43497.64583</v>
      </c>
      <c r="B282" s="1">
        <f>IFERROR(__xludf.DUMMYFUNCTION("""COMPUTED_VALUE"""),46350.0)</f>
        <v>46350</v>
      </c>
    </row>
    <row r="283">
      <c r="A283" s="2">
        <f>IFERROR(__xludf.DUMMYFUNCTION("""COMPUTED_VALUE"""),43504.64583333333)</f>
        <v>43504.64583</v>
      </c>
      <c r="B283" s="1">
        <f>IFERROR(__xludf.DUMMYFUNCTION("""COMPUTED_VALUE"""),44800.0)</f>
        <v>44800</v>
      </c>
    </row>
    <row r="284">
      <c r="A284" s="2">
        <f>IFERROR(__xludf.DUMMYFUNCTION("""COMPUTED_VALUE"""),43511.64583333333)</f>
        <v>43511.64583</v>
      </c>
      <c r="B284" s="1">
        <f>IFERROR(__xludf.DUMMYFUNCTION("""COMPUTED_VALUE"""),46050.0)</f>
        <v>46050</v>
      </c>
    </row>
    <row r="285">
      <c r="A285" s="2">
        <f>IFERROR(__xludf.DUMMYFUNCTION("""COMPUTED_VALUE"""),43518.64583333333)</f>
        <v>43518.64583</v>
      </c>
      <c r="B285" s="1">
        <f>IFERROR(__xludf.DUMMYFUNCTION("""COMPUTED_VALUE"""),47150.0)</f>
        <v>47150</v>
      </c>
    </row>
    <row r="286">
      <c r="A286" s="2">
        <f>IFERROR(__xludf.DUMMYFUNCTION("""COMPUTED_VALUE"""),43524.64583333333)</f>
        <v>43524.64583</v>
      </c>
      <c r="B286" s="1">
        <f>IFERROR(__xludf.DUMMYFUNCTION("""COMPUTED_VALUE"""),45100.0)</f>
        <v>45100</v>
      </c>
    </row>
    <row r="287">
      <c r="A287" s="2">
        <f>IFERROR(__xludf.DUMMYFUNCTION("""COMPUTED_VALUE"""),43532.64583333333)</f>
        <v>43532.64583</v>
      </c>
      <c r="B287" s="1">
        <f>IFERROR(__xludf.DUMMYFUNCTION("""COMPUTED_VALUE"""),43800.0)</f>
        <v>43800</v>
      </c>
    </row>
    <row r="288">
      <c r="A288" s="2">
        <f>IFERROR(__xludf.DUMMYFUNCTION("""COMPUTED_VALUE"""),43539.64583333333)</f>
        <v>43539.64583</v>
      </c>
      <c r="B288" s="1">
        <f>IFERROR(__xludf.DUMMYFUNCTION("""COMPUTED_VALUE"""),44200.0)</f>
        <v>44200</v>
      </c>
    </row>
    <row r="289">
      <c r="A289" s="2">
        <f>IFERROR(__xludf.DUMMYFUNCTION("""COMPUTED_VALUE"""),43546.64583333333)</f>
        <v>43546.64583</v>
      </c>
      <c r="B289" s="1">
        <f>IFERROR(__xludf.DUMMYFUNCTION("""COMPUTED_VALUE"""),46550.0)</f>
        <v>46550</v>
      </c>
    </row>
    <row r="290">
      <c r="A290" s="2">
        <f>IFERROR(__xludf.DUMMYFUNCTION("""COMPUTED_VALUE"""),43553.64583333333)</f>
        <v>43553.64583</v>
      </c>
      <c r="B290" s="1">
        <f>IFERROR(__xludf.DUMMYFUNCTION("""COMPUTED_VALUE"""),44650.0)</f>
        <v>44650</v>
      </c>
    </row>
    <row r="291">
      <c r="A291" s="2">
        <f>IFERROR(__xludf.DUMMYFUNCTION("""COMPUTED_VALUE"""),43560.64583333333)</f>
        <v>43560.64583</v>
      </c>
      <c r="B291" s="1">
        <f>IFERROR(__xludf.DUMMYFUNCTION("""COMPUTED_VALUE"""),46850.0)</f>
        <v>46850</v>
      </c>
    </row>
    <row r="292">
      <c r="A292" s="2">
        <f>IFERROR(__xludf.DUMMYFUNCTION("""COMPUTED_VALUE"""),43567.64583333333)</f>
        <v>43567.64583</v>
      </c>
      <c r="B292" s="1">
        <f>IFERROR(__xludf.DUMMYFUNCTION("""COMPUTED_VALUE"""),46850.0)</f>
        <v>46850</v>
      </c>
    </row>
    <row r="293">
      <c r="A293" s="2">
        <f>IFERROR(__xludf.DUMMYFUNCTION("""COMPUTED_VALUE"""),43574.64583333333)</f>
        <v>43574.64583</v>
      </c>
      <c r="B293" s="1">
        <f>IFERROR(__xludf.DUMMYFUNCTION("""COMPUTED_VALUE"""),45300.0)</f>
        <v>45300</v>
      </c>
    </row>
    <row r="294">
      <c r="A294" s="2">
        <f>IFERROR(__xludf.DUMMYFUNCTION("""COMPUTED_VALUE"""),43581.64583333333)</f>
        <v>43581.64583</v>
      </c>
      <c r="B294" s="1">
        <f>IFERROR(__xludf.DUMMYFUNCTION("""COMPUTED_VALUE"""),44850.0)</f>
        <v>44850</v>
      </c>
    </row>
    <row r="295">
      <c r="A295" s="2">
        <f>IFERROR(__xludf.DUMMYFUNCTION("""COMPUTED_VALUE"""),43588.64583333333)</f>
        <v>43588.64583</v>
      </c>
      <c r="B295" s="1">
        <f>IFERROR(__xludf.DUMMYFUNCTION("""COMPUTED_VALUE"""),45300.0)</f>
        <v>45300</v>
      </c>
    </row>
    <row r="296">
      <c r="A296" s="2">
        <f>IFERROR(__xludf.DUMMYFUNCTION("""COMPUTED_VALUE"""),43595.64583333333)</f>
        <v>43595.64583</v>
      </c>
      <c r="B296" s="1">
        <f>IFERROR(__xludf.DUMMYFUNCTION("""COMPUTED_VALUE"""),42900.0)</f>
        <v>42900</v>
      </c>
    </row>
    <row r="297">
      <c r="A297" s="2">
        <f>IFERROR(__xludf.DUMMYFUNCTION("""COMPUTED_VALUE"""),43602.64583333333)</f>
        <v>43602.64583</v>
      </c>
      <c r="B297" s="1">
        <f>IFERROR(__xludf.DUMMYFUNCTION("""COMPUTED_VALUE"""),41200.0)</f>
        <v>41200</v>
      </c>
    </row>
    <row r="298">
      <c r="A298" s="2">
        <f>IFERROR(__xludf.DUMMYFUNCTION("""COMPUTED_VALUE"""),43609.64583333333)</f>
        <v>43609.64583</v>
      </c>
      <c r="B298" s="1">
        <f>IFERROR(__xludf.DUMMYFUNCTION("""COMPUTED_VALUE"""),42700.0)</f>
        <v>42700</v>
      </c>
    </row>
    <row r="299">
      <c r="A299" s="2">
        <f>IFERROR(__xludf.DUMMYFUNCTION("""COMPUTED_VALUE"""),43616.64583333333)</f>
        <v>43616.64583</v>
      </c>
      <c r="B299" s="1">
        <f>IFERROR(__xludf.DUMMYFUNCTION("""COMPUTED_VALUE"""),42500.0)</f>
        <v>42500</v>
      </c>
    </row>
    <row r="300">
      <c r="A300" s="2">
        <f>IFERROR(__xludf.DUMMYFUNCTION("""COMPUTED_VALUE"""),43623.64583333333)</f>
        <v>43623.64583</v>
      </c>
      <c r="B300" s="1">
        <f>IFERROR(__xludf.DUMMYFUNCTION("""COMPUTED_VALUE"""),44200.0)</f>
        <v>44200</v>
      </c>
    </row>
    <row r="301">
      <c r="A301" s="2">
        <f>IFERROR(__xludf.DUMMYFUNCTION("""COMPUTED_VALUE"""),43630.64583333333)</f>
        <v>43630.64583</v>
      </c>
      <c r="B301" s="1">
        <f>IFERROR(__xludf.DUMMYFUNCTION("""COMPUTED_VALUE"""),44000.0)</f>
        <v>44000</v>
      </c>
    </row>
    <row r="302">
      <c r="A302" s="2">
        <f>IFERROR(__xludf.DUMMYFUNCTION("""COMPUTED_VALUE"""),43637.64583333333)</f>
        <v>43637.64583</v>
      </c>
      <c r="B302" s="1">
        <f>IFERROR(__xludf.DUMMYFUNCTION("""COMPUTED_VALUE"""),45700.0)</f>
        <v>45700</v>
      </c>
    </row>
    <row r="303">
      <c r="A303" s="2">
        <f>IFERROR(__xludf.DUMMYFUNCTION("""COMPUTED_VALUE"""),43644.64583333333)</f>
        <v>43644.64583</v>
      </c>
      <c r="B303" s="1">
        <f>IFERROR(__xludf.DUMMYFUNCTION("""COMPUTED_VALUE"""),47000.0)</f>
        <v>47000</v>
      </c>
    </row>
    <row r="304">
      <c r="A304" s="2">
        <f>IFERROR(__xludf.DUMMYFUNCTION("""COMPUTED_VALUE"""),43651.64583333333)</f>
        <v>43651.64583</v>
      </c>
      <c r="B304" s="1">
        <f>IFERROR(__xludf.DUMMYFUNCTION("""COMPUTED_VALUE"""),45650.0)</f>
        <v>45650</v>
      </c>
    </row>
    <row r="305">
      <c r="A305" s="2">
        <f>IFERROR(__xludf.DUMMYFUNCTION("""COMPUTED_VALUE"""),43658.64583333333)</f>
        <v>43658.64583</v>
      </c>
      <c r="B305" s="1">
        <f>IFERROR(__xludf.DUMMYFUNCTION("""COMPUTED_VALUE"""),46300.0)</f>
        <v>46300</v>
      </c>
    </row>
    <row r="306">
      <c r="A306" s="2">
        <f>IFERROR(__xludf.DUMMYFUNCTION("""COMPUTED_VALUE"""),43665.64583333333)</f>
        <v>43665.64583</v>
      </c>
      <c r="B306" s="1">
        <f>IFERROR(__xludf.DUMMYFUNCTION("""COMPUTED_VALUE"""),46800.0)</f>
        <v>46800</v>
      </c>
    </row>
    <row r="307">
      <c r="A307" s="2">
        <f>IFERROR(__xludf.DUMMYFUNCTION("""COMPUTED_VALUE"""),43672.64583333333)</f>
        <v>43672.64583</v>
      </c>
      <c r="B307" s="1">
        <f>IFERROR(__xludf.DUMMYFUNCTION("""COMPUTED_VALUE"""),47150.0)</f>
        <v>47150</v>
      </c>
    </row>
    <row r="308">
      <c r="A308" s="2">
        <f>IFERROR(__xludf.DUMMYFUNCTION("""COMPUTED_VALUE"""),43679.64583333333)</f>
        <v>43679.64583</v>
      </c>
      <c r="B308" s="1">
        <f>IFERROR(__xludf.DUMMYFUNCTION("""COMPUTED_VALUE"""),44950.0)</f>
        <v>44950</v>
      </c>
    </row>
    <row r="309">
      <c r="A309" s="2">
        <f>IFERROR(__xludf.DUMMYFUNCTION("""COMPUTED_VALUE"""),43686.64583333333)</f>
        <v>43686.64583</v>
      </c>
      <c r="B309" s="1">
        <f>IFERROR(__xludf.DUMMYFUNCTION("""COMPUTED_VALUE"""),43150.0)</f>
        <v>43150</v>
      </c>
    </row>
    <row r="310">
      <c r="A310" s="2">
        <f>IFERROR(__xludf.DUMMYFUNCTION("""COMPUTED_VALUE"""),43693.64583333333)</f>
        <v>43693.64583</v>
      </c>
      <c r="B310" s="1">
        <f>IFERROR(__xludf.DUMMYFUNCTION("""COMPUTED_VALUE"""),43900.0)</f>
        <v>43900</v>
      </c>
    </row>
    <row r="311">
      <c r="A311" s="2">
        <f>IFERROR(__xludf.DUMMYFUNCTION("""COMPUTED_VALUE"""),43700.64583333333)</f>
        <v>43700.64583</v>
      </c>
      <c r="B311" s="1">
        <f>IFERROR(__xludf.DUMMYFUNCTION("""COMPUTED_VALUE"""),43950.0)</f>
        <v>43950</v>
      </c>
    </row>
    <row r="312">
      <c r="A312" s="2">
        <f>IFERROR(__xludf.DUMMYFUNCTION("""COMPUTED_VALUE"""),43707.64583333333)</f>
        <v>43707.64583</v>
      </c>
      <c r="B312" s="1">
        <f>IFERROR(__xludf.DUMMYFUNCTION("""COMPUTED_VALUE"""),44000.0)</f>
        <v>44000</v>
      </c>
    </row>
    <row r="313">
      <c r="A313" s="2">
        <f>IFERROR(__xludf.DUMMYFUNCTION("""COMPUTED_VALUE"""),43714.64583333333)</f>
        <v>43714.64583</v>
      </c>
      <c r="B313" s="1">
        <f>IFERROR(__xludf.DUMMYFUNCTION("""COMPUTED_VALUE"""),46300.0)</f>
        <v>46300</v>
      </c>
    </row>
    <row r="314">
      <c r="A314" s="2">
        <f>IFERROR(__xludf.DUMMYFUNCTION("""COMPUTED_VALUE"""),43719.64583333333)</f>
        <v>43719.64583</v>
      </c>
      <c r="B314" s="1">
        <f>IFERROR(__xludf.DUMMYFUNCTION("""COMPUTED_VALUE"""),47150.0)</f>
        <v>47150</v>
      </c>
    </row>
    <row r="315">
      <c r="A315" s="2">
        <f>IFERROR(__xludf.DUMMYFUNCTION("""COMPUTED_VALUE"""),43728.64583333333)</f>
        <v>43728.64583</v>
      </c>
      <c r="B315" s="1">
        <f>IFERROR(__xludf.DUMMYFUNCTION("""COMPUTED_VALUE"""),49200.0)</f>
        <v>49200</v>
      </c>
    </row>
    <row r="316">
      <c r="A316" s="2">
        <f>IFERROR(__xludf.DUMMYFUNCTION("""COMPUTED_VALUE"""),43735.64583333333)</f>
        <v>43735.64583</v>
      </c>
      <c r="B316" s="1">
        <f>IFERROR(__xludf.DUMMYFUNCTION("""COMPUTED_VALUE"""),48400.0)</f>
        <v>48400</v>
      </c>
    </row>
    <row r="317">
      <c r="A317" s="2">
        <f>IFERROR(__xludf.DUMMYFUNCTION("""COMPUTED_VALUE"""),43742.64583333333)</f>
        <v>43742.64583</v>
      </c>
      <c r="B317" s="1">
        <f>IFERROR(__xludf.DUMMYFUNCTION("""COMPUTED_VALUE"""),48000.0)</f>
        <v>48000</v>
      </c>
    </row>
    <row r="318">
      <c r="A318" s="2">
        <f>IFERROR(__xludf.DUMMYFUNCTION("""COMPUTED_VALUE"""),43749.64583333333)</f>
        <v>43749.64583</v>
      </c>
      <c r="B318" s="1">
        <f>IFERROR(__xludf.DUMMYFUNCTION("""COMPUTED_VALUE"""),49150.0)</f>
        <v>49150</v>
      </c>
    </row>
    <row r="319">
      <c r="A319" s="2">
        <f>IFERROR(__xludf.DUMMYFUNCTION("""COMPUTED_VALUE"""),43756.64583333333)</f>
        <v>43756.64583</v>
      </c>
      <c r="B319" s="1">
        <f>IFERROR(__xludf.DUMMYFUNCTION("""COMPUTED_VALUE"""),49900.0)</f>
        <v>49900</v>
      </c>
    </row>
    <row r="320">
      <c r="A320" s="2">
        <f>IFERROR(__xludf.DUMMYFUNCTION("""COMPUTED_VALUE"""),43763.64583333333)</f>
        <v>43763.64583</v>
      </c>
      <c r="B320" s="1">
        <f>IFERROR(__xludf.DUMMYFUNCTION("""COMPUTED_VALUE"""),50900.0)</f>
        <v>50900</v>
      </c>
    </row>
    <row r="321">
      <c r="A321" s="2">
        <f>IFERROR(__xludf.DUMMYFUNCTION("""COMPUTED_VALUE"""),43770.64583333333)</f>
        <v>43770.64583</v>
      </c>
      <c r="B321" s="1">
        <f>IFERROR(__xludf.DUMMYFUNCTION("""COMPUTED_VALUE"""),51200.0)</f>
        <v>51200</v>
      </c>
    </row>
    <row r="322">
      <c r="A322" s="2">
        <f>IFERROR(__xludf.DUMMYFUNCTION("""COMPUTED_VALUE"""),43777.64583333333)</f>
        <v>43777.64583</v>
      </c>
      <c r="B322" s="1">
        <f>IFERROR(__xludf.DUMMYFUNCTION("""COMPUTED_VALUE"""),52100.0)</f>
        <v>52100</v>
      </c>
    </row>
    <row r="323">
      <c r="A323" s="2">
        <f>IFERROR(__xludf.DUMMYFUNCTION("""COMPUTED_VALUE"""),43784.64583333333)</f>
        <v>43784.64583</v>
      </c>
      <c r="B323" s="1">
        <f>IFERROR(__xludf.DUMMYFUNCTION("""COMPUTED_VALUE"""),53700.0)</f>
        <v>53700</v>
      </c>
    </row>
    <row r="324">
      <c r="A324" s="2">
        <f>IFERROR(__xludf.DUMMYFUNCTION("""COMPUTED_VALUE"""),43791.64583333333)</f>
        <v>43791.64583</v>
      </c>
      <c r="B324" s="1">
        <f>IFERROR(__xludf.DUMMYFUNCTION("""COMPUTED_VALUE"""),51600.0)</f>
        <v>51600</v>
      </c>
    </row>
    <row r="325">
      <c r="A325" s="2">
        <f>IFERROR(__xludf.DUMMYFUNCTION("""COMPUTED_VALUE"""),43798.64583333333)</f>
        <v>43798.64583</v>
      </c>
      <c r="B325" s="1">
        <f>IFERROR(__xludf.DUMMYFUNCTION("""COMPUTED_VALUE"""),50300.0)</f>
        <v>50300</v>
      </c>
    </row>
    <row r="326">
      <c r="A326" s="2">
        <f>IFERROR(__xludf.DUMMYFUNCTION("""COMPUTED_VALUE"""),43805.64583333333)</f>
        <v>43805.64583</v>
      </c>
      <c r="B326" s="1">
        <f>IFERROR(__xludf.DUMMYFUNCTION("""COMPUTED_VALUE"""),50400.0)</f>
        <v>50400</v>
      </c>
    </row>
    <row r="327">
      <c r="A327" s="2">
        <f>IFERROR(__xludf.DUMMYFUNCTION("""COMPUTED_VALUE"""),43812.64583333333)</f>
        <v>43812.64583</v>
      </c>
      <c r="B327" s="1">
        <f>IFERROR(__xludf.DUMMYFUNCTION("""COMPUTED_VALUE"""),54700.0)</f>
        <v>54700</v>
      </c>
    </row>
    <row r="328">
      <c r="A328" s="2">
        <f>IFERROR(__xludf.DUMMYFUNCTION("""COMPUTED_VALUE"""),43819.64583333333)</f>
        <v>43819.64583</v>
      </c>
      <c r="B328" s="1">
        <f>IFERROR(__xludf.DUMMYFUNCTION("""COMPUTED_VALUE"""),56000.0)</f>
        <v>56000</v>
      </c>
    </row>
    <row r="329">
      <c r="A329" s="2">
        <f>IFERROR(__xludf.DUMMYFUNCTION("""COMPUTED_VALUE"""),43826.64583333333)</f>
        <v>43826.64583</v>
      </c>
      <c r="B329" s="1">
        <f>IFERROR(__xludf.DUMMYFUNCTION("""COMPUTED_VALUE"""),56500.0)</f>
        <v>56500</v>
      </c>
    </row>
    <row r="330">
      <c r="A330" s="2">
        <f>IFERROR(__xludf.DUMMYFUNCTION("""COMPUTED_VALUE"""),43833.64583333333)</f>
        <v>43833.64583</v>
      </c>
      <c r="B330" s="1">
        <f>IFERROR(__xludf.DUMMYFUNCTION("""COMPUTED_VALUE"""),55500.0)</f>
        <v>55500</v>
      </c>
    </row>
    <row r="331">
      <c r="A331" s="2">
        <f>IFERROR(__xludf.DUMMYFUNCTION("""COMPUTED_VALUE"""),43840.64583333333)</f>
        <v>43840.64583</v>
      </c>
      <c r="B331" s="1">
        <f>IFERROR(__xludf.DUMMYFUNCTION("""COMPUTED_VALUE"""),59500.0)</f>
        <v>59500</v>
      </c>
    </row>
    <row r="332">
      <c r="A332" s="2">
        <f>IFERROR(__xludf.DUMMYFUNCTION("""COMPUTED_VALUE"""),43847.64583333333)</f>
        <v>43847.64583</v>
      </c>
      <c r="B332" s="1">
        <f>IFERROR(__xludf.DUMMYFUNCTION("""COMPUTED_VALUE"""),61300.0)</f>
        <v>61300</v>
      </c>
    </row>
    <row r="333">
      <c r="A333" s="2">
        <f>IFERROR(__xludf.DUMMYFUNCTION("""COMPUTED_VALUE"""),43853.64583333333)</f>
        <v>43853.64583</v>
      </c>
      <c r="B333" s="1">
        <f>IFERROR(__xludf.DUMMYFUNCTION("""COMPUTED_VALUE"""),60800.0)</f>
        <v>60800</v>
      </c>
    </row>
    <row r="334">
      <c r="A334" s="2">
        <f>IFERROR(__xludf.DUMMYFUNCTION("""COMPUTED_VALUE"""),43861.64583333333)</f>
        <v>43861.64583</v>
      </c>
      <c r="B334" s="1">
        <f>IFERROR(__xludf.DUMMYFUNCTION("""COMPUTED_VALUE"""),56400.0)</f>
        <v>56400</v>
      </c>
    </row>
    <row r="335">
      <c r="A335" s="2">
        <f>IFERROR(__xludf.DUMMYFUNCTION("""COMPUTED_VALUE"""),43868.64583333333)</f>
        <v>43868.64583</v>
      </c>
      <c r="B335" s="1">
        <f>IFERROR(__xludf.DUMMYFUNCTION("""COMPUTED_VALUE"""),60400.0)</f>
        <v>60400</v>
      </c>
    </row>
    <row r="336">
      <c r="A336" s="2">
        <f>IFERROR(__xludf.DUMMYFUNCTION("""COMPUTED_VALUE"""),43875.64583333333)</f>
        <v>43875.64583</v>
      </c>
      <c r="B336" s="1">
        <f>IFERROR(__xludf.DUMMYFUNCTION("""COMPUTED_VALUE"""),61800.0)</f>
        <v>61800</v>
      </c>
    </row>
    <row r="337">
      <c r="A337" s="2">
        <f>IFERROR(__xludf.DUMMYFUNCTION("""COMPUTED_VALUE"""),43882.64583333333)</f>
        <v>43882.64583</v>
      </c>
      <c r="B337" s="1">
        <f>IFERROR(__xludf.DUMMYFUNCTION("""COMPUTED_VALUE"""),59200.0)</f>
        <v>59200</v>
      </c>
    </row>
    <row r="338">
      <c r="A338" s="2">
        <f>IFERROR(__xludf.DUMMYFUNCTION("""COMPUTED_VALUE"""),43889.64583333333)</f>
        <v>43889.64583</v>
      </c>
      <c r="B338" s="1">
        <f>IFERROR(__xludf.DUMMYFUNCTION("""COMPUTED_VALUE"""),54200.0)</f>
        <v>54200</v>
      </c>
    </row>
    <row r="339">
      <c r="A339" s="2">
        <f>IFERROR(__xludf.DUMMYFUNCTION("""COMPUTED_VALUE"""),43896.64583333333)</f>
        <v>43896.64583</v>
      </c>
      <c r="B339" s="1">
        <f>IFERROR(__xludf.DUMMYFUNCTION("""COMPUTED_VALUE"""),56500.0)</f>
        <v>56500</v>
      </c>
    </row>
    <row r="340">
      <c r="A340" s="2">
        <f>IFERROR(__xludf.DUMMYFUNCTION("""COMPUTED_VALUE"""),43903.64583333333)</f>
        <v>43903.64583</v>
      </c>
      <c r="B340" s="1">
        <f>IFERROR(__xludf.DUMMYFUNCTION("""COMPUTED_VALUE"""),49950.0)</f>
        <v>49950</v>
      </c>
    </row>
    <row r="341">
      <c r="A341" s="2">
        <f>IFERROR(__xludf.DUMMYFUNCTION("""COMPUTED_VALUE"""),43910.64583333333)</f>
        <v>43910.64583</v>
      </c>
      <c r="B341" s="1">
        <f>IFERROR(__xludf.DUMMYFUNCTION("""COMPUTED_VALUE"""),45400.0)</f>
        <v>45400</v>
      </c>
    </row>
    <row r="342">
      <c r="A342" s="2">
        <f>IFERROR(__xludf.DUMMYFUNCTION("""COMPUTED_VALUE"""),43917.64583333333)</f>
        <v>43917.64583</v>
      </c>
      <c r="B342" s="1">
        <f>IFERROR(__xludf.DUMMYFUNCTION("""COMPUTED_VALUE"""),48300.0)</f>
        <v>48300</v>
      </c>
    </row>
    <row r="343">
      <c r="A343" s="2">
        <f>IFERROR(__xludf.DUMMYFUNCTION("""COMPUTED_VALUE"""),43924.64583333333)</f>
        <v>43924.64583</v>
      </c>
      <c r="B343" s="1">
        <f>IFERROR(__xludf.DUMMYFUNCTION("""COMPUTED_VALUE"""),47000.0)</f>
        <v>47000</v>
      </c>
    </row>
    <row r="344">
      <c r="A344" s="2">
        <f>IFERROR(__xludf.DUMMYFUNCTION("""COMPUTED_VALUE"""),43931.64583333333)</f>
        <v>43931.64583</v>
      </c>
      <c r="B344" s="1">
        <f>IFERROR(__xludf.DUMMYFUNCTION("""COMPUTED_VALUE"""),49250.0)</f>
        <v>49250</v>
      </c>
    </row>
    <row r="345">
      <c r="A345" s="2">
        <f>IFERROR(__xludf.DUMMYFUNCTION("""COMPUTED_VALUE"""),43938.64583333333)</f>
        <v>43938.64583</v>
      </c>
      <c r="B345" s="1">
        <f>IFERROR(__xludf.DUMMYFUNCTION("""COMPUTED_VALUE"""),51400.0)</f>
        <v>51400</v>
      </c>
    </row>
    <row r="346">
      <c r="A346" s="2">
        <f>IFERROR(__xludf.DUMMYFUNCTION("""COMPUTED_VALUE"""),43945.64583333333)</f>
        <v>43945.64583</v>
      </c>
      <c r="B346" s="1">
        <f>IFERROR(__xludf.DUMMYFUNCTION("""COMPUTED_VALUE"""),49350.0)</f>
        <v>49350</v>
      </c>
    </row>
    <row r="347">
      <c r="A347" s="2">
        <f>IFERROR(__xludf.DUMMYFUNCTION("""COMPUTED_VALUE"""),43950.64583333333)</f>
        <v>43950.64583</v>
      </c>
      <c r="B347" s="1">
        <f>IFERROR(__xludf.DUMMYFUNCTION("""COMPUTED_VALUE"""),50000.0)</f>
        <v>50000</v>
      </c>
    </row>
    <row r="348">
      <c r="A348" s="2">
        <f>IFERROR(__xludf.DUMMYFUNCTION("""COMPUTED_VALUE"""),43959.64583333333)</f>
        <v>43959.64583</v>
      </c>
      <c r="B348" s="1">
        <f>IFERROR(__xludf.DUMMYFUNCTION("""COMPUTED_VALUE"""),48800.0)</f>
        <v>48800</v>
      </c>
    </row>
    <row r="349">
      <c r="A349" s="2">
        <f>IFERROR(__xludf.DUMMYFUNCTION("""COMPUTED_VALUE"""),43966.64583333333)</f>
        <v>43966.64583</v>
      </c>
      <c r="B349" s="1">
        <f>IFERROR(__xludf.DUMMYFUNCTION("""COMPUTED_VALUE"""),47850.0)</f>
        <v>47850</v>
      </c>
    </row>
    <row r="350">
      <c r="A350" s="2">
        <f>IFERROR(__xludf.DUMMYFUNCTION("""COMPUTED_VALUE"""),43973.64583333333)</f>
        <v>43973.64583</v>
      </c>
      <c r="B350" s="1">
        <f>IFERROR(__xludf.DUMMYFUNCTION("""COMPUTED_VALUE"""),48750.0)</f>
        <v>48750</v>
      </c>
    </row>
    <row r="351">
      <c r="A351" s="2">
        <f>IFERROR(__xludf.DUMMYFUNCTION("""COMPUTED_VALUE"""),43980.64583333333)</f>
        <v>43980.64583</v>
      </c>
      <c r="B351" s="1">
        <f>IFERROR(__xludf.DUMMYFUNCTION("""COMPUTED_VALUE"""),50700.0)</f>
        <v>50700</v>
      </c>
    </row>
    <row r="352">
      <c r="A352" s="2">
        <f>IFERROR(__xludf.DUMMYFUNCTION("""COMPUTED_VALUE"""),43987.64583333333)</f>
        <v>43987.64583</v>
      </c>
      <c r="B352" s="1">
        <f>IFERROR(__xludf.DUMMYFUNCTION("""COMPUTED_VALUE"""),55500.0)</f>
        <v>55500</v>
      </c>
    </row>
    <row r="353">
      <c r="A353" s="2">
        <f>IFERROR(__xludf.DUMMYFUNCTION("""COMPUTED_VALUE"""),43994.64583333333)</f>
        <v>43994.64583</v>
      </c>
      <c r="B353" s="1">
        <f>IFERROR(__xludf.DUMMYFUNCTION("""COMPUTED_VALUE"""),52300.0)</f>
        <v>52300</v>
      </c>
    </row>
    <row r="354">
      <c r="A354" s="2">
        <f>IFERROR(__xludf.DUMMYFUNCTION("""COMPUTED_VALUE"""),44001.64583333333)</f>
        <v>44001.64583</v>
      </c>
      <c r="B354" s="1">
        <f>IFERROR(__xludf.DUMMYFUNCTION("""COMPUTED_VALUE"""),52900.0)</f>
        <v>52900</v>
      </c>
    </row>
    <row r="355">
      <c r="A355" s="2">
        <f>IFERROR(__xludf.DUMMYFUNCTION("""COMPUTED_VALUE"""),44008.64583333333)</f>
        <v>44008.64583</v>
      </c>
      <c r="B355" s="1">
        <f>IFERROR(__xludf.DUMMYFUNCTION("""COMPUTED_VALUE"""),53300.0)</f>
        <v>53300</v>
      </c>
    </row>
    <row r="356">
      <c r="A356" s="2">
        <f>IFERROR(__xludf.DUMMYFUNCTION("""COMPUTED_VALUE"""),44015.64583333333)</f>
        <v>44015.64583</v>
      </c>
      <c r="B356" s="1">
        <f>IFERROR(__xludf.DUMMYFUNCTION("""COMPUTED_VALUE"""),53600.0)</f>
        <v>53600</v>
      </c>
    </row>
    <row r="357">
      <c r="A357" s="2">
        <f>IFERROR(__xludf.DUMMYFUNCTION("""COMPUTED_VALUE"""),44022.64583333333)</f>
        <v>44022.64583</v>
      </c>
      <c r="B357" s="1">
        <f>IFERROR(__xludf.DUMMYFUNCTION("""COMPUTED_VALUE"""),52700.0)</f>
        <v>52700</v>
      </c>
    </row>
    <row r="358">
      <c r="A358" s="2">
        <f>IFERROR(__xludf.DUMMYFUNCTION("""COMPUTED_VALUE"""),44029.64583333333)</f>
        <v>44029.64583</v>
      </c>
      <c r="B358" s="1">
        <f>IFERROR(__xludf.DUMMYFUNCTION("""COMPUTED_VALUE"""),54400.0)</f>
        <v>54400</v>
      </c>
    </row>
    <row r="359">
      <c r="A359" s="2">
        <f>IFERROR(__xludf.DUMMYFUNCTION("""COMPUTED_VALUE"""),44036.64583333333)</f>
        <v>44036.64583</v>
      </c>
      <c r="B359" s="1">
        <f>IFERROR(__xludf.DUMMYFUNCTION("""COMPUTED_VALUE"""),54200.0)</f>
        <v>54200</v>
      </c>
    </row>
    <row r="360">
      <c r="A360" s="2">
        <f>IFERROR(__xludf.DUMMYFUNCTION("""COMPUTED_VALUE"""),44043.64583333333)</f>
        <v>44043.64583</v>
      </c>
      <c r="B360" s="1">
        <f>IFERROR(__xludf.DUMMYFUNCTION("""COMPUTED_VALUE"""),57900.0)</f>
        <v>57900</v>
      </c>
    </row>
    <row r="361">
      <c r="A361" s="2">
        <f>IFERROR(__xludf.DUMMYFUNCTION("""COMPUTED_VALUE"""),44050.64583333333)</f>
        <v>44050.64583</v>
      </c>
      <c r="B361" s="1">
        <f>IFERROR(__xludf.DUMMYFUNCTION("""COMPUTED_VALUE"""),57500.0)</f>
        <v>57500</v>
      </c>
    </row>
    <row r="362">
      <c r="A362" s="2">
        <f>IFERROR(__xludf.DUMMYFUNCTION("""COMPUTED_VALUE"""),44057.64583333333)</f>
        <v>44057.64583</v>
      </c>
      <c r="B362" s="1">
        <f>IFERROR(__xludf.DUMMYFUNCTION("""COMPUTED_VALUE"""),58000.0)</f>
        <v>58000</v>
      </c>
    </row>
    <row r="363">
      <c r="A363" s="2">
        <f>IFERROR(__xludf.DUMMYFUNCTION("""COMPUTED_VALUE"""),44064.64583333333)</f>
        <v>44064.64583</v>
      </c>
      <c r="B363" s="1">
        <f>IFERROR(__xludf.DUMMYFUNCTION("""COMPUTED_VALUE"""),55900.0)</f>
        <v>55900</v>
      </c>
    </row>
    <row r="364">
      <c r="A364" s="2">
        <f>IFERROR(__xludf.DUMMYFUNCTION("""COMPUTED_VALUE"""),44071.64583333333)</f>
        <v>44071.64583</v>
      </c>
      <c r="B364" s="1">
        <f>IFERROR(__xludf.DUMMYFUNCTION("""COMPUTED_VALUE"""),55400.0)</f>
        <v>55400</v>
      </c>
    </row>
    <row r="365">
      <c r="A365" s="2">
        <f>IFERROR(__xludf.DUMMYFUNCTION("""COMPUTED_VALUE"""),44078.64583333333)</f>
        <v>44078.64583</v>
      </c>
      <c r="B365" s="1">
        <f>IFERROR(__xludf.DUMMYFUNCTION("""COMPUTED_VALUE"""),55600.0)</f>
        <v>55600</v>
      </c>
    </row>
    <row r="366">
      <c r="A366" s="2">
        <f>IFERROR(__xludf.DUMMYFUNCTION("""COMPUTED_VALUE"""),44085.64583333333)</f>
        <v>44085.64583</v>
      </c>
      <c r="B366" s="1">
        <f>IFERROR(__xludf.DUMMYFUNCTION("""COMPUTED_VALUE"""),59000.0)</f>
        <v>59000</v>
      </c>
    </row>
    <row r="367">
      <c r="A367" s="2">
        <f>IFERROR(__xludf.DUMMYFUNCTION("""COMPUTED_VALUE"""),44092.64583333333)</f>
        <v>44092.64583</v>
      </c>
      <c r="B367" s="1">
        <f>IFERROR(__xludf.DUMMYFUNCTION("""COMPUTED_VALUE"""),59300.0)</f>
        <v>59300</v>
      </c>
    </row>
    <row r="368">
      <c r="A368" s="2">
        <f>IFERROR(__xludf.DUMMYFUNCTION("""COMPUTED_VALUE"""),44099.64583333333)</f>
        <v>44099.64583</v>
      </c>
      <c r="B368" s="1">
        <f>IFERROR(__xludf.DUMMYFUNCTION("""COMPUTED_VALUE"""),57900.0)</f>
        <v>57900</v>
      </c>
    </row>
    <row r="369">
      <c r="A369" s="2">
        <f>IFERROR(__xludf.DUMMYFUNCTION("""COMPUTED_VALUE"""),44103.64583333333)</f>
        <v>44103.64583</v>
      </c>
      <c r="B369" s="1">
        <f>IFERROR(__xludf.DUMMYFUNCTION("""COMPUTED_VALUE"""),58200.0)</f>
        <v>58200</v>
      </c>
    </row>
    <row r="370">
      <c r="A370" s="2">
        <f>IFERROR(__xludf.DUMMYFUNCTION("""COMPUTED_VALUE"""),44112.64583333333)</f>
        <v>44112.64583</v>
      </c>
      <c r="B370" s="1">
        <f>IFERROR(__xludf.DUMMYFUNCTION("""COMPUTED_VALUE"""),59700.0)</f>
        <v>59700</v>
      </c>
    </row>
    <row r="371">
      <c r="A371" s="2">
        <f>IFERROR(__xludf.DUMMYFUNCTION("""COMPUTED_VALUE"""),44120.64583333333)</f>
        <v>44120.64583</v>
      </c>
      <c r="B371" s="1">
        <f>IFERROR(__xludf.DUMMYFUNCTION("""COMPUTED_VALUE"""),59500.0)</f>
        <v>59500</v>
      </c>
    </row>
    <row r="372">
      <c r="A372" s="2">
        <f>IFERROR(__xludf.DUMMYFUNCTION("""COMPUTED_VALUE"""),44127.64583333333)</f>
        <v>44127.64583</v>
      </c>
      <c r="B372" s="1">
        <f>IFERROR(__xludf.DUMMYFUNCTION("""COMPUTED_VALUE"""),60200.0)</f>
        <v>60200</v>
      </c>
    </row>
    <row r="373">
      <c r="A373" s="2">
        <f>IFERROR(__xludf.DUMMYFUNCTION("""COMPUTED_VALUE"""),44134.64583333333)</f>
        <v>44134.64583</v>
      </c>
      <c r="B373" s="1">
        <f>IFERROR(__xludf.DUMMYFUNCTION("""COMPUTED_VALUE"""),56600.0)</f>
        <v>56600</v>
      </c>
    </row>
    <row r="374">
      <c r="A374" s="2">
        <f>IFERROR(__xludf.DUMMYFUNCTION("""COMPUTED_VALUE"""),44141.64583333333)</f>
        <v>44141.64583</v>
      </c>
      <c r="B374" s="1">
        <f>IFERROR(__xludf.DUMMYFUNCTION("""COMPUTED_VALUE"""),60100.0)</f>
        <v>60100</v>
      </c>
    </row>
    <row r="375">
      <c r="A375" s="2">
        <f>IFERROR(__xludf.DUMMYFUNCTION("""COMPUTED_VALUE"""),44148.64583333333)</f>
        <v>44148.64583</v>
      </c>
      <c r="B375" s="1">
        <f>IFERROR(__xludf.DUMMYFUNCTION("""COMPUTED_VALUE"""),63200.0)</f>
        <v>63200</v>
      </c>
    </row>
    <row r="376">
      <c r="A376" s="2">
        <f>IFERROR(__xludf.DUMMYFUNCTION("""COMPUTED_VALUE"""),44155.64583333333)</f>
        <v>44155.64583</v>
      </c>
      <c r="B376" s="1">
        <f>IFERROR(__xludf.DUMMYFUNCTION("""COMPUTED_VALUE"""),64700.0)</f>
        <v>64700</v>
      </c>
    </row>
    <row r="377">
      <c r="A377" s="2">
        <f>IFERROR(__xludf.DUMMYFUNCTION("""COMPUTED_VALUE"""),44162.64583333333)</f>
        <v>44162.64583</v>
      </c>
      <c r="B377" s="1">
        <f>IFERROR(__xludf.DUMMYFUNCTION("""COMPUTED_VALUE"""),68200.0)</f>
        <v>68200</v>
      </c>
    </row>
    <row r="378">
      <c r="A378" s="2">
        <f>IFERROR(__xludf.DUMMYFUNCTION("""COMPUTED_VALUE"""),44169.64583333333)</f>
        <v>44169.64583</v>
      </c>
      <c r="B378" s="1">
        <f>IFERROR(__xludf.DUMMYFUNCTION("""COMPUTED_VALUE"""),71500.0)</f>
        <v>71500</v>
      </c>
    </row>
    <row r="379">
      <c r="A379" s="2">
        <f>IFERROR(__xludf.DUMMYFUNCTION("""COMPUTED_VALUE"""),44176.64583333333)</f>
        <v>44176.64583</v>
      </c>
      <c r="B379" s="1">
        <f>IFERROR(__xludf.DUMMYFUNCTION("""COMPUTED_VALUE"""),73400.0)</f>
        <v>73400</v>
      </c>
    </row>
    <row r="380">
      <c r="A380" s="2">
        <f>IFERROR(__xludf.DUMMYFUNCTION("""COMPUTED_VALUE"""),44183.64583333333)</f>
        <v>44183.64583</v>
      </c>
      <c r="B380" s="1">
        <f>IFERROR(__xludf.DUMMYFUNCTION("""COMPUTED_VALUE"""),73000.0)</f>
        <v>73000</v>
      </c>
    </row>
    <row r="381">
      <c r="A381" s="2">
        <f>IFERROR(__xludf.DUMMYFUNCTION("""COMPUTED_VALUE"""),44189.64583333333)</f>
        <v>44189.64583</v>
      </c>
      <c r="B381" s="1">
        <f>IFERROR(__xludf.DUMMYFUNCTION("""COMPUTED_VALUE"""),77800.0)</f>
        <v>77800</v>
      </c>
    </row>
    <row r="382">
      <c r="A382" s="2">
        <f>IFERROR(__xludf.DUMMYFUNCTION("""COMPUTED_VALUE"""),44195.64583333333)</f>
        <v>44195.64583</v>
      </c>
      <c r="B382" s="1">
        <f>IFERROR(__xludf.DUMMYFUNCTION("""COMPUTED_VALUE"""),81000.0)</f>
        <v>81000</v>
      </c>
    </row>
    <row r="383">
      <c r="A383" s="2">
        <f>IFERROR(__xludf.DUMMYFUNCTION("""COMPUTED_VALUE"""),44204.64583333333)</f>
        <v>44204.64583</v>
      </c>
      <c r="B383" s="1">
        <f>IFERROR(__xludf.DUMMYFUNCTION("""COMPUTED_VALUE"""),88800.0)</f>
        <v>88800</v>
      </c>
    </row>
    <row r="384">
      <c r="A384" s="2">
        <f>IFERROR(__xludf.DUMMYFUNCTION("""COMPUTED_VALUE"""),44211.64583333333)</f>
        <v>44211.64583</v>
      </c>
      <c r="B384" s="1">
        <f>IFERROR(__xludf.DUMMYFUNCTION("""COMPUTED_VALUE"""),88000.0)</f>
        <v>88000</v>
      </c>
    </row>
    <row r="385">
      <c r="A385" s="2">
        <f>IFERROR(__xludf.DUMMYFUNCTION("""COMPUTED_VALUE"""),44218.64583333333)</f>
        <v>44218.64583</v>
      </c>
      <c r="B385" s="1">
        <f>IFERROR(__xludf.DUMMYFUNCTION("""COMPUTED_VALUE"""),86800.0)</f>
        <v>86800</v>
      </c>
    </row>
    <row r="386">
      <c r="A386" s="2">
        <f>IFERROR(__xludf.DUMMYFUNCTION("""COMPUTED_VALUE"""),44225.64583333333)</f>
        <v>44225.64583</v>
      </c>
      <c r="B386" s="1">
        <f>IFERROR(__xludf.DUMMYFUNCTION("""COMPUTED_VALUE"""),82000.0)</f>
        <v>82000</v>
      </c>
    </row>
    <row r="387">
      <c r="A387" s="2">
        <f>IFERROR(__xludf.DUMMYFUNCTION("""COMPUTED_VALUE"""),44232.64583333333)</f>
        <v>44232.64583</v>
      </c>
      <c r="B387" s="1">
        <f>IFERROR(__xludf.DUMMYFUNCTION("""COMPUTED_VALUE"""),83500.0)</f>
        <v>83500</v>
      </c>
    </row>
    <row r="388">
      <c r="A388" s="2">
        <f>IFERROR(__xludf.DUMMYFUNCTION("""COMPUTED_VALUE"""),44237.64583333333)</f>
        <v>44237.64583</v>
      </c>
      <c r="B388" s="1">
        <f>IFERROR(__xludf.DUMMYFUNCTION("""COMPUTED_VALUE"""),81600.0)</f>
        <v>81600</v>
      </c>
    </row>
    <row r="389">
      <c r="A389" s="2">
        <f>IFERROR(__xludf.DUMMYFUNCTION("""COMPUTED_VALUE"""),44246.64583333333)</f>
        <v>44246.64583</v>
      </c>
      <c r="B389" s="1">
        <f>IFERROR(__xludf.DUMMYFUNCTION("""COMPUTED_VALUE"""),82600.0)</f>
        <v>82600</v>
      </c>
    </row>
    <row r="390">
      <c r="A390" s="2">
        <f>IFERROR(__xludf.DUMMYFUNCTION("""COMPUTED_VALUE"""),44253.64583333333)</f>
        <v>44253.64583</v>
      </c>
      <c r="B390" s="1">
        <f>IFERROR(__xludf.DUMMYFUNCTION("""COMPUTED_VALUE"""),82500.0)</f>
        <v>82500</v>
      </c>
    </row>
    <row r="391">
      <c r="A391" s="2">
        <f>IFERROR(__xludf.DUMMYFUNCTION("""COMPUTED_VALUE"""),44260.64583333333)</f>
        <v>44260.64583</v>
      </c>
      <c r="B391" s="1">
        <f>IFERROR(__xludf.DUMMYFUNCTION("""COMPUTED_VALUE"""),82100.0)</f>
        <v>82100</v>
      </c>
    </row>
    <row r="392">
      <c r="A392" s="2">
        <f>IFERROR(__xludf.DUMMYFUNCTION("""COMPUTED_VALUE"""),44267.64583333333)</f>
        <v>44267.64583</v>
      </c>
      <c r="B392" s="1">
        <f>IFERROR(__xludf.DUMMYFUNCTION("""COMPUTED_VALUE"""),82800.0)</f>
        <v>82800</v>
      </c>
    </row>
    <row r="393">
      <c r="A393" s="2">
        <f>IFERROR(__xludf.DUMMYFUNCTION("""COMPUTED_VALUE"""),44281.64583333333)</f>
        <v>44281.64583</v>
      </c>
      <c r="B393" s="1">
        <f>IFERROR(__xludf.DUMMYFUNCTION("""COMPUTED_VALUE"""),81500.0)</f>
        <v>81500</v>
      </c>
    </row>
    <row r="394">
      <c r="A394" s="2">
        <f>IFERROR(__xludf.DUMMYFUNCTION("""COMPUTED_VALUE"""),44288.64583333333)</f>
        <v>44288.64583</v>
      </c>
      <c r="B394" s="1">
        <f>IFERROR(__xludf.DUMMYFUNCTION("""COMPUTED_VALUE"""),84800.0)</f>
        <v>84800</v>
      </c>
    </row>
    <row r="395">
      <c r="A395" s="2">
        <f>IFERROR(__xludf.DUMMYFUNCTION("""COMPUTED_VALUE"""),44295.64583333333)</f>
        <v>44295.64583</v>
      </c>
      <c r="B395" s="1">
        <f>IFERROR(__xludf.DUMMYFUNCTION("""COMPUTED_VALUE"""),83600.0)</f>
        <v>83600</v>
      </c>
    </row>
    <row r="396">
      <c r="A396" s="2">
        <f>IFERROR(__xludf.DUMMYFUNCTION("""COMPUTED_VALUE"""),44302.64583333333)</f>
        <v>44302.64583</v>
      </c>
      <c r="B396" s="1">
        <f>IFERROR(__xludf.DUMMYFUNCTION("""COMPUTED_VALUE"""),83900.0)</f>
        <v>83900</v>
      </c>
    </row>
    <row r="397">
      <c r="A397" s="2">
        <f>IFERROR(__xludf.DUMMYFUNCTION("""COMPUTED_VALUE"""),44309.64583333333)</f>
        <v>44309.64583</v>
      </c>
      <c r="B397" s="1">
        <f>IFERROR(__xludf.DUMMYFUNCTION("""COMPUTED_VALUE"""),82800.0)</f>
        <v>82800</v>
      </c>
    </row>
    <row r="398">
      <c r="A398" s="2">
        <f>IFERROR(__xludf.DUMMYFUNCTION("""COMPUTED_VALUE"""),44316.64583333333)</f>
        <v>44316.64583</v>
      </c>
      <c r="B398" s="1">
        <f>IFERROR(__xludf.DUMMYFUNCTION("""COMPUTED_VALUE"""),81500.0)</f>
        <v>81500</v>
      </c>
    </row>
    <row r="399">
      <c r="A399" s="2">
        <f>IFERROR(__xludf.DUMMYFUNCTION("""COMPUTED_VALUE"""),44323.64583333333)</f>
        <v>44323.64583</v>
      </c>
      <c r="B399" s="1">
        <f>IFERROR(__xludf.DUMMYFUNCTION("""COMPUTED_VALUE"""),81900.0)</f>
        <v>81900</v>
      </c>
    </row>
    <row r="400">
      <c r="A400" s="2">
        <f>IFERROR(__xludf.DUMMYFUNCTION("""COMPUTED_VALUE"""),44330.64583333333)</f>
        <v>44330.64583</v>
      </c>
      <c r="B400" s="1">
        <f>IFERROR(__xludf.DUMMYFUNCTION("""COMPUTED_VALUE"""),80100.0)</f>
        <v>80100</v>
      </c>
    </row>
    <row r="401">
      <c r="A401" s="2">
        <f>IFERROR(__xludf.DUMMYFUNCTION("""COMPUTED_VALUE"""),44337.64583333333)</f>
        <v>44337.64583</v>
      </c>
      <c r="B401" s="1">
        <f>IFERROR(__xludf.DUMMYFUNCTION("""COMPUTED_VALUE"""),80100.0)</f>
        <v>80100</v>
      </c>
    </row>
    <row r="402">
      <c r="A402" s="2">
        <f>IFERROR(__xludf.DUMMYFUNCTION("""COMPUTED_VALUE"""),44344.64583333333)</f>
        <v>44344.64583</v>
      </c>
      <c r="B402" s="1">
        <f>IFERROR(__xludf.DUMMYFUNCTION("""COMPUTED_VALUE"""),80100.0)</f>
        <v>80100</v>
      </c>
    </row>
    <row r="403">
      <c r="A403" s="2">
        <f>IFERROR(__xludf.DUMMYFUNCTION("""COMPUTED_VALUE"""),44351.64583333333)</f>
        <v>44351.64583</v>
      </c>
      <c r="B403" s="1">
        <f>IFERROR(__xludf.DUMMYFUNCTION("""COMPUTED_VALUE"""),82200.0)</f>
        <v>82200</v>
      </c>
    </row>
    <row r="404">
      <c r="A404" s="2">
        <f>IFERROR(__xludf.DUMMYFUNCTION("""COMPUTED_VALUE"""),44358.64583333333)</f>
        <v>44358.64583</v>
      </c>
      <c r="B404" s="1">
        <f>IFERROR(__xludf.DUMMYFUNCTION("""COMPUTED_VALUE"""),81000.0)</f>
        <v>81000</v>
      </c>
    </row>
    <row r="405">
      <c r="A405" s="2">
        <f>IFERROR(__xludf.DUMMYFUNCTION("""COMPUTED_VALUE"""),44365.64583333333)</f>
        <v>44365.64583</v>
      </c>
      <c r="B405" s="1">
        <f>IFERROR(__xludf.DUMMYFUNCTION("""COMPUTED_VALUE"""),80500.0)</f>
        <v>80500</v>
      </c>
    </row>
    <row r="406">
      <c r="A406" s="2">
        <f>IFERROR(__xludf.DUMMYFUNCTION("""COMPUTED_VALUE"""),44372.64583333333)</f>
        <v>44372.64583</v>
      </c>
      <c r="B406" s="1">
        <f>IFERROR(__xludf.DUMMYFUNCTION("""COMPUTED_VALUE"""),81600.0)</f>
        <v>81600</v>
      </c>
    </row>
    <row r="407">
      <c r="A407" s="2">
        <f>IFERROR(__xludf.DUMMYFUNCTION("""COMPUTED_VALUE"""),44379.64583333333)</f>
        <v>44379.64583</v>
      </c>
      <c r="B407" s="1">
        <f>IFERROR(__xludf.DUMMYFUNCTION("""COMPUTED_VALUE"""),80000.0)</f>
        <v>80000</v>
      </c>
    </row>
    <row r="408">
      <c r="A408" s="2">
        <f>IFERROR(__xludf.DUMMYFUNCTION("""COMPUTED_VALUE"""),44386.64583333333)</f>
        <v>44386.64583</v>
      </c>
      <c r="B408" s="1">
        <f>IFERROR(__xludf.DUMMYFUNCTION("""COMPUTED_VALUE"""),79400.0)</f>
        <v>79400</v>
      </c>
    </row>
    <row r="409">
      <c r="A409" s="2">
        <f>IFERROR(__xludf.DUMMYFUNCTION("""COMPUTED_VALUE"""),44393.64583333333)</f>
        <v>44393.64583</v>
      </c>
      <c r="B409" s="1">
        <f>IFERROR(__xludf.DUMMYFUNCTION("""COMPUTED_VALUE"""),79800.0)</f>
        <v>79800</v>
      </c>
    </row>
    <row r="410">
      <c r="A410" s="2">
        <f>IFERROR(__xludf.DUMMYFUNCTION("""COMPUTED_VALUE"""),44400.64583333333)</f>
        <v>44400.64583</v>
      </c>
      <c r="B410" s="1">
        <f>IFERROR(__xludf.DUMMYFUNCTION("""COMPUTED_VALUE"""),79300.0)</f>
        <v>79300</v>
      </c>
    </row>
    <row r="411">
      <c r="A411" s="2">
        <f>IFERROR(__xludf.DUMMYFUNCTION("""COMPUTED_VALUE"""),44407.64583333333)</f>
        <v>44407.64583</v>
      </c>
      <c r="B411" s="1">
        <f>IFERROR(__xludf.DUMMYFUNCTION("""COMPUTED_VALUE"""),78500.0)</f>
        <v>78500</v>
      </c>
    </row>
    <row r="412">
      <c r="A412" s="2">
        <f>IFERROR(__xludf.DUMMYFUNCTION("""COMPUTED_VALUE"""),44414.64583333333)</f>
        <v>44414.64583</v>
      </c>
      <c r="B412" s="1">
        <f>IFERROR(__xludf.DUMMYFUNCTION("""COMPUTED_VALUE"""),81500.0)</f>
        <v>81500</v>
      </c>
    </row>
    <row r="413">
      <c r="A413" s="2">
        <f>IFERROR(__xludf.DUMMYFUNCTION("""COMPUTED_VALUE"""),44421.64583333333)</f>
        <v>44421.64583</v>
      </c>
      <c r="B413" s="1">
        <f>IFERROR(__xludf.DUMMYFUNCTION("""COMPUTED_VALUE"""),74400.0)</f>
        <v>74400</v>
      </c>
    </row>
    <row r="414">
      <c r="A414" s="2">
        <f>IFERROR(__xludf.DUMMYFUNCTION("""COMPUTED_VALUE"""),44428.64583333333)</f>
        <v>44428.64583</v>
      </c>
      <c r="B414" s="1">
        <f>IFERROR(__xludf.DUMMYFUNCTION("""COMPUTED_VALUE"""),72700.0)</f>
        <v>72700</v>
      </c>
    </row>
    <row r="415">
      <c r="A415" s="2">
        <f>IFERROR(__xludf.DUMMYFUNCTION("""COMPUTED_VALUE"""),44435.64583333333)</f>
        <v>44435.64583</v>
      </c>
      <c r="B415" s="1">
        <f>IFERROR(__xludf.DUMMYFUNCTION("""COMPUTED_VALUE"""),74300.0)</f>
        <v>74300</v>
      </c>
    </row>
    <row r="416">
      <c r="A416" s="2">
        <f>IFERROR(__xludf.DUMMYFUNCTION("""COMPUTED_VALUE"""),44442.64583333333)</f>
        <v>44442.64583</v>
      </c>
      <c r="B416" s="1">
        <f>IFERROR(__xludf.DUMMYFUNCTION("""COMPUTED_VALUE"""),76600.0)</f>
        <v>76600</v>
      </c>
    </row>
    <row r="417">
      <c r="A417" s="2">
        <f>IFERROR(__xludf.DUMMYFUNCTION("""COMPUTED_VALUE"""),44449.64583333333)</f>
        <v>44449.64583</v>
      </c>
      <c r="B417" s="1">
        <f>IFERROR(__xludf.DUMMYFUNCTION("""COMPUTED_VALUE"""),75300.0)</f>
        <v>75300</v>
      </c>
    </row>
    <row r="418">
      <c r="A418" s="2">
        <f>IFERROR(__xludf.DUMMYFUNCTION("""COMPUTED_VALUE"""),44456.64583333333)</f>
        <v>44456.64583</v>
      </c>
      <c r="B418" s="1">
        <f>IFERROR(__xludf.DUMMYFUNCTION("""COMPUTED_VALUE"""),77200.0)</f>
        <v>77200</v>
      </c>
    </row>
    <row r="419">
      <c r="A419" s="2">
        <f>IFERROR(__xludf.DUMMYFUNCTION("""COMPUTED_VALUE"""),44463.64583333333)</f>
        <v>44463.64583</v>
      </c>
      <c r="B419" s="1">
        <f>IFERROR(__xludf.DUMMYFUNCTION("""COMPUTED_VALUE"""),77300.0)</f>
        <v>77300</v>
      </c>
    </row>
    <row r="420">
      <c r="A420" s="2">
        <f>IFERROR(__xludf.DUMMYFUNCTION("""COMPUTED_VALUE"""),44470.64583333333)</f>
        <v>44470.64583</v>
      </c>
      <c r="B420" s="1">
        <f>IFERROR(__xludf.DUMMYFUNCTION("""COMPUTED_VALUE"""),73200.0)</f>
        <v>73200</v>
      </c>
    </row>
    <row r="421">
      <c r="A421" s="2">
        <f>IFERROR(__xludf.DUMMYFUNCTION("""COMPUTED_VALUE"""),44477.64583333333)</f>
        <v>44477.64583</v>
      </c>
      <c r="B421" s="1">
        <f>IFERROR(__xludf.DUMMYFUNCTION("""COMPUTED_VALUE"""),71500.0)</f>
        <v>71500</v>
      </c>
    </row>
    <row r="422">
      <c r="A422" s="2">
        <f>IFERROR(__xludf.DUMMYFUNCTION("""COMPUTED_VALUE"""),44484.64583333333)</f>
        <v>44484.64583</v>
      </c>
      <c r="B422" s="1">
        <f>IFERROR(__xludf.DUMMYFUNCTION("""COMPUTED_VALUE"""),70100.0)</f>
        <v>70100</v>
      </c>
    </row>
    <row r="423">
      <c r="A423" s="2">
        <f>IFERROR(__xludf.DUMMYFUNCTION("""COMPUTED_VALUE"""),44491.64583333333)</f>
        <v>44491.64583</v>
      </c>
      <c r="B423" s="1">
        <f>IFERROR(__xludf.DUMMYFUNCTION("""COMPUTED_VALUE"""),70400.0)</f>
        <v>70400</v>
      </c>
    </row>
    <row r="424">
      <c r="A424" s="2">
        <f>IFERROR(__xludf.DUMMYFUNCTION("""COMPUTED_VALUE"""),44498.64583333333)</f>
        <v>44498.64583</v>
      </c>
      <c r="B424" s="1">
        <f>IFERROR(__xludf.DUMMYFUNCTION("""COMPUTED_VALUE"""),69800.0)</f>
        <v>69800</v>
      </c>
    </row>
    <row r="425">
      <c r="A425" s="2">
        <f>IFERROR(__xludf.DUMMYFUNCTION("""COMPUTED_VALUE"""),44505.64583333333)</f>
        <v>44505.64583</v>
      </c>
      <c r="B425" s="1">
        <f>IFERROR(__xludf.DUMMYFUNCTION("""COMPUTED_VALUE"""),70200.0)</f>
        <v>70200</v>
      </c>
    </row>
    <row r="426">
      <c r="A426" s="2">
        <f>IFERROR(__xludf.DUMMYFUNCTION("""COMPUTED_VALUE"""),44512.64583333333)</f>
        <v>44512.64583</v>
      </c>
      <c r="B426" s="1">
        <f>IFERROR(__xludf.DUMMYFUNCTION("""COMPUTED_VALUE"""),70600.0)</f>
        <v>70600</v>
      </c>
    </row>
    <row r="427">
      <c r="A427" s="2">
        <f>IFERROR(__xludf.DUMMYFUNCTION("""COMPUTED_VALUE"""),44519.64583333333)</f>
        <v>44519.64583</v>
      </c>
      <c r="B427" s="1">
        <f>IFERROR(__xludf.DUMMYFUNCTION("""COMPUTED_VALUE"""),71200.0)</f>
        <v>71200</v>
      </c>
    </row>
    <row r="428">
      <c r="A428" s="2">
        <f>IFERROR(__xludf.DUMMYFUNCTION("""COMPUTED_VALUE"""),44526.64583333333)</f>
        <v>44526.64583</v>
      </c>
      <c r="B428" s="1">
        <f>IFERROR(__xludf.DUMMYFUNCTION("""COMPUTED_VALUE"""),72300.0)</f>
        <v>72300</v>
      </c>
    </row>
    <row r="429">
      <c r="A429" s="2">
        <f>IFERROR(__xludf.DUMMYFUNCTION("""COMPUTED_VALUE"""),44533.64583333333)</f>
        <v>44533.64583</v>
      </c>
      <c r="B429" s="1">
        <f>IFERROR(__xludf.DUMMYFUNCTION("""COMPUTED_VALUE"""),75600.0)</f>
        <v>75600</v>
      </c>
    </row>
    <row r="430">
      <c r="A430" s="2">
        <f>IFERROR(__xludf.DUMMYFUNCTION("""COMPUTED_VALUE"""),44540.64583333333)</f>
        <v>44540.64583</v>
      </c>
      <c r="B430" s="1">
        <f>IFERROR(__xludf.DUMMYFUNCTION("""COMPUTED_VALUE"""),76900.0)</f>
        <v>76900</v>
      </c>
    </row>
    <row r="431">
      <c r="A431" s="2">
        <f>IFERROR(__xludf.DUMMYFUNCTION("""COMPUTED_VALUE"""),44547.64583333333)</f>
        <v>44547.64583</v>
      </c>
      <c r="B431" s="1">
        <f>IFERROR(__xludf.DUMMYFUNCTION("""COMPUTED_VALUE"""),78000.0)</f>
        <v>78000</v>
      </c>
    </row>
    <row r="432">
      <c r="A432" s="2">
        <f>IFERROR(__xludf.DUMMYFUNCTION("""COMPUTED_VALUE"""),44554.64583333333)</f>
        <v>44554.64583</v>
      </c>
      <c r="B432" s="1">
        <f>IFERROR(__xludf.DUMMYFUNCTION("""COMPUTED_VALUE"""),80500.0)</f>
        <v>80500</v>
      </c>
    </row>
    <row r="433">
      <c r="A433" s="2">
        <f>IFERROR(__xludf.DUMMYFUNCTION("""COMPUTED_VALUE"""),44560.64583333333)</f>
        <v>44560.64583</v>
      </c>
      <c r="B433" s="1">
        <f>IFERROR(__xludf.DUMMYFUNCTION("""COMPUTED_VALUE"""),78300.0)</f>
        <v>78300</v>
      </c>
    </row>
    <row r="434">
      <c r="A434" s="2">
        <f>IFERROR(__xludf.DUMMYFUNCTION("""COMPUTED_VALUE"""),44568.64583333333)</f>
        <v>44568.64583</v>
      </c>
      <c r="B434" s="1">
        <f>IFERROR(__xludf.DUMMYFUNCTION("""COMPUTED_VALUE"""),78300.0)</f>
        <v>78300</v>
      </c>
    </row>
    <row r="435">
      <c r="A435" s="2">
        <f>IFERROR(__xludf.DUMMYFUNCTION("""COMPUTED_VALUE"""),44575.64583333333)</f>
        <v>44575.64583</v>
      </c>
      <c r="B435" s="1">
        <f>IFERROR(__xludf.DUMMYFUNCTION("""COMPUTED_VALUE"""),77300.0)</f>
        <v>77300</v>
      </c>
    </row>
    <row r="436">
      <c r="A436" s="2">
        <f>IFERROR(__xludf.DUMMYFUNCTION("""COMPUTED_VALUE"""),44582.64583333333)</f>
        <v>44582.64583</v>
      </c>
      <c r="B436" s="1">
        <f>IFERROR(__xludf.DUMMYFUNCTION("""COMPUTED_VALUE"""),75600.0)</f>
        <v>75600</v>
      </c>
    </row>
    <row r="437">
      <c r="A437" s="2">
        <f>IFERROR(__xludf.DUMMYFUNCTION("""COMPUTED_VALUE"""),44589.64583333333)</f>
        <v>44589.64583</v>
      </c>
      <c r="B437" s="1">
        <f>IFERROR(__xludf.DUMMYFUNCTION("""COMPUTED_VALUE"""),73300.0)</f>
        <v>73300</v>
      </c>
    </row>
    <row r="438">
      <c r="A438" s="2">
        <f>IFERROR(__xludf.DUMMYFUNCTION("""COMPUTED_VALUE"""),44596.64583333333)</f>
        <v>44596.64583</v>
      </c>
      <c r="B438" s="1">
        <f>IFERROR(__xludf.DUMMYFUNCTION("""COMPUTED_VALUE"""),74000.0)</f>
        <v>74000</v>
      </c>
    </row>
    <row r="439">
      <c r="A439" s="2">
        <f>IFERROR(__xludf.DUMMYFUNCTION("""COMPUTED_VALUE"""),44603.64583333333)</f>
        <v>44603.64583</v>
      </c>
      <c r="B439" s="1">
        <f>IFERROR(__xludf.DUMMYFUNCTION("""COMPUTED_VALUE"""),74900.0)</f>
        <v>74900</v>
      </c>
    </row>
    <row r="440">
      <c r="A440" s="2">
        <f>IFERROR(__xludf.DUMMYFUNCTION("""COMPUTED_VALUE"""),44610.64583333333)</f>
        <v>44610.64583</v>
      </c>
      <c r="B440" s="1">
        <f>IFERROR(__xludf.DUMMYFUNCTION("""COMPUTED_VALUE"""),74300.0)</f>
        <v>74300</v>
      </c>
    </row>
    <row r="441">
      <c r="A441" s="2">
        <f>IFERROR(__xludf.DUMMYFUNCTION("""COMPUTED_VALUE"""),44617.64583333333)</f>
        <v>44617.64583</v>
      </c>
      <c r="B441" s="1">
        <f>IFERROR(__xludf.DUMMYFUNCTION("""COMPUTED_VALUE"""),71900.0)</f>
        <v>71900</v>
      </c>
    </row>
    <row r="442">
      <c r="A442" s="2">
        <f>IFERROR(__xludf.DUMMYFUNCTION("""COMPUTED_VALUE"""),44624.64583333333)</f>
        <v>44624.64583</v>
      </c>
      <c r="B442" s="1">
        <f>IFERROR(__xludf.DUMMYFUNCTION("""COMPUTED_VALUE"""),71500.0)</f>
        <v>71500</v>
      </c>
    </row>
    <row r="443">
      <c r="A443" s="2">
        <f>IFERROR(__xludf.DUMMYFUNCTION("""COMPUTED_VALUE"""),44631.64583333333)</f>
        <v>44631.64583</v>
      </c>
      <c r="B443" s="1">
        <f>IFERROR(__xludf.DUMMYFUNCTION("""COMPUTED_VALUE"""),70000.0)</f>
        <v>70000</v>
      </c>
    </row>
    <row r="444">
      <c r="A444" s="2">
        <f>IFERROR(__xludf.DUMMYFUNCTION("""COMPUTED_VALUE"""),44638.64583333333)</f>
        <v>44638.64583</v>
      </c>
      <c r="B444" s="1">
        <f>IFERROR(__xludf.DUMMYFUNCTION("""COMPUTED_VALUE"""),70700.0)</f>
        <v>70700</v>
      </c>
    </row>
    <row r="445">
      <c r="A445" s="2">
        <f>IFERROR(__xludf.DUMMYFUNCTION("""COMPUTED_VALUE"""),44645.64583333333)</f>
        <v>44645.64583</v>
      </c>
      <c r="B445" s="1">
        <f>IFERROR(__xludf.DUMMYFUNCTION("""COMPUTED_VALUE"""),69800.0)</f>
        <v>69800</v>
      </c>
    </row>
    <row r="446">
      <c r="A446" s="2">
        <f>IFERROR(__xludf.DUMMYFUNCTION("""COMPUTED_VALUE"""),44652.64583333333)</f>
        <v>44652.64583</v>
      </c>
      <c r="B446" s="1">
        <f>IFERROR(__xludf.DUMMYFUNCTION("""COMPUTED_VALUE"""),69100.0)</f>
        <v>69100</v>
      </c>
    </row>
    <row r="447">
      <c r="A447" s="2">
        <f>IFERROR(__xludf.DUMMYFUNCTION("""COMPUTED_VALUE"""),44659.64583333333)</f>
        <v>44659.64583</v>
      </c>
      <c r="B447" s="1">
        <f>IFERROR(__xludf.DUMMYFUNCTION("""COMPUTED_VALUE"""),67800.0)</f>
        <v>67800</v>
      </c>
    </row>
    <row r="448">
      <c r="A448" s="2">
        <f>IFERROR(__xludf.DUMMYFUNCTION("""COMPUTED_VALUE"""),44666.64583333333)</f>
        <v>44666.64583</v>
      </c>
      <c r="B448" s="1">
        <f>IFERROR(__xludf.DUMMYFUNCTION("""COMPUTED_VALUE"""),66600.0)</f>
        <v>66600</v>
      </c>
    </row>
    <row r="449">
      <c r="A449" s="2">
        <f>IFERROR(__xludf.DUMMYFUNCTION("""COMPUTED_VALUE"""),44673.64583333333)</f>
        <v>44673.64583</v>
      </c>
      <c r="B449" s="1">
        <f>IFERROR(__xludf.DUMMYFUNCTION("""COMPUTED_VALUE"""),67000.0)</f>
        <v>67000</v>
      </c>
    </row>
    <row r="450">
      <c r="A450" s="2">
        <f>IFERROR(__xludf.DUMMYFUNCTION("""COMPUTED_VALUE"""),44680.64583333333)</f>
        <v>44680.64583</v>
      </c>
      <c r="B450" s="1">
        <f>IFERROR(__xludf.DUMMYFUNCTION("""COMPUTED_VALUE"""),67400.0)</f>
        <v>67400</v>
      </c>
    </row>
    <row r="451">
      <c r="A451" s="2">
        <f>IFERROR(__xludf.DUMMYFUNCTION("""COMPUTED_VALUE"""),44687.64583333333)</f>
        <v>44687.64583</v>
      </c>
      <c r="B451" s="1">
        <f>IFERROR(__xludf.DUMMYFUNCTION("""COMPUTED_VALUE"""),66500.0)</f>
        <v>66500</v>
      </c>
    </row>
    <row r="452">
      <c r="A452" s="2">
        <f>IFERROR(__xludf.DUMMYFUNCTION("""COMPUTED_VALUE"""),44694.64583333333)</f>
        <v>44694.64583</v>
      </c>
      <c r="B452" s="1">
        <f>IFERROR(__xludf.DUMMYFUNCTION("""COMPUTED_VALUE"""),66500.0)</f>
        <v>66500</v>
      </c>
    </row>
    <row r="453">
      <c r="A453" s="2">
        <f>IFERROR(__xludf.DUMMYFUNCTION("""COMPUTED_VALUE"""),44701.64583333333)</f>
        <v>44701.64583</v>
      </c>
      <c r="B453" s="1">
        <f>IFERROR(__xludf.DUMMYFUNCTION("""COMPUTED_VALUE"""),68000.0)</f>
        <v>68000</v>
      </c>
    </row>
    <row r="454">
      <c r="A454" s="2">
        <f>IFERROR(__xludf.DUMMYFUNCTION("""COMPUTED_VALUE"""),44708.64583333333)</f>
        <v>44708.64583</v>
      </c>
      <c r="B454" s="1">
        <f>IFERROR(__xludf.DUMMYFUNCTION("""COMPUTED_VALUE"""),66500.0)</f>
        <v>66500</v>
      </c>
    </row>
    <row r="455">
      <c r="A455" s="2">
        <f>IFERROR(__xludf.DUMMYFUNCTION("""COMPUTED_VALUE"""),44715.64583333333)</f>
        <v>44715.64583</v>
      </c>
      <c r="B455" s="1">
        <f>IFERROR(__xludf.DUMMYFUNCTION("""COMPUTED_VALUE"""),66800.0)</f>
        <v>66800</v>
      </c>
    </row>
    <row r="456">
      <c r="A456" s="2">
        <f>IFERROR(__xludf.DUMMYFUNCTION("""COMPUTED_VALUE"""),44722.64583333333)</f>
        <v>44722.64583</v>
      </c>
      <c r="B456" s="1">
        <f>IFERROR(__xludf.DUMMYFUNCTION("""COMPUTED_VALUE"""),63800.0)</f>
        <v>63800</v>
      </c>
    </row>
    <row r="457">
      <c r="A457" s="2">
        <f>IFERROR(__xludf.DUMMYFUNCTION("""COMPUTED_VALUE"""),44729.64583333333)</f>
        <v>44729.64583</v>
      </c>
      <c r="B457" s="1">
        <f>IFERROR(__xludf.DUMMYFUNCTION("""COMPUTED_VALUE"""),59800.0)</f>
        <v>59800</v>
      </c>
    </row>
    <row r="458">
      <c r="A458" s="2">
        <f>IFERROR(__xludf.DUMMYFUNCTION("""COMPUTED_VALUE"""),44736.64583333333)</f>
        <v>44736.64583</v>
      </c>
      <c r="B458" s="1">
        <f>IFERROR(__xludf.DUMMYFUNCTION("""COMPUTED_VALUE"""),58400.0)</f>
        <v>58400</v>
      </c>
    </row>
    <row r="459">
      <c r="A459" s="2">
        <f>IFERROR(__xludf.DUMMYFUNCTION("""COMPUTED_VALUE"""),44743.64583333333)</f>
        <v>44743.64583</v>
      </c>
      <c r="B459" s="1">
        <f>IFERROR(__xludf.DUMMYFUNCTION("""COMPUTED_VALUE"""),56200.0)</f>
        <v>56200</v>
      </c>
    </row>
    <row r="460">
      <c r="A460" s="2">
        <f>IFERROR(__xludf.DUMMYFUNCTION("""COMPUTED_VALUE"""),44750.64583333333)</f>
        <v>44750.64583</v>
      </c>
      <c r="B460" s="1">
        <f>IFERROR(__xludf.DUMMYFUNCTION("""COMPUTED_VALUE"""),58700.0)</f>
        <v>58700</v>
      </c>
    </row>
    <row r="461">
      <c r="A461" s="2">
        <f>IFERROR(__xludf.DUMMYFUNCTION("""COMPUTED_VALUE"""),44757.64583333333)</f>
        <v>44757.64583</v>
      </c>
      <c r="B461" s="1">
        <f>IFERROR(__xludf.DUMMYFUNCTION("""COMPUTED_VALUE"""),60000.0)</f>
        <v>60000</v>
      </c>
    </row>
    <row r="462">
      <c r="A462" s="2">
        <f>IFERROR(__xludf.DUMMYFUNCTION("""COMPUTED_VALUE"""),44764.64583333333)</f>
        <v>44764.64583</v>
      </c>
      <c r="B462" s="1">
        <f>IFERROR(__xludf.DUMMYFUNCTION("""COMPUTED_VALUE"""),61300.0)</f>
        <v>61300</v>
      </c>
    </row>
    <row r="463">
      <c r="A463" s="2">
        <f>IFERROR(__xludf.DUMMYFUNCTION("""COMPUTED_VALUE"""),44771.64583333333)</f>
        <v>44771.64583</v>
      </c>
      <c r="B463" s="1">
        <f>IFERROR(__xludf.DUMMYFUNCTION("""COMPUTED_VALUE"""),61400.0)</f>
        <v>61400</v>
      </c>
    </row>
    <row r="464">
      <c r="A464" s="2">
        <f>IFERROR(__xludf.DUMMYFUNCTION("""COMPUTED_VALUE"""),44778.64583333333)</f>
        <v>44778.64583</v>
      </c>
      <c r="B464" s="1">
        <f>IFERROR(__xludf.DUMMYFUNCTION("""COMPUTED_VALUE"""),61500.0)</f>
        <v>61500</v>
      </c>
    </row>
    <row r="465">
      <c r="A465" s="2">
        <f>IFERROR(__xludf.DUMMYFUNCTION("""COMPUTED_VALUE"""),44785.64583333333)</f>
        <v>44785.64583</v>
      </c>
      <c r="B465" s="1">
        <f>IFERROR(__xludf.DUMMYFUNCTION("""COMPUTED_VALUE"""),60200.0)</f>
        <v>60200</v>
      </c>
    </row>
    <row r="466">
      <c r="A466" s="2">
        <f>IFERROR(__xludf.DUMMYFUNCTION("""COMPUTED_VALUE"""),44792.64583333333)</f>
        <v>44792.64583</v>
      </c>
      <c r="B466" s="1">
        <f>IFERROR(__xludf.DUMMYFUNCTION("""COMPUTED_VALUE"""),60900.0)</f>
        <v>60900</v>
      </c>
    </row>
    <row r="467">
      <c r="A467" s="2">
        <f>IFERROR(__xludf.DUMMYFUNCTION("""COMPUTED_VALUE"""),44799.64583333333)</f>
        <v>44799.64583</v>
      </c>
      <c r="B467" s="1">
        <f>IFERROR(__xludf.DUMMYFUNCTION("""COMPUTED_VALUE"""),60000.0)</f>
        <v>60000</v>
      </c>
    </row>
    <row r="468">
      <c r="A468" s="2">
        <f>IFERROR(__xludf.DUMMYFUNCTION("""COMPUTED_VALUE"""),44806.64583333333)</f>
        <v>44806.64583</v>
      </c>
      <c r="B468" s="1">
        <f>IFERROR(__xludf.DUMMYFUNCTION("""COMPUTED_VALUE"""),57500.0)</f>
        <v>57500</v>
      </c>
    </row>
    <row r="469">
      <c r="A469" s="2">
        <f>IFERROR(__xludf.DUMMYFUNCTION("""COMPUTED_VALUE"""),44812.64583333333)</f>
        <v>44812.64583</v>
      </c>
      <c r="B469" s="1">
        <f>IFERROR(__xludf.DUMMYFUNCTION("""COMPUTED_VALUE"""),55600.0)</f>
        <v>55600</v>
      </c>
    </row>
    <row r="470">
      <c r="A470" s="2">
        <f>IFERROR(__xludf.DUMMYFUNCTION("""COMPUTED_VALUE"""),44820.64583333333)</f>
        <v>44820.64583</v>
      </c>
      <c r="B470" s="1">
        <f>IFERROR(__xludf.DUMMYFUNCTION("""COMPUTED_VALUE"""),56200.0)</f>
        <v>56200</v>
      </c>
    </row>
    <row r="471">
      <c r="A471" s="2">
        <f>IFERROR(__xludf.DUMMYFUNCTION("""COMPUTED_VALUE"""),44827.64583333333)</f>
        <v>44827.64583</v>
      </c>
      <c r="B471" s="1">
        <f>IFERROR(__xludf.DUMMYFUNCTION("""COMPUTED_VALUE"""),54500.0)</f>
        <v>54500</v>
      </c>
    </row>
    <row r="472">
      <c r="A472" s="2">
        <f>IFERROR(__xludf.DUMMYFUNCTION("""COMPUTED_VALUE"""),44834.64583333333)</f>
        <v>44834.64583</v>
      </c>
      <c r="B472" s="1">
        <f>IFERROR(__xludf.DUMMYFUNCTION("""COMPUTED_VALUE"""),53100.0)</f>
        <v>53100</v>
      </c>
    </row>
    <row r="473">
      <c r="A473" s="2">
        <f>IFERROR(__xludf.DUMMYFUNCTION("""COMPUTED_VALUE"""),44841.64583333333)</f>
        <v>44841.64583</v>
      </c>
      <c r="B473" s="1">
        <f>IFERROR(__xludf.DUMMYFUNCTION("""COMPUTED_VALUE"""),56200.0)</f>
        <v>56200</v>
      </c>
    </row>
    <row r="474">
      <c r="A474" s="2">
        <f>IFERROR(__xludf.DUMMYFUNCTION("""COMPUTED_VALUE"""),44848.64583333333)</f>
        <v>44848.64583</v>
      </c>
      <c r="B474" s="1">
        <f>IFERROR(__xludf.DUMMYFUNCTION("""COMPUTED_VALUE"""),56300.0)</f>
        <v>56300</v>
      </c>
    </row>
    <row r="475">
      <c r="A475" s="2">
        <f>IFERROR(__xludf.DUMMYFUNCTION("""COMPUTED_VALUE"""),44855.64583333333)</f>
        <v>44855.64583</v>
      </c>
      <c r="B475" s="1">
        <f>IFERROR(__xludf.DUMMYFUNCTION("""COMPUTED_VALUE"""),55900.0)</f>
        <v>55900</v>
      </c>
    </row>
    <row r="476">
      <c r="A476" s="2">
        <f>IFERROR(__xludf.DUMMYFUNCTION("""COMPUTED_VALUE"""),44862.64583333333)</f>
        <v>44862.64583</v>
      </c>
      <c r="B476" s="1">
        <f>IFERROR(__xludf.DUMMYFUNCTION("""COMPUTED_VALUE"""),57300.0)</f>
        <v>57300</v>
      </c>
    </row>
    <row r="477">
      <c r="A477" s="2">
        <f>IFERROR(__xludf.DUMMYFUNCTION("""COMPUTED_VALUE"""),44869.64583333333)</f>
        <v>44869.64583</v>
      </c>
      <c r="B477" s="1">
        <f>IFERROR(__xludf.DUMMYFUNCTION("""COMPUTED_VALUE"""),59400.0)</f>
        <v>59400</v>
      </c>
    </row>
    <row r="478">
      <c r="A478" s="2">
        <f>IFERROR(__xludf.DUMMYFUNCTION("""COMPUTED_VALUE"""),44876.64583333333)</f>
        <v>44876.64583</v>
      </c>
      <c r="B478" s="1">
        <f>IFERROR(__xludf.DUMMYFUNCTION("""COMPUTED_VALUE"""),62900.0)</f>
        <v>62900</v>
      </c>
    </row>
    <row r="479">
      <c r="A479" s="2">
        <f>IFERROR(__xludf.DUMMYFUNCTION("""COMPUTED_VALUE"""),44883.64583333333)</f>
        <v>44883.64583</v>
      </c>
      <c r="B479" s="1">
        <f>IFERROR(__xludf.DUMMYFUNCTION("""COMPUTED_VALUE"""),61800.0)</f>
        <v>61800</v>
      </c>
    </row>
    <row r="480">
      <c r="A480" s="2">
        <f>IFERROR(__xludf.DUMMYFUNCTION("""COMPUTED_VALUE"""),44890.64583333333)</f>
        <v>44890.64583</v>
      </c>
      <c r="B480" s="1">
        <f>IFERROR(__xludf.DUMMYFUNCTION("""COMPUTED_VALUE"""),61000.0)</f>
        <v>61000</v>
      </c>
    </row>
    <row r="481">
      <c r="A481" s="2">
        <f>IFERROR(__xludf.DUMMYFUNCTION("""COMPUTED_VALUE"""),44897.64583333333)</f>
        <v>44897.64583</v>
      </c>
      <c r="B481" s="1">
        <f>IFERROR(__xludf.DUMMYFUNCTION("""COMPUTED_VALUE"""),60400.0)</f>
        <v>60400</v>
      </c>
    </row>
    <row r="482">
      <c r="A482" s="2">
        <f>IFERROR(__xludf.DUMMYFUNCTION("""COMPUTED_VALUE"""),44904.64583333333)</f>
        <v>44904.64583</v>
      </c>
      <c r="B482" s="1">
        <f>IFERROR(__xludf.DUMMYFUNCTION("""COMPUTED_VALUE"""),60400.0)</f>
        <v>60400</v>
      </c>
    </row>
    <row r="483">
      <c r="A483" s="2">
        <f>IFERROR(__xludf.DUMMYFUNCTION("""COMPUTED_VALUE"""),44911.64583333333)</f>
        <v>44911.64583</v>
      </c>
      <c r="B483" s="1">
        <f>IFERROR(__xludf.DUMMYFUNCTION("""COMPUTED_VALUE"""),59500.0)</f>
        <v>59500</v>
      </c>
    </row>
    <row r="484">
      <c r="A484" s="2">
        <f>IFERROR(__xludf.DUMMYFUNCTION("""COMPUTED_VALUE"""),44918.64583333333)</f>
        <v>44918.64583</v>
      </c>
      <c r="B484" s="1">
        <f>IFERROR(__xludf.DUMMYFUNCTION("""COMPUTED_VALUE"""),58100.0)</f>
        <v>58100</v>
      </c>
    </row>
    <row r="485">
      <c r="A485" s="2">
        <f>IFERROR(__xludf.DUMMYFUNCTION("""COMPUTED_VALUE"""),44924.64583333333)</f>
        <v>44924.64583</v>
      </c>
      <c r="B485" s="1">
        <f>IFERROR(__xludf.DUMMYFUNCTION("""COMPUTED_VALUE"""),55300.0)</f>
        <v>55300</v>
      </c>
    </row>
    <row r="486">
      <c r="A486" s="2">
        <f>IFERROR(__xludf.DUMMYFUNCTION("""COMPUTED_VALUE"""),44932.64583333333)</f>
        <v>44932.64583</v>
      </c>
      <c r="B486" s="1">
        <f>IFERROR(__xludf.DUMMYFUNCTION("""COMPUTED_VALUE"""),59000.0)</f>
        <v>59000</v>
      </c>
    </row>
    <row r="487">
      <c r="A487" s="2">
        <f>IFERROR(__xludf.DUMMYFUNCTION("""COMPUTED_VALUE"""),44939.64583333333)</f>
        <v>44939.64583</v>
      </c>
      <c r="B487" s="1">
        <f>IFERROR(__xludf.DUMMYFUNCTION("""COMPUTED_VALUE"""),60800.0)</f>
        <v>60800</v>
      </c>
    </row>
    <row r="488">
      <c r="A488" s="2">
        <f>IFERROR(__xludf.DUMMYFUNCTION("""COMPUTED_VALUE"""),44946.64583333333)</f>
        <v>44946.64583</v>
      </c>
      <c r="B488" s="1">
        <f>IFERROR(__xludf.DUMMYFUNCTION("""COMPUTED_VALUE"""),61800.0)</f>
        <v>61800</v>
      </c>
    </row>
    <row r="489">
      <c r="A489" s="2">
        <f>IFERROR(__xludf.DUMMYFUNCTION("""COMPUTED_VALUE"""),44953.64583333333)</f>
        <v>44953.64583</v>
      </c>
      <c r="B489" s="1">
        <f>IFERROR(__xludf.DUMMYFUNCTION("""COMPUTED_VALUE"""),64600.0)</f>
        <v>64600</v>
      </c>
    </row>
    <row r="490">
      <c r="A490" s="2">
        <f>IFERROR(__xludf.DUMMYFUNCTION("""COMPUTED_VALUE"""),44960.64583333333)</f>
        <v>44960.64583</v>
      </c>
      <c r="B490" s="1">
        <f>IFERROR(__xludf.DUMMYFUNCTION("""COMPUTED_VALUE"""),63800.0)</f>
        <v>63800</v>
      </c>
    </row>
    <row r="491">
      <c r="A491" s="2">
        <f>IFERROR(__xludf.DUMMYFUNCTION("""COMPUTED_VALUE"""),44967.64583333333)</f>
        <v>44967.64583</v>
      </c>
      <c r="B491" s="1">
        <f>IFERROR(__xludf.DUMMYFUNCTION("""COMPUTED_VALUE"""),62800.0)</f>
        <v>62800</v>
      </c>
    </row>
    <row r="492">
      <c r="A492" s="2">
        <f>IFERROR(__xludf.DUMMYFUNCTION("""COMPUTED_VALUE"""),44974.64583333333)</f>
        <v>44974.64583</v>
      </c>
      <c r="B492" s="1">
        <f>IFERROR(__xludf.DUMMYFUNCTION("""COMPUTED_VALUE"""),62600.0)</f>
        <v>62600</v>
      </c>
    </row>
    <row r="493">
      <c r="A493" s="2">
        <f>IFERROR(__xludf.DUMMYFUNCTION("""COMPUTED_VALUE"""),44981.64583333333)</f>
        <v>44981.64583</v>
      </c>
      <c r="B493" s="1">
        <f>IFERROR(__xludf.DUMMYFUNCTION("""COMPUTED_VALUE"""),61300.0)</f>
        <v>61300</v>
      </c>
    </row>
    <row r="494">
      <c r="A494" s="2">
        <f>IFERROR(__xludf.DUMMYFUNCTION("""COMPUTED_VALUE"""),44988.64583333333)</f>
        <v>44988.64583</v>
      </c>
      <c r="B494" s="1">
        <f>IFERROR(__xludf.DUMMYFUNCTION("""COMPUTED_VALUE"""),60500.0)</f>
        <v>60500</v>
      </c>
    </row>
    <row r="495">
      <c r="A495" s="2">
        <f>IFERROR(__xludf.DUMMYFUNCTION("""COMPUTED_VALUE"""),44995.64583333333)</f>
        <v>44995.64583</v>
      </c>
      <c r="B495" s="1">
        <f>IFERROR(__xludf.DUMMYFUNCTION("""COMPUTED_VALUE"""),59500.0)</f>
        <v>59500</v>
      </c>
    </row>
    <row r="496">
      <c r="A496" s="2">
        <f>IFERROR(__xludf.DUMMYFUNCTION("""COMPUTED_VALUE"""),45002.64583333333)</f>
        <v>45002.64583</v>
      </c>
      <c r="B496" s="1">
        <f>IFERROR(__xludf.DUMMYFUNCTION("""COMPUTED_VALUE"""),61300.0)</f>
        <v>61300</v>
      </c>
    </row>
    <row r="497">
      <c r="A497" s="2">
        <f>IFERROR(__xludf.DUMMYFUNCTION("""COMPUTED_VALUE"""),45009.64583333333)</f>
        <v>45009.64583</v>
      </c>
      <c r="B497" s="1">
        <f>IFERROR(__xludf.DUMMYFUNCTION("""COMPUTED_VALUE"""),63000.0)</f>
        <v>63000</v>
      </c>
    </row>
    <row r="498">
      <c r="A498" s="2">
        <f>IFERROR(__xludf.DUMMYFUNCTION("""COMPUTED_VALUE"""),45016.64583333333)</f>
        <v>45016.64583</v>
      </c>
      <c r="B498" s="1">
        <f>IFERROR(__xludf.DUMMYFUNCTION("""COMPUTED_VALUE"""),64000.0)</f>
        <v>64000</v>
      </c>
    </row>
    <row r="499">
      <c r="A499" s="2">
        <f>IFERROR(__xludf.DUMMYFUNCTION("""COMPUTED_VALUE"""),45023.64583333333)</f>
        <v>45023.64583</v>
      </c>
      <c r="B499" s="1">
        <f>IFERROR(__xludf.DUMMYFUNCTION("""COMPUTED_VALUE"""),65000.0)</f>
        <v>65000</v>
      </c>
    </row>
    <row r="500">
      <c r="A500" s="2">
        <f>IFERROR(__xludf.DUMMYFUNCTION("""COMPUTED_VALUE"""),45030.64583333333)</f>
        <v>45030.64583</v>
      </c>
      <c r="B500" s="1">
        <f>IFERROR(__xludf.DUMMYFUNCTION("""COMPUTED_VALUE"""),65100.0)</f>
        <v>65100</v>
      </c>
    </row>
    <row r="501">
      <c r="A501" s="2">
        <f>IFERROR(__xludf.DUMMYFUNCTION("""COMPUTED_VALUE"""),45037.64583333333)</f>
        <v>45037.64583</v>
      </c>
      <c r="B501" s="1">
        <f>IFERROR(__xludf.DUMMYFUNCTION("""COMPUTED_VALUE"""),65700.0)</f>
        <v>65700</v>
      </c>
    </row>
    <row r="502">
      <c r="A502" s="2">
        <f>IFERROR(__xludf.DUMMYFUNCTION("""COMPUTED_VALUE"""),45044.64583333333)</f>
        <v>45044.64583</v>
      </c>
      <c r="B502" s="1">
        <f>IFERROR(__xludf.DUMMYFUNCTION("""COMPUTED_VALUE"""),65500.0)</f>
        <v>65500</v>
      </c>
    </row>
    <row r="503">
      <c r="A503" s="2">
        <f>IFERROR(__xludf.DUMMYFUNCTION("""COMPUTED_VALUE"""),45050.64583333333)</f>
        <v>45050.64583</v>
      </c>
      <c r="B503" s="1">
        <f>IFERROR(__xludf.DUMMYFUNCTION("""COMPUTED_VALUE"""),65100.0)</f>
        <v>65100</v>
      </c>
    </row>
    <row r="504">
      <c r="A504" s="2">
        <f>IFERROR(__xludf.DUMMYFUNCTION("""COMPUTED_VALUE"""),45058.64583333333)</f>
        <v>45058.64583</v>
      </c>
      <c r="B504" s="1">
        <f>IFERROR(__xludf.DUMMYFUNCTION("""COMPUTED_VALUE"""),64100.0)</f>
        <v>64100</v>
      </c>
    </row>
    <row r="505">
      <c r="A505" s="2">
        <f>IFERROR(__xludf.DUMMYFUNCTION("""COMPUTED_VALUE"""),45065.64583333333)</f>
        <v>45065.64583</v>
      </c>
      <c r="B505" s="1">
        <f>IFERROR(__xludf.DUMMYFUNCTION("""COMPUTED_VALUE"""),68400.0)</f>
        <v>68400</v>
      </c>
    </row>
    <row r="506">
      <c r="A506" s="2">
        <f>IFERROR(__xludf.DUMMYFUNCTION("""COMPUTED_VALUE"""),45072.64583333333)</f>
        <v>45072.64583</v>
      </c>
      <c r="B506" s="1">
        <f>IFERROR(__xludf.DUMMYFUNCTION("""COMPUTED_VALUE"""),70300.0)</f>
        <v>70300</v>
      </c>
    </row>
    <row r="507">
      <c r="A507" s="2">
        <f>IFERROR(__xludf.DUMMYFUNCTION("""COMPUTED_VALUE"""),45079.64583333333)</f>
        <v>45079.64583</v>
      </c>
      <c r="B507" s="1">
        <f>IFERROR(__xludf.DUMMYFUNCTION("""COMPUTED_VALUE"""),72200.0)</f>
        <v>72200</v>
      </c>
    </row>
    <row r="508">
      <c r="A508" s="2">
        <f>IFERROR(__xludf.DUMMYFUNCTION("""COMPUTED_VALUE"""),45086.64583333333)</f>
        <v>45086.64583</v>
      </c>
      <c r="B508" s="1">
        <f>IFERROR(__xludf.DUMMYFUNCTION("""COMPUTED_VALUE"""),72000.0)</f>
        <v>72000</v>
      </c>
    </row>
    <row r="509">
      <c r="A509" s="2">
        <f>IFERROR(__xludf.DUMMYFUNCTION("""COMPUTED_VALUE"""),45093.64583333333)</f>
        <v>45093.64583</v>
      </c>
      <c r="B509" s="1">
        <f>IFERROR(__xludf.DUMMYFUNCTION("""COMPUTED_VALUE"""),71800.0)</f>
        <v>71800</v>
      </c>
    </row>
    <row r="510">
      <c r="A510" s="2">
        <f>IFERROR(__xludf.DUMMYFUNCTION("""COMPUTED_VALUE"""),45100.64583333333)</f>
        <v>45100.64583</v>
      </c>
      <c r="B510" s="1">
        <f>IFERROR(__xludf.DUMMYFUNCTION("""COMPUTED_VALUE"""),71600.0)</f>
        <v>71600</v>
      </c>
    </row>
    <row r="511">
      <c r="A511" s="2">
        <f>IFERROR(__xludf.DUMMYFUNCTION("""COMPUTED_VALUE"""),45107.64583333333)</f>
        <v>45107.64583</v>
      </c>
      <c r="B511" s="1">
        <f>IFERROR(__xludf.DUMMYFUNCTION("""COMPUTED_VALUE"""),72200.0)</f>
        <v>72200</v>
      </c>
    </row>
    <row r="512">
      <c r="A512" s="2">
        <f>IFERROR(__xludf.DUMMYFUNCTION("""COMPUTED_VALUE"""),45114.64583333333)</f>
        <v>45114.64583</v>
      </c>
      <c r="B512" s="1">
        <f>IFERROR(__xludf.DUMMYFUNCTION("""COMPUTED_VALUE"""),69900.0)</f>
        <v>69900</v>
      </c>
    </row>
    <row r="513">
      <c r="A513" s="2">
        <f>IFERROR(__xludf.DUMMYFUNCTION("""COMPUTED_VALUE"""),45121.64583333333)</f>
        <v>45121.64583</v>
      </c>
      <c r="B513" s="1">
        <f>IFERROR(__xludf.DUMMYFUNCTION("""COMPUTED_VALUE"""),73400.0)</f>
        <v>73400</v>
      </c>
    </row>
    <row r="514">
      <c r="A514" s="2">
        <f>IFERROR(__xludf.DUMMYFUNCTION("""COMPUTED_VALUE"""),45128.64583333333)</f>
        <v>45128.64583</v>
      </c>
      <c r="B514" s="1">
        <f>IFERROR(__xludf.DUMMYFUNCTION("""COMPUTED_VALUE"""),70300.0)</f>
        <v>70300</v>
      </c>
    </row>
    <row r="515">
      <c r="A515" s="2">
        <f>IFERROR(__xludf.DUMMYFUNCTION("""COMPUTED_VALUE"""),45135.64583333333)</f>
        <v>45135.64583</v>
      </c>
      <c r="B515" s="1">
        <f>IFERROR(__xludf.DUMMYFUNCTION("""COMPUTED_VALUE"""),70600.0)</f>
        <v>70600</v>
      </c>
    </row>
    <row r="516">
      <c r="A516" s="2">
        <f>IFERROR(__xludf.DUMMYFUNCTION("""COMPUTED_VALUE"""),45142.64583333333)</f>
        <v>45142.64583</v>
      </c>
      <c r="B516" s="1">
        <f>IFERROR(__xludf.DUMMYFUNCTION("""COMPUTED_VALUE"""),68300.0)</f>
        <v>68300</v>
      </c>
    </row>
    <row r="517">
      <c r="A517" s="2">
        <f>IFERROR(__xludf.DUMMYFUNCTION("""COMPUTED_VALUE"""),45149.64583333333)</f>
        <v>45149.64583</v>
      </c>
      <c r="B517" s="1">
        <f>IFERROR(__xludf.DUMMYFUNCTION("""COMPUTED_VALUE"""),67500.0)</f>
        <v>67500</v>
      </c>
    </row>
    <row r="518">
      <c r="A518" s="2">
        <f>IFERROR(__xludf.DUMMYFUNCTION("""COMPUTED_VALUE"""),45156.64583333333)</f>
        <v>45156.64583</v>
      </c>
      <c r="B518" s="1">
        <f>IFERROR(__xludf.DUMMYFUNCTION("""COMPUTED_VALUE"""),66300.0)</f>
        <v>66300</v>
      </c>
    </row>
    <row r="519">
      <c r="A519" s="2">
        <f>IFERROR(__xludf.DUMMYFUNCTION("""COMPUTED_VALUE"""),45163.64583333333)</f>
        <v>45163.64583</v>
      </c>
      <c r="B519" s="1">
        <f>IFERROR(__xludf.DUMMYFUNCTION("""COMPUTED_VALUE"""),67100.0)</f>
        <v>67100</v>
      </c>
    </row>
    <row r="520">
      <c r="A520" s="2">
        <f>IFERROR(__xludf.DUMMYFUNCTION("""COMPUTED_VALUE"""),45170.64583333333)</f>
        <v>45170.64583</v>
      </c>
      <c r="B520" s="1">
        <f>IFERROR(__xludf.DUMMYFUNCTION("""COMPUTED_VALUE"""),71000.0)</f>
        <v>71000</v>
      </c>
    </row>
  </sheetData>
  <drawing r:id="rId1"/>
</worksheet>
</file>