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ffael\GitHub\P6_Software_local\my_projects\NRD\Gateway\doc\"/>
    </mc:Choice>
  </mc:AlternateContent>
  <xr:revisionPtr revIDLastSave="0" documentId="13_ncr:1_{645D8027-9E2A-4F10-9EC8-FEF175096E3F}" xr6:coauthVersionLast="47" xr6:coauthVersionMax="47" xr10:uidLastSave="{00000000-0000-0000-0000-000000000000}"/>
  <bookViews>
    <workbookView xWindow="0" yWindow="3870" windowWidth="21600" windowHeight="11385" activeTab="2" xr2:uid="{39BEC552-0458-4A70-9E23-C987F9B861A4}"/>
  </bookViews>
  <sheets>
    <sheet name="Mobile" sheetId="1" r:id="rId1"/>
    <sheet name="Data" sheetId="3" r:id="rId2"/>
    <sheet name="Datatyp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J2" i="1" s="1"/>
  <c r="C18" i="1" s="1"/>
  <c r="D18" i="1" s="1"/>
  <c r="C3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E9" i="2"/>
  <c r="F9" i="2" s="1"/>
  <c r="G9" i="2"/>
  <c r="E8" i="2"/>
  <c r="F8" i="2" s="1"/>
  <c r="E7" i="2"/>
  <c r="F7" i="2" s="1"/>
  <c r="E6" i="2"/>
  <c r="G6" i="2" s="1"/>
  <c r="E5" i="2"/>
  <c r="G5" i="2" s="1"/>
  <c r="G4" i="2"/>
  <c r="F4" i="2"/>
  <c r="E4" i="2"/>
  <c r="D3" i="2"/>
  <c r="E3" i="2"/>
  <c r="D2" i="2"/>
  <c r="E2" i="2"/>
  <c r="G2" i="2" s="1"/>
  <c r="B20" i="1"/>
  <c r="B19" i="1"/>
  <c r="B18" i="1"/>
  <c r="H4" i="1"/>
  <c r="J3" i="1"/>
  <c r="I4" i="1"/>
  <c r="J4" i="1" s="1"/>
  <c r="G3" i="1"/>
  <c r="H3" i="1" s="1"/>
  <c r="B2" i="1"/>
  <c r="G2" i="1" s="1"/>
  <c r="C19" i="1" l="1"/>
  <c r="D19" i="1" s="1"/>
  <c r="C20" i="1"/>
  <c r="D20" i="1" s="1"/>
  <c r="G8" i="2"/>
  <c r="G7" i="2"/>
  <c r="F6" i="2"/>
  <c r="F5" i="2"/>
  <c r="G3" i="2"/>
  <c r="F3" i="2"/>
  <c r="F2" i="2"/>
  <c r="H2" i="1"/>
</calcChain>
</file>

<file path=xl/sharedStrings.xml><?xml version="1.0" encoding="utf-8"?>
<sst xmlns="http://schemas.openxmlformats.org/spreadsheetml/2006/main" count="199" uniqueCount="125">
  <si>
    <t>Fr. / MB</t>
  </si>
  <si>
    <t>Zeitraum (Tage)</t>
  </si>
  <si>
    <t>Startguthaben (Fr.)</t>
  </si>
  <si>
    <t>Nutzung (MB/30d)</t>
  </si>
  <si>
    <t>Datenupload Rate (1/s)</t>
  </si>
  <si>
    <t>Datenkontingent pro Upload (Bytes)</t>
  </si>
  <si>
    <t>Kosten pro Jahr (Fr.)</t>
  </si>
  <si>
    <t>Gratiszeitraum (Jahre)</t>
  </si>
  <si>
    <t>Layer 2</t>
  </si>
  <si>
    <t>PPP</t>
  </si>
  <si>
    <t>OSI Layer</t>
  </si>
  <si>
    <t>Protocol</t>
  </si>
  <si>
    <t>Link</t>
  </si>
  <si>
    <t>Overhead (Bytes)</t>
  </si>
  <si>
    <t>Max Payload (Bytes)</t>
  </si>
  <si>
    <t>Layer 3</t>
  </si>
  <si>
    <t>IPv4</t>
  </si>
  <si>
    <t>https://en.wikipedia.org/wiki/IPv4#Packet_structure</t>
  </si>
  <si>
    <t>https://en.wikipedia.org/wiki/Point-to-Point_Protocol#PPP_frame</t>
  </si>
  <si>
    <t>Layer 4</t>
  </si>
  <si>
    <t>CoAP</t>
  </si>
  <si>
    <t>https://tools.ietf.org/html/rfc7252#section-3</t>
  </si>
  <si>
    <t>Layer 5</t>
  </si>
  <si>
    <t>UDP</t>
  </si>
  <si>
    <t>https://de.wikipedia.org/wiki/User_Datagram_Protocol#UDP-Datagramm</t>
  </si>
  <si>
    <t>Datenverfügbarkeit Upload</t>
  </si>
  <si>
    <t>Anazl Sensorwerte (2Byte)</t>
  </si>
  <si>
    <t>Yallo</t>
  </si>
  <si>
    <t>M-Budget</t>
  </si>
  <si>
    <t>1nce</t>
  </si>
  <si>
    <t>https://www.yallo.ch/de/product/yallo_prepaid</t>
  </si>
  <si>
    <t>https://shop.m-budget.migros.ch/de/prepaid</t>
  </si>
  <si>
    <t>https://1nce.com/de/preise/</t>
  </si>
  <si>
    <t>Inkl. Daten (MB/30d)</t>
  </si>
  <si>
    <t>Label</t>
  </si>
  <si>
    <t>VOC-Stube</t>
  </si>
  <si>
    <t>CO2-Stube</t>
  </si>
  <si>
    <t>Temp-Stube</t>
  </si>
  <si>
    <t>Hum-Stube</t>
  </si>
  <si>
    <t>Temp-Schlafzi</t>
  </si>
  <si>
    <t>Hum-Schlafzi</t>
  </si>
  <si>
    <t>Temp-KlBad</t>
  </si>
  <si>
    <t>Hum-KlBad</t>
  </si>
  <si>
    <t>Heizg-Vorl</t>
  </si>
  <si>
    <t>Heizg-WWIst</t>
  </si>
  <si>
    <t>Heizg-WWSoll</t>
  </si>
  <si>
    <t>Heizg-Verd</t>
  </si>
  <si>
    <t>Heizg-Aussentemp</t>
  </si>
  <si>
    <t>Keller-Temp</t>
  </si>
  <si>
    <t>Keller-Hum</t>
  </si>
  <si>
    <t>Strom-L1_0</t>
  </si>
  <si>
    <t>Strom-L1_5</t>
  </si>
  <si>
    <t>Strom-L1_10</t>
  </si>
  <si>
    <t>Strom-L1_15</t>
  </si>
  <si>
    <t>Strom-L1_20</t>
  </si>
  <si>
    <t>Strom-L1_25</t>
  </si>
  <si>
    <t>Strom-L1_30</t>
  </si>
  <si>
    <t>Strom-L1_35</t>
  </si>
  <si>
    <t>Strom-L1_40</t>
  </si>
  <si>
    <t>Strom-L1_45</t>
  </si>
  <si>
    <t>Strom-L1_50</t>
  </si>
  <si>
    <t>Strom-L1_55</t>
  </si>
  <si>
    <t>Strom-L1_60</t>
  </si>
  <si>
    <t>Strom-L2_0</t>
  </si>
  <si>
    <t>Strom-L2_5</t>
  </si>
  <si>
    <t>Strom-L2_10</t>
  </si>
  <si>
    <t>Strom-L2_15</t>
  </si>
  <si>
    <t>Strom-L2_20</t>
  </si>
  <si>
    <t>Strom-L2_25</t>
  </si>
  <si>
    <t>Strom-L2_30</t>
  </si>
  <si>
    <t>Strom-L2_35</t>
  </si>
  <si>
    <t>Strom-L2_40</t>
  </si>
  <si>
    <t>Strom-L2_45</t>
  </si>
  <si>
    <t>Strom-L2_50</t>
  </si>
  <si>
    <t>Strom-L2_55</t>
  </si>
  <si>
    <t>Strom-L2_60</t>
  </si>
  <si>
    <t>Strom-L3_60</t>
  </si>
  <si>
    <t>Strom-L3_0</t>
  </si>
  <si>
    <t>Strom-L3_5</t>
  </si>
  <si>
    <t>Strom-L3_10</t>
  </si>
  <si>
    <t>Strom-L3_15</t>
  </si>
  <si>
    <t>Strom-L3_20</t>
  </si>
  <si>
    <t>Strom-L3_25</t>
  </si>
  <si>
    <t>Strom-L3_30</t>
  </si>
  <si>
    <t>Strom-L3_35</t>
  </si>
  <si>
    <t>Strom-L3_40</t>
  </si>
  <si>
    <t>Strom-L3_45</t>
  </si>
  <si>
    <t>Strom-L3_50</t>
  </si>
  <si>
    <t>Strom-L3_55</t>
  </si>
  <si>
    <t>Leistung_0</t>
  </si>
  <si>
    <t>Leistung_5</t>
  </si>
  <si>
    <t>Leistung_10</t>
  </si>
  <si>
    <t>Leistung_15</t>
  </si>
  <si>
    <t>Leistung_20</t>
  </si>
  <si>
    <t>Leistung_25</t>
  </si>
  <si>
    <t>Leistung_30</t>
  </si>
  <si>
    <t>Leistung_35</t>
  </si>
  <si>
    <t>Leistung_40</t>
  </si>
  <si>
    <t>Leistung_45</t>
  </si>
  <si>
    <t>Leistung_50</t>
  </si>
  <si>
    <t>Leistung_55</t>
  </si>
  <si>
    <t>Leistung_60</t>
  </si>
  <si>
    <t>TCP</t>
  </si>
  <si>
    <t>https://de.wikipedia.org/wiki/Transmission_Control_Protocol#Beispiel_einer_TCP-/IP-Daten%C3%BCbertragung</t>
  </si>
  <si>
    <t>OverHead Bytes</t>
  </si>
  <si>
    <t>Payload Bytes</t>
  </si>
  <si>
    <t>min</t>
  </si>
  <si>
    <t>max</t>
  </si>
  <si>
    <t>Range</t>
  </si>
  <si>
    <t>Genauigkeit</t>
  </si>
  <si>
    <t>Datengrösse bits</t>
  </si>
  <si>
    <t>Effizienz</t>
  </si>
  <si>
    <t>Temperatur_8_05</t>
  </si>
  <si>
    <t>Temperatur_10_01</t>
  </si>
  <si>
    <t>VOC_ppb_10_10</t>
  </si>
  <si>
    <t>CO2_ppm_10_10</t>
  </si>
  <si>
    <t>Humidity_10_01</t>
  </si>
  <si>
    <t>Strom_mA_15_1</t>
  </si>
  <si>
    <t>Energie_T1</t>
  </si>
  <si>
    <t>Energie_T2</t>
  </si>
  <si>
    <t>Leistung_W_15_1</t>
  </si>
  <si>
    <t>Energie_kWh_15_1</t>
  </si>
  <si>
    <t>Data</t>
  </si>
  <si>
    <t>Type</t>
  </si>
  <si>
    <t>Size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</si>
</sst>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60B2-1E79-4FC9-9B88-6737F2FEB210}">
  <dimension ref="A1:K20"/>
  <sheetViews>
    <sheetView workbookViewId="0">
      <selection activeCell="D14" sqref="D14"/>
    </sheetView>
  </sheetViews>
  <sheetFormatPr baseColWidth="10" defaultRowHeight="15" x14ac:dyDescent="0.25"/>
  <cols>
    <col min="1" max="2" width="25.28515625" bestFit="1" customWidth="1"/>
    <col min="3" max="3" width="24.7109375" bestFit="1" customWidth="1"/>
    <col min="4" max="4" width="24.42578125" customWidth="1"/>
    <col min="5" max="5" width="19.42578125" bestFit="1" customWidth="1"/>
    <col min="6" max="6" width="19" bestFit="1" customWidth="1"/>
    <col min="7" max="7" width="20.7109375" bestFit="1" customWidth="1"/>
    <col min="8" max="8" width="21.7109375" bestFit="1" customWidth="1"/>
    <col min="9" max="10" width="33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33</v>
      </c>
      <c r="F1" t="s">
        <v>3</v>
      </c>
      <c r="G1" t="s">
        <v>6</v>
      </c>
      <c r="H1" t="s">
        <v>7</v>
      </c>
      <c r="I1" t="s">
        <v>4</v>
      </c>
      <c r="J1" t="s">
        <v>5</v>
      </c>
      <c r="K1" t="s">
        <v>12</v>
      </c>
    </row>
    <row r="2" spans="1:11" x14ac:dyDescent="0.25">
      <c r="A2" t="s">
        <v>27</v>
      </c>
      <c r="B2" s="1">
        <f>0.25/10</f>
        <v>2.5000000000000001E-2</v>
      </c>
      <c r="C2">
        <v>30</v>
      </c>
      <c r="D2">
        <v>10</v>
      </c>
      <c r="E2">
        <v>0</v>
      </c>
      <c r="F2">
        <v>10</v>
      </c>
      <c r="G2">
        <f>(F2-E2)*B2/C2*365</f>
        <v>3.0416666666666665</v>
      </c>
      <c r="H2">
        <f>D2/G2</f>
        <v>3.2876712328767126</v>
      </c>
      <c r="I2">
        <f>1/60</f>
        <v>1.6666666666666666E-2</v>
      </c>
      <c r="J2">
        <f>F2*1000000/(I2*3600*24*30)</f>
        <v>231.4814814814815</v>
      </c>
      <c r="K2" t="s">
        <v>30</v>
      </c>
    </row>
    <row r="3" spans="1:11" x14ac:dyDescent="0.25">
      <c r="A3" t="s">
        <v>28</v>
      </c>
      <c r="B3">
        <v>0.28000000000000003</v>
      </c>
      <c r="C3">
        <v>30</v>
      </c>
      <c r="D3">
        <v>15</v>
      </c>
      <c r="E3">
        <v>10</v>
      </c>
      <c r="F3">
        <v>10</v>
      </c>
      <c r="G3">
        <f>(F3-E3)*B3/C3*365</f>
        <v>0</v>
      </c>
      <c r="H3" t="e">
        <f>D3/G3</f>
        <v>#DIV/0!</v>
      </c>
      <c r="I3">
        <f t="shared" ref="I3:I4" si="0">1/60</f>
        <v>1.6666666666666666E-2</v>
      </c>
      <c r="J3">
        <f t="shared" ref="J3:J4" si="1">F3*1000000/(I3*3600*24*30)</f>
        <v>231.4814814814815</v>
      </c>
      <c r="K3" t="s">
        <v>31</v>
      </c>
    </row>
    <row r="4" spans="1:11" x14ac:dyDescent="0.25">
      <c r="A4" t="s">
        <v>29</v>
      </c>
      <c r="C4">
        <v>30</v>
      </c>
      <c r="E4">
        <v>0</v>
      </c>
      <c r="H4" t="e">
        <f>D4/G4</f>
        <v>#DIV/0!</v>
      </c>
      <c r="I4">
        <f t="shared" si="0"/>
        <v>1.6666666666666666E-2</v>
      </c>
      <c r="J4">
        <f t="shared" si="1"/>
        <v>0</v>
      </c>
      <c r="K4" t="s">
        <v>32</v>
      </c>
    </row>
    <row r="9" spans="1:11" x14ac:dyDescent="0.25">
      <c r="B9" t="s">
        <v>10</v>
      </c>
      <c r="C9" t="s">
        <v>11</v>
      </c>
      <c r="D9" t="s">
        <v>12</v>
      </c>
      <c r="E9" t="s">
        <v>13</v>
      </c>
      <c r="F9" t="s">
        <v>14</v>
      </c>
    </row>
    <row r="10" spans="1:11" x14ac:dyDescent="0.25">
      <c r="B10" t="s">
        <v>8</v>
      </c>
      <c r="C10" t="s">
        <v>9</v>
      </c>
      <c r="D10" s="2" t="s">
        <v>18</v>
      </c>
      <c r="E10">
        <v>8</v>
      </c>
      <c r="F10">
        <v>1500</v>
      </c>
    </row>
    <row r="11" spans="1:11" x14ac:dyDescent="0.25">
      <c r="B11" t="s">
        <v>15</v>
      </c>
      <c r="C11" t="s">
        <v>16</v>
      </c>
      <c r="D11" s="2" t="s">
        <v>17</v>
      </c>
      <c r="E11">
        <v>20</v>
      </c>
      <c r="F11">
        <v>65354</v>
      </c>
    </row>
    <row r="12" spans="1:11" x14ac:dyDescent="0.25">
      <c r="B12" t="s">
        <v>19</v>
      </c>
      <c r="C12" t="s">
        <v>23</v>
      </c>
      <c r="D12" s="2" t="s">
        <v>24</v>
      </c>
      <c r="E12">
        <v>8</v>
      </c>
      <c r="F12">
        <v>65354</v>
      </c>
    </row>
    <row r="13" spans="1:11" x14ac:dyDescent="0.25">
      <c r="B13" t="s">
        <v>19</v>
      </c>
      <c r="C13" t="s">
        <v>102</v>
      </c>
      <c r="D13" s="2" t="s">
        <v>103</v>
      </c>
      <c r="E13">
        <v>20</v>
      </c>
      <c r="F13">
        <v>1448</v>
      </c>
    </row>
    <row r="14" spans="1:11" x14ac:dyDescent="0.25">
      <c r="B14" t="s">
        <v>22</v>
      </c>
      <c r="C14" t="s">
        <v>20</v>
      </c>
      <c r="D14" t="s">
        <v>21</v>
      </c>
      <c r="E14">
        <v>12</v>
      </c>
      <c r="F14">
        <v>1024</v>
      </c>
    </row>
    <row r="17" spans="1:4" x14ac:dyDescent="0.25">
      <c r="A17" t="s">
        <v>25</v>
      </c>
      <c r="B17" t="s">
        <v>104</v>
      </c>
      <c r="C17" t="s">
        <v>105</v>
      </c>
      <c r="D17" t="s">
        <v>26</v>
      </c>
    </row>
    <row r="18" spans="1:4" x14ac:dyDescent="0.25">
      <c r="A18" t="s">
        <v>23</v>
      </c>
      <c r="B18">
        <f>SUM(E10:E12)</f>
        <v>36</v>
      </c>
      <c r="C18">
        <f>ROUNDDOWN(J2-B18,0)</f>
        <v>195</v>
      </c>
      <c r="D18">
        <f>ROUNDDOWN(C18/2,0)</f>
        <v>97</v>
      </c>
    </row>
    <row r="19" spans="1:4" x14ac:dyDescent="0.25">
      <c r="A19" t="s">
        <v>102</v>
      </c>
      <c r="B19">
        <f>SUM(E10:E11)+E13</f>
        <v>48</v>
      </c>
      <c r="C19">
        <f>ROUNDDOWN(J2-B19,0)</f>
        <v>183</v>
      </c>
      <c r="D19">
        <f t="shared" ref="D19:D20" si="2">ROUNDDOWN(C19/2,0)</f>
        <v>91</v>
      </c>
    </row>
    <row r="20" spans="1:4" x14ac:dyDescent="0.25">
      <c r="A20" t="s">
        <v>20</v>
      </c>
      <c r="B20">
        <f>SUM(E10:E12)+E14</f>
        <v>48</v>
      </c>
      <c r="C20">
        <f>ROUNDDOWN(J2-B20,0)</f>
        <v>183</v>
      </c>
      <c r="D20">
        <f t="shared" si="2"/>
        <v>91</v>
      </c>
    </row>
  </sheetData>
  <phoneticPr fontId="2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69F5-79BA-4C3E-BAD7-1FA62039F800}">
  <dimension ref="A1:C71"/>
  <sheetViews>
    <sheetView workbookViewId="0">
      <selection activeCell="A19" sqref="A19"/>
    </sheetView>
  </sheetViews>
  <sheetFormatPr baseColWidth="10" defaultRowHeight="15" x14ac:dyDescent="0.25"/>
  <cols>
    <col min="1" max="2" width="17.85546875" bestFit="1" customWidth="1"/>
    <col min="3" max="3" width="8.28515625" bestFit="1" customWidth="1"/>
  </cols>
  <sheetData>
    <row r="1" spans="1:3" x14ac:dyDescent="0.25">
      <c r="A1" t="s">
        <v>122</v>
      </c>
    </row>
    <row r="2" spans="1:3" x14ac:dyDescent="0.25">
      <c r="A2" t="s">
        <v>34</v>
      </c>
      <c r="B2" t="s">
        <v>123</v>
      </c>
      <c r="C2" t="s">
        <v>124</v>
      </c>
    </row>
    <row r="3" spans="1:3" x14ac:dyDescent="0.25">
      <c r="A3" t="s">
        <v>35</v>
      </c>
      <c r="B3" t="s">
        <v>114</v>
      </c>
      <c r="C3">
        <f>VLOOKUP(B3,Datatypes!$A$1:$G$241,6,FALSE)</f>
        <v>10</v>
      </c>
    </row>
    <row r="4" spans="1:3" x14ac:dyDescent="0.25">
      <c r="A4" t="s">
        <v>36</v>
      </c>
      <c r="B4" t="s">
        <v>115</v>
      </c>
      <c r="C4">
        <f>VLOOKUP(B4,Datatypes!$A$1:$G$241,6,FALSE)</f>
        <v>10</v>
      </c>
    </row>
    <row r="5" spans="1:3" x14ac:dyDescent="0.25">
      <c r="A5" t="s">
        <v>37</v>
      </c>
      <c r="B5" t="s">
        <v>113</v>
      </c>
      <c r="C5">
        <f>VLOOKUP(B5,Datatypes!$A$1:$G$241,6,FALSE)</f>
        <v>10</v>
      </c>
    </row>
    <row r="6" spans="1:3" x14ac:dyDescent="0.25">
      <c r="A6" t="s">
        <v>38</v>
      </c>
      <c r="B6" t="s">
        <v>116</v>
      </c>
      <c r="C6">
        <f>VLOOKUP(B6,Datatypes!$A$1:$G$241,6,FALSE)</f>
        <v>10</v>
      </c>
    </row>
    <row r="7" spans="1:3" x14ac:dyDescent="0.25">
      <c r="A7" t="s">
        <v>39</v>
      </c>
      <c r="B7" t="s">
        <v>113</v>
      </c>
      <c r="C7">
        <f>VLOOKUP(B7,Datatypes!$A$1:$G$241,6,FALSE)</f>
        <v>10</v>
      </c>
    </row>
    <row r="8" spans="1:3" x14ac:dyDescent="0.25">
      <c r="A8" t="s">
        <v>40</v>
      </c>
      <c r="B8" t="s">
        <v>116</v>
      </c>
      <c r="C8">
        <f>VLOOKUP(B8,Datatypes!$A$1:$G$241,6,FALSE)</f>
        <v>10</v>
      </c>
    </row>
    <row r="9" spans="1:3" x14ac:dyDescent="0.25">
      <c r="A9" t="s">
        <v>41</v>
      </c>
      <c r="B9" t="s">
        <v>113</v>
      </c>
      <c r="C9">
        <f>VLOOKUP(B9,Datatypes!$A$1:$G$241,6,FALSE)</f>
        <v>10</v>
      </c>
    </row>
    <row r="10" spans="1:3" x14ac:dyDescent="0.25">
      <c r="A10" t="s">
        <v>42</v>
      </c>
      <c r="B10" t="s">
        <v>116</v>
      </c>
      <c r="C10">
        <f>VLOOKUP(B10,Datatypes!$A$1:$G$241,6,FALSE)</f>
        <v>10</v>
      </c>
    </row>
    <row r="11" spans="1:3" x14ac:dyDescent="0.25">
      <c r="A11" t="s">
        <v>43</v>
      </c>
      <c r="B11" t="s">
        <v>113</v>
      </c>
      <c r="C11">
        <f>VLOOKUP(B11,Datatypes!$A$1:$G$241,6,FALSE)</f>
        <v>10</v>
      </c>
    </row>
    <row r="12" spans="1:3" x14ac:dyDescent="0.25">
      <c r="A12" t="s">
        <v>44</v>
      </c>
      <c r="B12" t="s">
        <v>113</v>
      </c>
      <c r="C12">
        <f>VLOOKUP(B12,Datatypes!$A$1:$G$241,6,FALSE)</f>
        <v>10</v>
      </c>
    </row>
    <row r="13" spans="1:3" x14ac:dyDescent="0.25">
      <c r="A13" t="s">
        <v>45</v>
      </c>
      <c r="B13" t="s">
        <v>113</v>
      </c>
      <c r="C13">
        <f>VLOOKUP(B13,Datatypes!$A$1:$G$241,6,FALSE)</f>
        <v>10</v>
      </c>
    </row>
    <row r="14" spans="1:3" x14ac:dyDescent="0.25">
      <c r="A14" t="s">
        <v>46</v>
      </c>
      <c r="B14" t="s">
        <v>113</v>
      </c>
      <c r="C14">
        <f>VLOOKUP(B14,Datatypes!$A$1:$G$241,6,FALSE)</f>
        <v>10</v>
      </c>
    </row>
    <row r="15" spans="1:3" x14ac:dyDescent="0.25">
      <c r="A15" t="s">
        <v>47</v>
      </c>
      <c r="B15" t="s">
        <v>113</v>
      </c>
      <c r="C15">
        <f>VLOOKUP(B15,Datatypes!$A$1:$G$241,6,FALSE)</f>
        <v>10</v>
      </c>
    </row>
    <row r="16" spans="1:3" x14ac:dyDescent="0.25">
      <c r="A16" t="s">
        <v>48</v>
      </c>
      <c r="B16" t="s">
        <v>113</v>
      </c>
      <c r="C16">
        <f>VLOOKUP(B16,Datatypes!$A$1:$G$241,6,FALSE)</f>
        <v>10</v>
      </c>
    </row>
    <row r="17" spans="1:3" x14ac:dyDescent="0.25">
      <c r="A17" t="s">
        <v>49</v>
      </c>
      <c r="B17" t="s">
        <v>116</v>
      </c>
      <c r="C17">
        <f>VLOOKUP(B17,Datatypes!$A$1:$G$241,6,FALSE)</f>
        <v>10</v>
      </c>
    </row>
    <row r="18" spans="1:3" x14ac:dyDescent="0.25">
      <c r="A18" t="s">
        <v>50</v>
      </c>
      <c r="B18" t="s">
        <v>117</v>
      </c>
      <c r="C18">
        <f>VLOOKUP(B18,Datatypes!$A$1:$G$241,6,FALSE)</f>
        <v>15</v>
      </c>
    </row>
    <row r="19" spans="1:3" x14ac:dyDescent="0.25">
      <c r="A19" t="s">
        <v>51</v>
      </c>
      <c r="B19" t="s">
        <v>117</v>
      </c>
      <c r="C19">
        <f>VLOOKUP(B19,Datatypes!$A$1:$G$241,6,FALSE)</f>
        <v>15</v>
      </c>
    </row>
    <row r="20" spans="1:3" x14ac:dyDescent="0.25">
      <c r="A20" t="s">
        <v>52</v>
      </c>
      <c r="B20" t="s">
        <v>117</v>
      </c>
      <c r="C20">
        <f>VLOOKUP(B20,Datatypes!$A$1:$G$241,6,FALSE)</f>
        <v>15</v>
      </c>
    </row>
    <row r="21" spans="1:3" x14ac:dyDescent="0.25">
      <c r="A21" t="s">
        <v>53</v>
      </c>
      <c r="B21" t="s">
        <v>117</v>
      </c>
      <c r="C21">
        <f>VLOOKUP(B21,Datatypes!$A$1:$G$241,6,FALSE)</f>
        <v>15</v>
      </c>
    </row>
    <row r="22" spans="1:3" x14ac:dyDescent="0.25">
      <c r="A22" t="s">
        <v>54</v>
      </c>
      <c r="B22" t="s">
        <v>117</v>
      </c>
      <c r="C22">
        <f>VLOOKUP(B22,Datatypes!$A$1:$G$241,6,FALSE)</f>
        <v>15</v>
      </c>
    </row>
    <row r="23" spans="1:3" x14ac:dyDescent="0.25">
      <c r="A23" t="s">
        <v>55</v>
      </c>
      <c r="B23" t="s">
        <v>117</v>
      </c>
      <c r="C23">
        <f>VLOOKUP(B23,Datatypes!$A$1:$G$241,6,FALSE)</f>
        <v>15</v>
      </c>
    </row>
    <row r="24" spans="1:3" x14ac:dyDescent="0.25">
      <c r="A24" t="s">
        <v>56</v>
      </c>
      <c r="B24" t="s">
        <v>117</v>
      </c>
      <c r="C24">
        <f>VLOOKUP(B24,Datatypes!$A$1:$G$241,6,FALSE)</f>
        <v>15</v>
      </c>
    </row>
    <row r="25" spans="1:3" x14ac:dyDescent="0.25">
      <c r="A25" t="s">
        <v>57</v>
      </c>
      <c r="B25" t="s">
        <v>117</v>
      </c>
      <c r="C25">
        <f>VLOOKUP(B25,Datatypes!$A$1:$G$241,6,FALSE)</f>
        <v>15</v>
      </c>
    </row>
    <row r="26" spans="1:3" x14ac:dyDescent="0.25">
      <c r="A26" t="s">
        <v>58</v>
      </c>
      <c r="B26" t="s">
        <v>117</v>
      </c>
      <c r="C26">
        <f>VLOOKUP(B26,Datatypes!$A$1:$G$241,6,FALSE)</f>
        <v>15</v>
      </c>
    </row>
    <row r="27" spans="1:3" x14ac:dyDescent="0.25">
      <c r="A27" t="s">
        <v>59</v>
      </c>
      <c r="B27" t="s">
        <v>117</v>
      </c>
      <c r="C27">
        <f>VLOOKUP(B27,Datatypes!$A$1:$G$241,6,FALSE)</f>
        <v>15</v>
      </c>
    </row>
    <row r="28" spans="1:3" x14ac:dyDescent="0.25">
      <c r="A28" t="s">
        <v>60</v>
      </c>
      <c r="B28" t="s">
        <v>117</v>
      </c>
      <c r="C28">
        <f>VLOOKUP(B28,Datatypes!$A$1:$G$241,6,FALSE)</f>
        <v>15</v>
      </c>
    </row>
    <row r="29" spans="1:3" x14ac:dyDescent="0.25">
      <c r="A29" t="s">
        <v>61</v>
      </c>
      <c r="B29" t="s">
        <v>117</v>
      </c>
      <c r="C29">
        <f>VLOOKUP(B29,Datatypes!$A$1:$G$241,6,FALSE)</f>
        <v>15</v>
      </c>
    </row>
    <row r="30" spans="1:3" x14ac:dyDescent="0.25">
      <c r="A30" t="s">
        <v>62</v>
      </c>
      <c r="B30" t="s">
        <v>117</v>
      </c>
      <c r="C30">
        <f>VLOOKUP(B30,Datatypes!$A$1:$G$241,6,FALSE)</f>
        <v>15</v>
      </c>
    </row>
    <row r="31" spans="1:3" x14ac:dyDescent="0.25">
      <c r="A31" t="s">
        <v>63</v>
      </c>
      <c r="B31" t="s">
        <v>117</v>
      </c>
      <c r="C31">
        <f>VLOOKUP(B31,Datatypes!$A$1:$G$241,6,FALSE)</f>
        <v>15</v>
      </c>
    </row>
    <row r="32" spans="1:3" x14ac:dyDescent="0.25">
      <c r="A32" t="s">
        <v>64</v>
      </c>
      <c r="B32" t="s">
        <v>117</v>
      </c>
      <c r="C32">
        <f>VLOOKUP(B32,Datatypes!$A$1:$G$241,6,FALSE)</f>
        <v>15</v>
      </c>
    </row>
    <row r="33" spans="1:3" x14ac:dyDescent="0.25">
      <c r="A33" t="s">
        <v>65</v>
      </c>
      <c r="B33" t="s">
        <v>117</v>
      </c>
      <c r="C33">
        <f>VLOOKUP(B33,Datatypes!$A$1:$G$241,6,FALSE)</f>
        <v>15</v>
      </c>
    </row>
    <row r="34" spans="1:3" x14ac:dyDescent="0.25">
      <c r="A34" t="s">
        <v>66</v>
      </c>
      <c r="B34" t="s">
        <v>117</v>
      </c>
      <c r="C34">
        <f>VLOOKUP(B34,Datatypes!$A$1:$G$241,6,FALSE)</f>
        <v>15</v>
      </c>
    </row>
    <row r="35" spans="1:3" x14ac:dyDescent="0.25">
      <c r="A35" t="s">
        <v>67</v>
      </c>
      <c r="B35" t="s">
        <v>117</v>
      </c>
      <c r="C35">
        <f>VLOOKUP(B35,Datatypes!$A$1:$G$241,6,FALSE)</f>
        <v>15</v>
      </c>
    </row>
    <row r="36" spans="1:3" x14ac:dyDescent="0.25">
      <c r="A36" t="s">
        <v>68</v>
      </c>
      <c r="B36" t="s">
        <v>117</v>
      </c>
      <c r="C36">
        <f>VLOOKUP(B36,Datatypes!$A$1:$G$241,6,FALSE)</f>
        <v>15</v>
      </c>
    </row>
    <row r="37" spans="1:3" x14ac:dyDescent="0.25">
      <c r="A37" t="s">
        <v>69</v>
      </c>
      <c r="B37" t="s">
        <v>117</v>
      </c>
      <c r="C37">
        <f>VLOOKUP(B37,Datatypes!$A$1:$G$241,6,FALSE)</f>
        <v>15</v>
      </c>
    </row>
    <row r="38" spans="1:3" x14ac:dyDescent="0.25">
      <c r="A38" t="s">
        <v>70</v>
      </c>
      <c r="B38" t="s">
        <v>117</v>
      </c>
      <c r="C38">
        <f>VLOOKUP(B38,Datatypes!$A$1:$G$241,6,FALSE)</f>
        <v>15</v>
      </c>
    </row>
    <row r="39" spans="1:3" x14ac:dyDescent="0.25">
      <c r="A39" t="s">
        <v>71</v>
      </c>
      <c r="B39" t="s">
        <v>117</v>
      </c>
      <c r="C39">
        <f>VLOOKUP(B39,Datatypes!$A$1:$G$241,6,FALSE)</f>
        <v>15</v>
      </c>
    </row>
    <row r="40" spans="1:3" x14ac:dyDescent="0.25">
      <c r="A40" t="s">
        <v>72</v>
      </c>
      <c r="B40" t="s">
        <v>117</v>
      </c>
      <c r="C40">
        <f>VLOOKUP(B40,Datatypes!$A$1:$G$241,6,FALSE)</f>
        <v>15</v>
      </c>
    </row>
    <row r="41" spans="1:3" x14ac:dyDescent="0.25">
      <c r="A41" t="s">
        <v>73</v>
      </c>
      <c r="B41" t="s">
        <v>117</v>
      </c>
      <c r="C41">
        <f>VLOOKUP(B41,Datatypes!$A$1:$G$241,6,FALSE)</f>
        <v>15</v>
      </c>
    </row>
    <row r="42" spans="1:3" x14ac:dyDescent="0.25">
      <c r="A42" t="s">
        <v>74</v>
      </c>
      <c r="B42" t="s">
        <v>117</v>
      </c>
      <c r="C42">
        <f>VLOOKUP(B42,Datatypes!$A$1:$G$241,6,FALSE)</f>
        <v>15</v>
      </c>
    </row>
    <row r="43" spans="1:3" x14ac:dyDescent="0.25">
      <c r="A43" t="s">
        <v>75</v>
      </c>
      <c r="B43" t="s">
        <v>117</v>
      </c>
      <c r="C43">
        <f>VLOOKUP(B43,Datatypes!$A$1:$G$241,6,FALSE)</f>
        <v>15</v>
      </c>
    </row>
    <row r="44" spans="1:3" x14ac:dyDescent="0.25">
      <c r="A44" t="s">
        <v>77</v>
      </c>
      <c r="B44" t="s">
        <v>117</v>
      </c>
      <c r="C44">
        <f>VLOOKUP(B44,Datatypes!$A$1:$G$241,6,FALSE)</f>
        <v>15</v>
      </c>
    </row>
    <row r="45" spans="1:3" x14ac:dyDescent="0.25">
      <c r="A45" t="s">
        <v>78</v>
      </c>
      <c r="B45" t="s">
        <v>117</v>
      </c>
      <c r="C45">
        <f>VLOOKUP(B45,Datatypes!$A$1:$G$241,6,FALSE)</f>
        <v>15</v>
      </c>
    </row>
    <row r="46" spans="1:3" x14ac:dyDescent="0.25">
      <c r="A46" t="s">
        <v>79</v>
      </c>
      <c r="B46" t="s">
        <v>117</v>
      </c>
      <c r="C46">
        <f>VLOOKUP(B46,Datatypes!$A$1:$G$241,6,FALSE)</f>
        <v>15</v>
      </c>
    </row>
    <row r="47" spans="1:3" x14ac:dyDescent="0.25">
      <c r="A47" t="s">
        <v>80</v>
      </c>
      <c r="B47" t="s">
        <v>117</v>
      </c>
      <c r="C47">
        <f>VLOOKUP(B47,Datatypes!$A$1:$G$241,6,FALSE)</f>
        <v>15</v>
      </c>
    </row>
    <row r="48" spans="1:3" x14ac:dyDescent="0.25">
      <c r="A48" t="s">
        <v>81</v>
      </c>
      <c r="B48" t="s">
        <v>117</v>
      </c>
      <c r="C48">
        <f>VLOOKUP(B48,Datatypes!$A$1:$G$241,6,FALSE)</f>
        <v>15</v>
      </c>
    </row>
    <row r="49" spans="1:3" x14ac:dyDescent="0.25">
      <c r="A49" t="s">
        <v>82</v>
      </c>
      <c r="B49" t="s">
        <v>117</v>
      </c>
      <c r="C49">
        <f>VLOOKUP(B49,Datatypes!$A$1:$G$241,6,FALSE)</f>
        <v>15</v>
      </c>
    </row>
    <row r="50" spans="1:3" x14ac:dyDescent="0.25">
      <c r="A50" t="s">
        <v>83</v>
      </c>
      <c r="B50" t="s">
        <v>117</v>
      </c>
      <c r="C50">
        <f>VLOOKUP(B50,Datatypes!$A$1:$G$241,6,FALSE)</f>
        <v>15</v>
      </c>
    </row>
    <row r="51" spans="1:3" x14ac:dyDescent="0.25">
      <c r="A51" t="s">
        <v>84</v>
      </c>
      <c r="B51" t="s">
        <v>117</v>
      </c>
      <c r="C51">
        <f>VLOOKUP(B51,Datatypes!$A$1:$G$241,6,FALSE)</f>
        <v>15</v>
      </c>
    </row>
    <row r="52" spans="1:3" x14ac:dyDescent="0.25">
      <c r="A52" t="s">
        <v>85</v>
      </c>
      <c r="B52" t="s">
        <v>117</v>
      </c>
      <c r="C52">
        <f>VLOOKUP(B52,Datatypes!$A$1:$G$241,6,FALSE)</f>
        <v>15</v>
      </c>
    </row>
    <row r="53" spans="1:3" x14ac:dyDescent="0.25">
      <c r="A53" t="s">
        <v>86</v>
      </c>
      <c r="B53" t="s">
        <v>117</v>
      </c>
      <c r="C53">
        <f>VLOOKUP(B53,Datatypes!$A$1:$G$241,6,FALSE)</f>
        <v>15</v>
      </c>
    </row>
    <row r="54" spans="1:3" x14ac:dyDescent="0.25">
      <c r="A54" t="s">
        <v>87</v>
      </c>
      <c r="B54" t="s">
        <v>117</v>
      </c>
      <c r="C54">
        <f>VLOOKUP(B54,Datatypes!$A$1:$G$241,6,FALSE)</f>
        <v>15</v>
      </c>
    </row>
    <row r="55" spans="1:3" x14ac:dyDescent="0.25">
      <c r="A55" t="s">
        <v>88</v>
      </c>
      <c r="B55" t="s">
        <v>117</v>
      </c>
      <c r="C55">
        <f>VLOOKUP(B55,Datatypes!$A$1:$G$241,6,FALSE)</f>
        <v>15</v>
      </c>
    </row>
    <row r="56" spans="1:3" x14ac:dyDescent="0.25">
      <c r="A56" t="s">
        <v>76</v>
      </c>
      <c r="B56" t="s">
        <v>117</v>
      </c>
      <c r="C56">
        <f>VLOOKUP(B56,Datatypes!$A$1:$G$241,6,FALSE)</f>
        <v>15</v>
      </c>
    </row>
    <row r="57" spans="1:3" x14ac:dyDescent="0.25">
      <c r="A57" t="s">
        <v>89</v>
      </c>
      <c r="B57" t="s">
        <v>117</v>
      </c>
      <c r="C57">
        <f>VLOOKUP(B57,Datatypes!$A$1:$G$241,6,FALSE)</f>
        <v>15</v>
      </c>
    </row>
    <row r="58" spans="1:3" x14ac:dyDescent="0.25">
      <c r="A58" t="s">
        <v>90</v>
      </c>
      <c r="B58" t="s">
        <v>117</v>
      </c>
      <c r="C58">
        <f>VLOOKUP(B58,Datatypes!$A$1:$G$241,6,FALSE)</f>
        <v>15</v>
      </c>
    </row>
    <row r="59" spans="1:3" x14ac:dyDescent="0.25">
      <c r="A59" t="s">
        <v>91</v>
      </c>
      <c r="B59" t="s">
        <v>117</v>
      </c>
      <c r="C59">
        <f>VLOOKUP(B59,Datatypes!$A$1:$G$241,6,FALSE)</f>
        <v>15</v>
      </c>
    </row>
    <row r="60" spans="1:3" x14ac:dyDescent="0.25">
      <c r="A60" t="s">
        <v>92</v>
      </c>
      <c r="B60" t="s">
        <v>117</v>
      </c>
      <c r="C60">
        <f>VLOOKUP(B60,Datatypes!$A$1:$G$241,6,FALSE)</f>
        <v>15</v>
      </c>
    </row>
    <row r="61" spans="1:3" x14ac:dyDescent="0.25">
      <c r="A61" t="s">
        <v>93</v>
      </c>
      <c r="B61" t="s">
        <v>117</v>
      </c>
      <c r="C61">
        <f>VLOOKUP(B61,Datatypes!$A$1:$G$241,6,FALSE)</f>
        <v>15</v>
      </c>
    </row>
    <row r="62" spans="1:3" x14ac:dyDescent="0.25">
      <c r="A62" t="s">
        <v>94</v>
      </c>
      <c r="B62" t="s">
        <v>117</v>
      </c>
      <c r="C62">
        <f>VLOOKUP(B62,Datatypes!$A$1:$G$241,6,FALSE)</f>
        <v>15</v>
      </c>
    </row>
    <row r="63" spans="1:3" x14ac:dyDescent="0.25">
      <c r="A63" t="s">
        <v>95</v>
      </c>
      <c r="B63" t="s">
        <v>117</v>
      </c>
      <c r="C63">
        <f>VLOOKUP(B63,Datatypes!$A$1:$G$241,6,FALSE)</f>
        <v>15</v>
      </c>
    </row>
    <row r="64" spans="1:3" x14ac:dyDescent="0.25">
      <c r="A64" t="s">
        <v>96</v>
      </c>
      <c r="B64" t="s">
        <v>117</v>
      </c>
      <c r="C64">
        <f>VLOOKUP(B64,Datatypes!$A$1:$G$241,6,FALSE)</f>
        <v>15</v>
      </c>
    </row>
    <row r="65" spans="1:3" x14ac:dyDescent="0.25">
      <c r="A65" t="s">
        <v>97</v>
      </c>
      <c r="B65" t="s">
        <v>117</v>
      </c>
      <c r="C65">
        <f>VLOOKUP(B65,Datatypes!$A$1:$G$241,6,FALSE)</f>
        <v>15</v>
      </c>
    </row>
    <row r="66" spans="1:3" x14ac:dyDescent="0.25">
      <c r="A66" t="s">
        <v>98</v>
      </c>
      <c r="B66" t="s">
        <v>117</v>
      </c>
      <c r="C66">
        <f>VLOOKUP(B66,Datatypes!$A$1:$G$241,6,FALSE)</f>
        <v>15</v>
      </c>
    </row>
    <row r="67" spans="1:3" x14ac:dyDescent="0.25">
      <c r="A67" t="s">
        <v>99</v>
      </c>
      <c r="B67" t="s">
        <v>117</v>
      </c>
      <c r="C67">
        <f>VLOOKUP(B67,Datatypes!$A$1:$G$241,6,FALSE)</f>
        <v>15</v>
      </c>
    </row>
    <row r="68" spans="1:3" x14ac:dyDescent="0.25">
      <c r="A68" t="s">
        <v>100</v>
      </c>
      <c r="B68" t="s">
        <v>117</v>
      </c>
      <c r="C68">
        <f>VLOOKUP(B68,Datatypes!$A$1:$G$241,6,FALSE)</f>
        <v>15</v>
      </c>
    </row>
    <row r="69" spans="1:3" x14ac:dyDescent="0.25">
      <c r="A69" t="s">
        <v>101</v>
      </c>
      <c r="B69" t="s">
        <v>117</v>
      </c>
      <c r="C69">
        <f>VLOOKUP(B69,Datatypes!$A$1:$G$241,6,FALSE)</f>
        <v>15</v>
      </c>
    </row>
    <row r="70" spans="1:3" x14ac:dyDescent="0.25">
      <c r="A70" t="s">
        <v>118</v>
      </c>
      <c r="B70" t="s">
        <v>121</v>
      </c>
      <c r="C70">
        <f>VLOOKUP(B70,Datatypes!$A$1:$G$241,6,FALSE)</f>
        <v>15</v>
      </c>
    </row>
    <row r="71" spans="1:3" x14ac:dyDescent="0.25">
      <c r="A71" t="s">
        <v>119</v>
      </c>
      <c r="B71" t="s">
        <v>121</v>
      </c>
      <c r="C71">
        <f>VLOOKUP(B71,Datatypes!$A$1:$G$241,6,FALSE)</f>
        <v>15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06FF7A-5552-4966-98D8-8134FDB44463}">
          <x14:formula1>
            <xm:f>Datatypes!$A:$A</xm:f>
          </x14:formula1>
          <xm:sqref>B3:B71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7736-7357-4E58-9B5E-A7DE8D75E679}">
  <dimension ref="A1:G9"/>
  <sheetViews>
    <sheetView tabSelected="1" workbookViewId="0">
      <selection activeCell="I22" sqref="I22"/>
    </sheetView>
  </sheetViews>
  <sheetFormatPr baseColWidth="10" defaultRowHeight="15" x14ac:dyDescent="0.25"/>
  <cols>
    <col min="1" max="1" width="17.5703125" bestFit="1" customWidth="1"/>
    <col min="6" max="6" width="15.7109375" bestFit="1" customWidth="1"/>
    <col min="7" max="7" width="12" bestFit="1" customWidth="1"/>
  </cols>
  <sheetData>
    <row r="1" spans="1:7" x14ac:dyDescent="0.25">
      <c r="B1" t="s">
        <v>106</v>
      </c>
      <c r="C1" t="s">
        <v>107</v>
      </c>
      <c r="D1" t="s">
        <v>109</v>
      </c>
      <c r="E1" t="s">
        <v>108</v>
      </c>
      <c r="F1" t="s">
        <v>110</v>
      </c>
      <c r="G1" t="s">
        <v>111</v>
      </c>
    </row>
    <row r="2" spans="1:7" x14ac:dyDescent="0.25">
      <c r="A2" t="s">
        <v>112</v>
      </c>
      <c r="B2">
        <v>-40</v>
      </c>
      <c r="C2">
        <v>85</v>
      </c>
      <c r="D2">
        <f>1/2</f>
        <v>0.5</v>
      </c>
      <c r="E2">
        <f t="shared" ref="E2:E9" si="0">(C2-B2)/D2</f>
        <v>250</v>
      </c>
      <c r="F2">
        <f t="shared" ref="F2:F9" si="1">ROUNDUP(LOG(E2,2),0)</f>
        <v>8</v>
      </c>
      <c r="G2">
        <f t="shared" ref="G2:G9" si="2">MOD(LOG(E2,2),1)</f>
        <v>0.96578428466208699</v>
      </c>
    </row>
    <row r="3" spans="1:7" x14ac:dyDescent="0.25">
      <c r="A3" t="s">
        <v>113</v>
      </c>
      <c r="B3">
        <v>-40</v>
      </c>
      <c r="C3">
        <v>60</v>
      </c>
      <c r="D3">
        <f>0.1</f>
        <v>0.1</v>
      </c>
      <c r="E3">
        <f t="shared" si="0"/>
        <v>1000</v>
      </c>
      <c r="F3">
        <f t="shared" si="1"/>
        <v>10</v>
      </c>
      <c r="G3">
        <f t="shared" si="2"/>
        <v>0.96578428466208699</v>
      </c>
    </row>
    <row r="4" spans="1:7" x14ac:dyDescent="0.25">
      <c r="A4" t="s">
        <v>114</v>
      </c>
      <c r="B4">
        <v>0</v>
      </c>
      <c r="C4">
        <v>10000</v>
      </c>
      <c r="D4">
        <v>10</v>
      </c>
      <c r="E4">
        <f t="shared" si="0"/>
        <v>1000</v>
      </c>
      <c r="F4">
        <f t="shared" si="1"/>
        <v>10</v>
      </c>
      <c r="G4">
        <f t="shared" si="2"/>
        <v>0.96578428466208699</v>
      </c>
    </row>
    <row r="5" spans="1:7" x14ac:dyDescent="0.25">
      <c r="A5" t="s">
        <v>115</v>
      </c>
      <c r="B5">
        <v>0</v>
      </c>
      <c r="C5">
        <v>10000</v>
      </c>
      <c r="D5">
        <v>10</v>
      </c>
      <c r="E5">
        <f t="shared" si="0"/>
        <v>1000</v>
      </c>
      <c r="F5">
        <f t="shared" si="1"/>
        <v>10</v>
      </c>
      <c r="G5">
        <f t="shared" si="2"/>
        <v>0.96578428466208699</v>
      </c>
    </row>
    <row r="6" spans="1:7" x14ac:dyDescent="0.25">
      <c r="A6" t="s">
        <v>116</v>
      </c>
      <c r="B6">
        <v>0</v>
      </c>
      <c r="C6">
        <v>100</v>
      </c>
      <c r="D6">
        <v>0.1</v>
      </c>
      <c r="E6">
        <f t="shared" si="0"/>
        <v>1000</v>
      </c>
      <c r="F6">
        <f t="shared" si="1"/>
        <v>10</v>
      </c>
      <c r="G6">
        <f t="shared" si="2"/>
        <v>0.96578428466208699</v>
      </c>
    </row>
    <row r="7" spans="1:7" x14ac:dyDescent="0.25">
      <c r="A7" t="s">
        <v>117</v>
      </c>
      <c r="B7">
        <v>0</v>
      </c>
      <c r="C7">
        <v>32768</v>
      </c>
      <c r="D7">
        <v>1</v>
      </c>
      <c r="E7">
        <f t="shared" si="0"/>
        <v>32768</v>
      </c>
      <c r="F7">
        <f t="shared" si="1"/>
        <v>15</v>
      </c>
      <c r="G7">
        <f t="shared" si="2"/>
        <v>0</v>
      </c>
    </row>
    <row r="8" spans="1:7" x14ac:dyDescent="0.25">
      <c r="A8" t="s">
        <v>120</v>
      </c>
      <c r="B8">
        <v>0</v>
      </c>
      <c r="C8">
        <v>32768</v>
      </c>
      <c r="D8">
        <v>1</v>
      </c>
      <c r="E8">
        <f t="shared" si="0"/>
        <v>32768</v>
      </c>
      <c r="F8">
        <f t="shared" si="1"/>
        <v>15</v>
      </c>
      <c r="G8">
        <f t="shared" si="2"/>
        <v>0</v>
      </c>
    </row>
    <row r="9" spans="1:7" x14ac:dyDescent="0.25">
      <c r="A9" t="s">
        <v>121</v>
      </c>
      <c r="B9">
        <v>0</v>
      </c>
      <c r="C9">
        <v>32768</v>
      </c>
      <c r="D9">
        <v>1</v>
      </c>
      <c r="E9">
        <f t="shared" si="0"/>
        <v>32768</v>
      </c>
      <c r="F9">
        <f t="shared" si="1"/>
        <v>15</v>
      </c>
      <c r="G9">
        <f t="shared" si="2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Mobile</vt:lpstr>
      <vt:lpstr>Data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Raffael Anklin</cp:lastModifiedBy>
  <dcterms:created xsi:type="dcterms:W3CDTF">2021-04-08T09:30:13Z</dcterms:created>
  <dcterms:modified xsi:type="dcterms:W3CDTF">2021-07-14T21:18:49Z</dcterms:modified>
</cp:coreProperties>
</file>