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010480d295b326a/바탕 화면/"/>
    </mc:Choice>
  </mc:AlternateContent>
  <xr:revisionPtr revIDLastSave="406" documentId="11_AD13073C9FCC0AA7BAAA9F7BAE48624F29E8C114" xr6:coauthVersionLast="47" xr6:coauthVersionMax="47" xr10:uidLastSave="{D9DA2E89-9C07-4EEC-869F-EAB9EDB9C2E3}"/>
  <bookViews>
    <workbookView xWindow="-108" yWindow="-108" windowWidth="23256" windowHeight="12456" activeTab="3" xr2:uid="{00000000-000D-0000-FFFF-FFFF00000000}"/>
  </bookViews>
  <sheets>
    <sheet name="양심서약서" sheetId="4" r:id="rId1"/>
    <sheet name="1번 문제" sheetId="3" r:id="rId2"/>
    <sheet name="2번 문제" sheetId="1" r:id="rId3"/>
    <sheet name="3번 문제" sheetId="2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9" i="2" l="1"/>
  <c r="F74" i="1" l="1"/>
  <c r="F72" i="1"/>
  <c r="F70" i="1"/>
  <c r="F68" i="1"/>
  <c r="F66" i="1"/>
  <c r="F64" i="1"/>
  <c r="F62" i="1"/>
  <c r="F61" i="1"/>
  <c r="F67" i="1" s="1"/>
  <c r="F73" i="1" s="1"/>
  <c r="F60" i="1"/>
  <c r="F58" i="1"/>
  <c r="F57" i="1"/>
  <c r="F56" i="1"/>
  <c r="F55" i="1"/>
  <c r="F54" i="1"/>
  <c r="F52" i="1"/>
  <c r="F51" i="1"/>
  <c r="F50" i="1"/>
  <c r="F49" i="1"/>
  <c r="F48" i="1"/>
  <c r="B72" i="1" l="1"/>
  <c r="C72" i="1"/>
  <c r="D72" i="1"/>
  <c r="E72" i="1"/>
  <c r="B74" i="1"/>
  <c r="C74" i="1"/>
  <c r="D74" i="1"/>
  <c r="E74" i="1"/>
  <c r="A74" i="1"/>
  <c r="A72" i="1"/>
  <c r="A70" i="1"/>
  <c r="B70" i="1"/>
  <c r="D70" i="1"/>
  <c r="E70" i="1"/>
  <c r="C70" i="1"/>
  <c r="H64" i="1"/>
  <c r="B66" i="1"/>
  <c r="C66" i="1"/>
  <c r="D66" i="1"/>
  <c r="E66" i="1"/>
  <c r="B68" i="1"/>
  <c r="C68" i="1"/>
  <c r="D68" i="1"/>
  <c r="E68" i="1"/>
  <c r="A68" i="1"/>
  <c r="A66" i="1"/>
  <c r="B64" i="1"/>
  <c r="C64" i="1"/>
  <c r="D64" i="1"/>
  <c r="E64" i="1"/>
  <c r="A64" i="1"/>
  <c r="B62" i="1"/>
  <c r="C62" i="1"/>
  <c r="D62" i="1"/>
  <c r="E62" i="1"/>
  <c r="A62" i="1"/>
  <c r="B60" i="1"/>
  <c r="C60" i="1"/>
  <c r="D60" i="1"/>
  <c r="E60" i="1"/>
  <c r="C54" i="1"/>
  <c r="B48" i="1"/>
  <c r="B54" i="1" s="1"/>
  <c r="C48" i="1"/>
  <c r="D48" i="1"/>
  <c r="D54" i="1" s="1"/>
  <c r="E48" i="1"/>
  <c r="E54" i="1" s="1"/>
  <c r="B49" i="1"/>
  <c r="C49" i="1"/>
  <c r="D49" i="1"/>
  <c r="E49" i="1"/>
  <c r="B50" i="1"/>
  <c r="B56" i="1" s="1"/>
  <c r="C50" i="1"/>
  <c r="C56" i="1" s="1"/>
  <c r="D50" i="1"/>
  <c r="D56" i="1" s="1"/>
  <c r="E50" i="1"/>
  <c r="E56" i="1" s="1"/>
  <c r="B51" i="1"/>
  <c r="C51" i="1"/>
  <c r="D51" i="1"/>
  <c r="E51" i="1"/>
  <c r="B52" i="1"/>
  <c r="B58" i="1" s="1"/>
  <c r="C52" i="1"/>
  <c r="C58" i="1" s="1"/>
  <c r="D52" i="1"/>
  <c r="D58" i="1" s="1"/>
  <c r="E52" i="1"/>
  <c r="E58" i="1" s="1"/>
  <c r="A49" i="1"/>
  <c r="H49" i="1" s="1"/>
  <c r="D55" i="1" s="1"/>
  <c r="D61" i="1" s="1"/>
  <c r="D67" i="1" s="1"/>
  <c r="D73" i="1" s="1"/>
  <c r="A50" i="1"/>
  <c r="A56" i="1" s="1"/>
  <c r="A51" i="1"/>
  <c r="A52" i="1"/>
  <c r="A58" i="1" s="1"/>
  <c r="A48" i="1"/>
  <c r="Q67" i="2"/>
  <c r="R67" i="2" s="1"/>
  <c r="S67" i="2" s="1"/>
  <c r="Q68" i="2"/>
  <c r="Q69" i="2"/>
  <c r="Q70" i="2"/>
  <c r="Q71" i="2"/>
  <c r="R71" i="2" s="1"/>
  <c r="S71" i="2" s="1"/>
  <c r="Q72" i="2"/>
  <c r="Q73" i="2"/>
  <c r="Q74" i="2"/>
  <c r="Q75" i="2"/>
  <c r="Q76" i="2"/>
  <c r="Q77" i="2"/>
  <c r="Q66" i="2"/>
  <c r="M67" i="2"/>
  <c r="P67" i="2" s="1"/>
  <c r="M68" i="2"/>
  <c r="M69" i="2"/>
  <c r="M70" i="2"/>
  <c r="M71" i="2"/>
  <c r="M72" i="2"/>
  <c r="M73" i="2"/>
  <c r="M74" i="2"/>
  <c r="M75" i="2"/>
  <c r="O75" i="2" s="1"/>
  <c r="M76" i="2"/>
  <c r="O76" i="2" s="1"/>
  <c r="M77" i="2"/>
  <c r="M66" i="2"/>
  <c r="L67" i="2"/>
  <c r="L68" i="2"/>
  <c r="L69" i="2"/>
  <c r="L70" i="2"/>
  <c r="L71" i="2"/>
  <c r="L72" i="2"/>
  <c r="L73" i="2"/>
  <c r="L74" i="2"/>
  <c r="L75" i="2"/>
  <c r="L76" i="2"/>
  <c r="L77" i="2"/>
  <c r="L66" i="2"/>
  <c r="I67" i="2"/>
  <c r="I68" i="2"/>
  <c r="I69" i="2"/>
  <c r="I70" i="2"/>
  <c r="I71" i="2"/>
  <c r="I72" i="2"/>
  <c r="I73" i="2"/>
  <c r="R73" i="2" s="1"/>
  <c r="S73" i="2" s="1"/>
  <c r="I74" i="2"/>
  <c r="I75" i="2"/>
  <c r="I76" i="2"/>
  <c r="I77" i="2"/>
  <c r="I66" i="2"/>
  <c r="O66" i="2" s="1"/>
  <c r="H67" i="2"/>
  <c r="H68" i="2"/>
  <c r="H69" i="2"/>
  <c r="H70" i="2"/>
  <c r="H71" i="2"/>
  <c r="H72" i="2"/>
  <c r="H73" i="2"/>
  <c r="H74" i="2"/>
  <c r="H75" i="2"/>
  <c r="H76" i="2"/>
  <c r="H77" i="2"/>
  <c r="H66" i="2"/>
  <c r="O77" i="2"/>
  <c r="K77" i="2"/>
  <c r="K75" i="2"/>
  <c r="K73" i="2"/>
  <c r="O72" i="2"/>
  <c r="O71" i="2"/>
  <c r="P71" i="2"/>
  <c r="K71" i="2"/>
  <c r="O70" i="2"/>
  <c r="O69" i="2"/>
  <c r="P69" i="2"/>
  <c r="R69" i="2"/>
  <c r="S69" i="2" s="1"/>
  <c r="K69" i="2"/>
  <c r="O68" i="2"/>
  <c r="O67" i="2"/>
  <c r="K67" i="2"/>
  <c r="E58" i="2"/>
  <c r="E59" i="2"/>
  <c r="M44" i="2"/>
  <c r="M45" i="2"/>
  <c r="M46" i="2"/>
  <c r="M47" i="2"/>
  <c r="M48" i="2"/>
  <c r="M49" i="2"/>
  <c r="M50" i="2"/>
  <c r="M51" i="2"/>
  <c r="M52" i="2"/>
  <c r="M53" i="2"/>
  <c r="M54" i="2"/>
  <c r="M43" i="2"/>
  <c r="O43" i="2" s="1"/>
  <c r="L44" i="2"/>
  <c r="L45" i="2"/>
  <c r="L46" i="2"/>
  <c r="L47" i="2"/>
  <c r="L48" i="2"/>
  <c r="L49" i="2"/>
  <c r="L50" i="2"/>
  <c r="L51" i="2"/>
  <c r="L52" i="2"/>
  <c r="L53" i="2"/>
  <c r="L54" i="2"/>
  <c r="L43" i="2"/>
  <c r="H44" i="2"/>
  <c r="H45" i="2"/>
  <c r="H46" i="2"/>
  <c r="H47" i="2"/>
  <c r="H48" i="2"/>
  <c r="H49" i="2"/>
  <c r="H50" i="2"/>
  <c r="H51" i="2"/>
  <c r="H52" i="2"/>
  <c r="H53" i="2"/>
  <c r="H54" i="2"/>
  <c r="H43" i="2"/>
  <c r="I44" i="2"/>
  <c r="I45" i="2"/>
  <c r="O45" i="2" s="1"/>
  <c r="I46" i="2"/>
  <c r="I47" i="2"/>
  <c r="I48" i="2"/>
  <c r="I49" i="2"/>
  <c r="I50" i="2"/>
  <c r="I51" i="2"/>
  <c r="I52" i="2"/>
  <c r="I53" i="2"/>
  <c r="O53" i="2" s="1"/>
  <c r="I54" i="2"/>
  <c r="I43" i="2"/>
  <c r="K54" i="2"/>
  <c r="K52" i="2"/>
  <c r="O49" i="2"/>
  <c r="O47" i="2"/>
  <c r="K46" i="2"/>
  <c r="K44" i="2"/>
  <c r="M21" i="2"/>
  <c r="M22" i="2"/>
  <c r="M23" i="2"/>
  <c r="M24" i="2"/>
  <c r="M25" i="2"/>
  <c r="M26" i="2"/>
  <c r="M27" i="2"/>
  <c r="M28" i="2"/>
  <c r="M29" i="2"/>
  <c r="M30" i="2"/>
  <c r="M31" i="2"/>
  <c r="M20" i="2"/>
  <c r="L21" i="2"/>
  <c r="L22" i="2"/>
  <c r="L23" i="2"/>
  <c r="L24" i="2"/>
  <c r="L25" i="2"/>
  <c r="L26" i="2"/>
  <c r="L27" i="2"/>
  <c r="L28" i="2"/>
  <c r="L29" i="2"/>
  <c r="L30" i="2"/>
  <c r="L31" i="2"/>
  <c r="K21" i="2"/>
  <c r="K22" i="2"/>
  <c r="K23" i="2"/>
  <c r="K24" i="2"/>
  <c r="K25" i="2"/>
  <c r="K26" i="2"/>
  <c r="K27" i="2"/>
  <c r="K28" i="2"/>
  <c r="K29" i="2"/>
  <c r="K30" i="2"/>
  <c r="K31" i="2"/>
  <c r="J21" i="2"/>
  <c r="J22" i="2"/>
  <c r="J23" i="2"/>
  <c r="J24" i="2"/>
  <c r="J25" i="2"/>
  <c r="J26" i="2"/>
  <c r="J27" i="2"/>
  <c r="J28" i="2"/>
  <c r="J29" i="2"/>
  <c r="J30" i="2"/>
  <c r="J31" i="2"/>
  <c r="I21" i="2"/>
  <c r="I22" i="2"/>
  <c r="I23" i="2"/>
  <c r="I24" i="2"/>
  <c r="I25" i="2"/>
  <c r="I26" i="2"/>
  <c r="I27" i="2"/>
  <c r="I28" i="2"/>
  <c r="I29" i="2"/>
  <c r="I30" i="2"/>
  <c r="I31" i="2"/>
  <c r="H21" i="2"/>
  <c r="H22" i="2"/>
  <c r="H23" i="2"/>
  <c r="H24" i="2"/>
  <c r="H25" i="2"/>
  <c r="H26" i="2"/>
  <c r="H27" i="2"/>
  <c r="H28" i="2"/>
  <c r="H29" i="2"/>
  <c r="H30" i="2"/>
  <c r="H31" i="2"/>
  <c r="F208" i="3"/>
  <c r="G208" i="3"/>
  <c r="E208" i="3"/>
  <c r="G207" i="3"/>
  <c r="F207" i="3"/>
  <c r="E207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5" i="3"/>
  <c r="F11" i="3"/>
  <c r="F14" i="3"/>
  <c r="F19" i="3"/>
  <c r="F22" i="3"/>
  <c r="F27" i="3"/>
  <c r="F30" i="3"/>
  <c r="F35" i="3"/>
  <c r="F38" i="3"/>
  <c r="F43" i="3"/>
  <c r="F46" i="3"/>
  <c r="F51" i="3"/>
  <c r="F54" i="3"/>
  <c r="F59" i="3"/>
  <c r="F62" i="3"/>
  <c r="F67" i="3"/>
  <c r="F70" i="3"/>
  <c r="F75" i="3"/>
  <c r="F78" i="3"/>
  <c r="F83" i="3"/>
  <c r="F86" i="3"/>
  <c r="F91" i="3"/>
  <c r="F94" i="3"/>
  <c r="F99" i="3"/>
  <c r="F102" i="3"/>
  <c r="F107" i="3"/>
  <c r="F110" i="3"/>
  <c r="F115" i="3"/>
  <c r="F118" i="3"/>
  <c r="F123" i="3"/>
  <c r="F126" i="3"/>
  <c r="F131" i="3"/>
  <c r="F134" i="3"/>
  <c r="F139" i="3"/>
  <c r="F142" i="3"/>
  <c r="F147" i="3"/>
  <c r="F150" i="3"/>
  <c r="F155" i="3"/>
  <c r="F158" i="3"/>
  <c r="F163" i="3"/>
  <c r="F166" i="3"/>
  <c r="F171" i="3"/>
  <c r="F174" i="3"/>
  <c r="F179" i="3"/>
  <c r="F182" i="3"/>
  <c r="F187" i="3"/>
  <c r="F190" i="3"/>
  <c r="F195" i="3"/>
  <c r="F198" i="3"/>
  <c r="F203" i="3"/>
  <c r="F6" i="3"/>
  <c r="E5" i="3"/>
  <c r="D6" i="3"/>
  <c r="E6" i="3" s="1"/>
  <c r="D7" i="3"/>
  <c r="F7" i="3" s="1"/>
  <c r="D8" i="3"/>
  <c r="F8" i="3" s="1"/>
  <c r="D9" i="3"/>
  <c r="F9" i="3" s="1"/>
  <c r="D10" i="3"/>
  <c r="E10" i="3" s="1"/>
  <c r="D11" i="3"/>
  <c r="E11" i="3" s="1"/>
  <c r="D12" i="3"/>
  <c r="F12" i="3" s="1"/>
  <c r="D13" i="3"/>
  <c r="F13" i="3" s="1"/>
  <c r="D14" i="3"/>
  <c r="E14" i="3" s="1"/>
  <c r="D15" i="3"/>
  <c r="F15" i="3" s="1"/>
  <c r="D16" i="3"/>
  <c r="F16" i="3" s="1"/>
  <c r="D17" i="3"/>
  <c r="F17" i="3" s="1"/>
  <c r="D18" i="3"/>
  <c r="E18" i="3" s="1"/>
  <c r="D19" i="3"/>
  <c r="E19" i="3" s="1"/>
  <c r="D20" i="3"/>
  <c r="F20" i="3" s="1"/>
  <c r="D21" i="3"/>
  <c r="F21" i="3" s="1"/>
  <c r="D22" i="3"/>
  <c r="E22" i="3" s="1"/>
  <c r="D23" i="3"/>
  <c r="F23" i="3" s="1"/>
  <c r="D24" i="3"/>
  <c r="F24" i="3" s="1"/>
  <c r="D25" i="3"/>
  <c r="F25" i="3" s="1"/>
  <c r="D26" i="3"/>
  <c r="E26" i="3" s="1"/>
  <c r="D27" i="3"/>
  <c r="E27" i="3" s="1"/>
  <c r="D28" i="3"/>
  <c r="F28" i="3" s="1"/>
  <c r="D29" i="3"/>
  <c r="F29" i="3" s="1"/>
  <c r="D30" i="3"/>
  <c r="E30" i="3" s="1"/>
  <c r="D31" i="3"/>
  <c r="F31" i="3" s="1"/>
  <c r="D32" i="3"/>
  <c r="F32" i="3" s="1"/>
  <c r="D33" i="3"/>
  <c r="F33" i="3" s="1"/>
  <c r="D34" i="3"/>
  <c r="E34" i="3" s="1"/>
  <c r="D35" i="3"/>
  <c r="E35" i="3" s="1"/>
  <c r="D36" i="3"/>
  <c r="F36" i="3" s="1"/>
  <c r="D37" i="3"/>
  <c r="F37" i="3" s="1"/>
  <c r="D38" i="3"/>
  <c r="E38" i="3" s="1"/>
  <c r="D39" i="3"/>
  <c r="F39" i="3" s="1"/>
  <c r="D40" i="3"/>
  <c r="F40" i="3" s="1"/>
  <c r="D41" i="3"/>
  <c r="F41" i="3" s="1"/>
  <c r="D42" i="3"/>
  <c r="E42" i="3" s="1"/>
  <c r="D43" i="3"/>
  <c r="E43" i="3" s="1"/>
  <c r="D44" i="3"/>
  <c r="F44" i="3" s="1"/>
  <c r="D45" i="3"/>
  <c r="F45" i="3" s="1"/>
  <c r="D46" i="3"/>
  <c r="E46" i="3" s="1"/>
  <c r="D47" i="3"/>
  <c r="F47" i="3" s="1"/>
  <c r="D48" i="3"/>
  <c r="F48" i="3" s="1"/>
  <c r="D49" i="3"/>
  <c r="F49" i="3" s="1"/>
  <c r="D50" i="3"/>
  <c r="E50" i="3" s="1"/>
  <c r="D51" i="3"/>
  <c r="E51" i="3" s="1"/>
  <c r="D52" i="3"/>
  <c r="F52" i="3" s="1"/>
  <c r="D53" i="3"/>
  <c r="F53" i="3" s="1"/>
  <c r="D54" i="3"/>
  <c r="E54" i="3" s="1"/>
  <c r="D55" i="3"/>
  <c r="F55" i="3" s="1"/>
  <c r="D56" i="3"/>
  <c r="F56" i="3" s="1"/>
  <c r="D57" i="3"/>
  <c r="F57" i="3" s="1"/>
  <c r="D58" i="3"/>
  <c r="E58" i="3" s="1"/>
  <c r="D59" i="3"/>
  <c r="E59" i="3" s="1"/>
  <c r="D60" i="3"/>
  <c r="F60" i="3" s="1"/>
  <c r="D61" i="3"/>
  <c r="F61" i="3" s="1"/>
  <c r="D62" i="3"/>
  <c r="E62" i="3" s="1"/>
  <c r="D63" i="3"/>
  <c r="F63" i="3" s="1"/>
  <c r="D64" i="3"/>
  <c r="F64" i="3" s="1"/>
  <c r="D65" i="3"/>
  <c r="F65" i="3" s="1"/>
  <c r="D66" i="3"/>
  <c r="E66" i="3" s="1"/>
  <c r="D67" i="3"/>
  <c r="E67" i="3" s="1"/>
  <c r="D68" i="3"/>
  <c r="F68" i="3" s="1"/>
  <c r="D69" i="3"/>
  <c r="F69" i="3" s="1"/>
  <c r="D70" i="3"/>
  <c r="E70" i="3" s="1"/>
  <c r="D71" i="3"/>
  <c r="F71" i="3" s="1"/>
  <c r="D72" i="3"/>
  <c r="F72" i="3" s="1"/>
  <c r="D73" i="3"/>
  <c r="F73" i="3" s="1"/>
  <c r="D74" i="3"/>
  <c r="E74" i="3" s="1"/>
  <c r="D75" i="3"/>
  <c r="E75" i="3" s="1"/>
  <c r="D76" i="3"/>
  <c r="F76" i="3" s="1"/>
  <c r="D77" i="3"/>
  <c r="F77" i="3" s="1"/>
  <c r="D78" i="3"/>
  <c r="E78" i="3" s="1"/>
  <c r="D79" i="3"/>
  <c r="F79" i="3" s="1"/>
  <c r="D80" i="3"/>
  <c r="F80" i="3" s="1"/>
  <c r="D81" i="3"/>
  <c r="F81" i="3" s="1"/>
  <c r="D82" i="3"/>
  <c r="E82" i="3" s="1"/>
  <c r="D83" i="3"/>
  <c r="E83" i="3" s="1"/>
  <c r="D84" i="3"/>
  <c r="F84" i="3" s="1"/>
  <c r="D85" i="3"/>
  <c r="F85" i="3" s="1"/>
  <c r="D86" i="3"/>
  <c r="E86" i="3" s="1"/>
  <c r="D87" i="3"/>
  <c r="F87" i="3" s="1"/>
  <c r="D88" i="3"/>
  <c r="F88" i="3" s="1"/>
  <c r="D89" i="3"/>
  <c r="F89" i="3" s="1"/>
  <c r="D90" i="3"/>
  <c r="E90" i="3" s="1"/>
  <c r="D91" i="3"/>
  <c r="E91" i="3" s="1"/>
  <c r="D92" i="3"/>
  <c r="F92" i="3" s="1"/>
  <c r="D93" i="3"/>
  <c r="F93" i="3" s="1"/>
  <c r="D94" i="3"/>
  <c r="E94" i="3" s="1"/>
  <c r="D95" i="3"/>
  <c r="F95" i="3" s="1"/>
  <c r="D96" i="3"/>
  <c r="F96" i="3" s="1"/>
  <c r="D97" i="3"/>
  <c r="F97" i="3" s="1"/>
  <c r="D98" i="3"/>
  <c r="E98" i="3" s="1"/>
  <c r="D99" i="3"/>
  <c r="E99" i="3" s="1"/>
  <c r="D100" i="3"/>
  <c r="F100" i="3" s="1"/>
  <c r="D101" i="3"/>
  <c r="F101" i="3" s="1"/>
  <c r="D102" i="3"/>
  <c r="E102" i="3" s="1"/>
  <c r="D103" i="3"/>
  <c r="F103" i="3" s="1"/>
  <c r="D104" i="3"/>
  <c r="F104" i="3" s="1"/>
  <c r="D105" i="3"/>
  <c r="F105" i="3" s="1"/>
  <c r="D106" i="3"/>
  <c r="E106" i="3" s="1"/>
  <c r="D107" i="3"/>
  <c r="E107" i="3" s="1"/>
  <c r="D108" i="3"/>
  <c r="F108" i="3" s="1"/>
  <c r="D109" i="3"/>
  <c r="F109" i="3" s="1"/>
  <c r="D110" i="3"/>
  <c r="E110" i="3" s="1"/>
  <c r="D111" i="3"/>
  <c r="F111" i="3" s="1"/>
  <c r="D112" i="3"/>
  <c r="F112" i="3" s="1"/>
  <c r="D113" i="3"/>
  <c r="F113" i="3" s="1"/>
  <c r="D114" i="3"/>
  <c r="E114" i="3" s="1"/>
  <c r="D115" i="3"/>
  <c r="E115" i="3" s="1"/>
  <c r="D116" i="3"/>
  <c r="F116" i="3" s="1"/>
  <c r="D117" i="3"/>
  <c r="F117" i="3" s="1"/>
  <c r="D118" i="3"/>
  <c r="E118" i="3" s="1"/>
  <c r="D119" i="3"/>
  <c r="F119" i="3" s="1"/>
  <c r="D120" i="3"/>
  <c r="F120" i="3" s="1"/>
  <c r="D121" i="3"/>
  <c r="F121" i="3" s="1"/>
  <c r="D122" i="3"/>
  <c r="E122" i="3" s="1"/>
  <c r="D123" i="3"/>
  <c r="E123" i="3" s="1"/>
  <c r="D124" i="3"/>
  <c r="F124" i="3" s="1"/>
  <c r="D125" i="3"/>
  <c r="F125" i="3" s="1"/>
  <c r="D126" i="3"/>
  <c r="E126" i="3" s="1"/>
  <c r="D127" i="3"/>
  <c r="F127" i="3" s="1"/>
  <c r="D128" i="3"/>
  <c r="F128" i="3" s="1"/>
  <c r="D129" i="3"/>
  <c r="F129" i="3" s="1"/>
  <c r="D130" i="3"/>
  <c r="E130" i="3" s="1"/>
  <c r="D131" i="3"/>
  <c r="E131" i="3" s="1"/>
  <c r="D132" i="3"/>
  <c r="F132" i="3" s="1"/>
  <c r="D133" i="3"/>
  <c r="F133" i="3" s="1"/>
  <c r="D134" i="3"/>
  <c r="E134" i="3" s="1"/>
  <c r="D135" i="3"/>
  <c r="F135" i="3" s="1"/>
  <c r="D136" i="3"/>
  <c r="F136" i="3" s="1"/>
  <c r="D137" i="3"/>
  <c r="F137" i="3" s="1"/>
  <c r="D138" i="3"/>
  <c r="E138" i="3" s="1"/>
  <c r="D139" i="3"/>
  <c r="E139" i="3" s="1"/>
  <c r="D140" i="3"/>
  <c r="F140" i="3" s="1"/>
  <c r="D141" i="3"/>
  <c r="F141" i="3" s="1"/>
  <c r="D142" i="3"/>
  <c r="E142" i="3" s="1"/>
  <c r="D143" i="3"/>
  <c r="F143" i="3" s="1"/>
  <c r="D144" i="3"/>
  <c r="F144" i="3" s="1"/>
  <c r="D145" i="3"/>
  <c r="F145" i="3" s="1"/>
  <c r="D146" i="3"/>
  <c r="E146" i="3" s="1"/>
  <c r="D147" i="3"/>
  <c r="E147" i="3" s="1"/>
  <c r="D148" i="3"/>
  <c r="F148" i="3" s="1"/>
  <c r="D149" i="3"/>
  <c r="F149" i="3" s="1"/>
  <c r="D150" i="3"/>
  <c r="E150" i="3" s="1"/>
  <c r="D151" i="3"/>
  <c r="F151" i="3" s="1"/>
  <c r="D152" i="3"/>
  <c r="F152" i="3" s="1"/>
  <c r="D153" i="3"/>
  <c r="F153" i="3" s="1"/>
  <c r="D154" i="3"/>
  <c r="E154" i="3" s="1"/>
  <c r="D155" i="3"/>
  <c r="E155" i="3" s="1"/>
  <c r="D156" i="3"/>
  <c r="F156" i="3" s="1"/>
  <c r="D157" i="3"/>
  <c r="F157" i="3" s="1"/>
  <c r="D158" i="3"/>
  <c r="E158" i="3" s="1"/>
  <c r="D159" i="3"/>
  <c r="F159" i="3" s="1"/>
  <c r="D160" i="3"/>
  <c r="F160" i="3" s="1"/>
  <c r="D161" i="3"/>
  <c r="F161" i="3" s="1"/>
  <c r="D162" i="3"/>
  <c r="E162" i="3" s="1"/>
  <c r="D163" i="3"/>
  <c r="E163" i="3" s="1"/>
  <c r="D164" i="3"/>
  <c r="F164" i="3" s="1"/>
  <c r="D165" i="3"/>
  <c r="F165" i="3" s="1"/>
  <c r="D166" i="3"/>
  <c r="E166" i="3" s="1"/>
  <c r="D167" i="3"/>
  <c r="F167" i="3" s="1"/>
  <c r="D168" i="3"/>
  <c r="F168" i="3" s="1"/>
  <c r="D169" i="3"/>
  <c r="F169" i="3" s="1"/>
  <c r="D170" i="3"/>
  <c r="E170" i="3" s="1"/>
  <c r="D171" i="3"/>
  <c r="E171" i="3" s="1"/>
  <c r="D172" i="3"/>
  <c r="F172" i="3" s="1"/>
  <c r="D173" i="3"/>
  <c r="F173" i="3" s="1"/>
  <c r="D174" i="3"/>
  <c r="E174" i="3" s="1"/>
  <c r="D175" i="3"/>
  <c r="F175" i="3" s="1"/>
  <c r="D176" i="3"/>
  <c r="F176" i="3" s="1"/>
  <c r="D177" i="3"/>
  <c r="F177" i="3" s="1"/>
  <c r="D178" i="3"/>
  <c r="E178" i="3" s="1"/>
  <c r="D179" i="3"/>
  <c r="E179" i="3" s="1"/>
  <c r="D180" i="3"/>
  <c r="F180" i="3" s="1"/>
  <c r="D181" i="3"/>
  <c r="F181" i="3" s="1"/>
  <c r="D182" i="3"/>
  <c r="E182" i="3" s="1"/>
  <c r="D183" i="3"/>
  <c r="F183" i="3" s="1"/>
  <c r="D184" i="3"/>
  <c r="F184" i="3" s="1"/>
  <c r="D185" i="3"/>
  <c r="F185" i="3" s="1"/>
  <c r="D186" i="3"/>
  <c r="E186" i="3" s="1"/>
  <c r="D187" i="3"/>
  <c r="E187" i="3" s="1"/>
  <c r="D188" i="3"/>
  <c r="F188" i="3" s="1"/>
  <c r="D189" i="3"/>
  <c r="F189" i="3" s="1"/>
  <c r="D190" i="3"/>
  <c r="E190" i="3" s="1"/>
  <c r="D191" i="3"/>
  <c r="F191" i="3" s="1"/>
  <c r="D192" i="3"/>
  <c r="F192" i="3" s="1"/>
  <c r="D193" i="3"/>
  <c r="F193" i="3" s="1"/>
  <c r="D194" i="3"/>
  <c r="E194" i="3" s="1"/>
  <c r="D195" i="3"/>
  <c r="E195" i="3" s="1"/>
  <c r="D196" i="3"/>
  <c r="F196" i="3" s="1"/>
  <c r="D197" i="3"/>
  <c r="F197" i="3" s="1"/>
  <c r="D198" i="3"/>
  <c r="E198" i="3" s="1"/>
  <c r="D199" i="3"/>
  <c r="F199" i="3" s="1"/>
  <c r="D200" i="3"/>
  <c r="F200" i="3" s="1"/>
  <c r="D201" i="3"/>
  <c r="F201" i="3" s="1"/>
  <c r="D202" i="3"/>
  <c r="E202" i="3" s="1"/>
  <c r="D203" i="3"/>
  <c r="E203" i="3" s="1"/>
  <c r="D204" i="3"/>
  <c r="F204" i="3" s="1"/>
  <c r="D205" i="3"/>
  <c r="F205" i="3" s="1"/>
  <c r="D5" i="3"/>
  <c r="H51" i="1" l="1"/>
  <c r="D57" i="1" s="1"/>
  <c r="E57" i="1"/>
  <c r="E55" i="1"/>
  <c r="E61" i="1" s="1"/>
  <c r="E67" i="1" s="1"/>
  <c r="E73" i="1" s="1"/>
  <c r="A57" i="1"/>
  <c r="C55" i="1"/>
  <c r="C61" i="1" s="1"/>
  <c r="C67" i="1" s="1"/>
  <c r="C73" i="1" s="1"/>
  <c r="A55" i="1"/>
  <c r="A61" i="1" s="1"/>
  <c r="A67" i="1" s="1"/>
  <c r="A73" i="1" s="1"/>
  <c r="B55" i="1"/>
  <c r="B61" i="1" s="1"/>
  <c r="B67" i="1" s="1"/>
  <c r="B73" i="1" s="1"/>
  <c r="C57" i="1"/>
  <c r="B57" i="1"/>
  <c r="A54" i="1"/>
  <c r="A60" i="1" s="1"/>
  <c r="O74" i="2"/>
  <c r="O73" i="2"/>
  <c r="O79" i="2"/>
  <c r="S80" i="2" s="1"/>
  <c r="P77" i="2"/>
  <c r="P75" i="2"/>
  <c r="R75" i="2"/>
  <c r="S75" i="2" s="1"/>
  <c r="N74" i="2"/>
  <c r="N70" i="2"/>
  <c r="P70" i="2"/>
  <c r="P74" i="2"/>
  <c r="O80" i="2"/>
  <c r="N76" i="2"/>
  <c r="P76" i="2"/>
  <c r="N72" i="2"/>
  <c r="P72" i="2"/>
  <c r="N66" i="2"/>
  <c r="P66" i="2"/>
  <c r="N68" i="2"/>
  <c r="P68" i="2"/>
  <c r="H79" i="2"/>
  <c r="H80" i="2" s="1"/>
  <c r="J66" i="2"/>
  <c r="R66" i="2"/>
  <c r="S66" i="2" s="1"/>
  <c r="N67" i="2"/>
  <c r="J68" i="2"/>
  <c r="R68" i="2"/>
  <c r="S68" i="2" s="1"/>
  <c r="N69" i="2"/>
  <c r="J70" i="2"/>
  <c r="R70" i="2"/>
  <c r="S70" i="2" s="1"/>
  <c r="N71" i="2"/>
  <c r="J72" i="2"/>
  <c r="R72" i="2"/>
  <c r="S72" i="2" s="1"/>
  <c r="N73" i="2"/>
  <c r="J74" i="2"/>
  <c r="R74" i="2"/>
  <c r="S74" i="2" s="1"/>
  <c r="N75" i="2"/>
  <c r="J76" i="2"/>
  <c r="R76" i="2"/>
  <c r="S76" i="2" s="1"/>
  <c r="N77" i="2"/>
  <c r="I79" i="2"/>
  <c r="I80" i="2" s="1"/>
  <c r="K66" i="2"/>
  <c r="K68" i="2"/>
  <c r="K70" i="2"/>
  <c r="K72" i="2"/>
  <c r="K74" i="2"/>
  <c r="K76" i="2"/>
  <c r="R77" i="2"/>
  <c r="S77" i="2" s="1"/>
  <c r="J67" i="2"/>
  <c r="J69" i="2"/>
  <c r="J71" i="2"/>
  <c r="J73" i="2"/>
  <c r="J75" i="2"/>
  <c r="J77" i="2"/>
  <c r="O51" i="2"/>
  <c r="K50" i="2"/>
  <c r="K48" i="2"/>
  <c r="H56" i="2"/>
  <c r="H57" i="2" s="1"/>
  <c r="N53" i="2"/>
  <c r="P53" i="2"/>
  <c r="N51" i="2"/>
  <c r="P51" i="2"/>
  <c r="N49" i="2"/>
  <c r="P49" i="2"/>
  <c r="N47" i="2"/>
  <c r="P47" i="2"/>
  <c r="N45" i="2"/>
  <c r="P45" i="2"/>
  <c r="N43" i="2"/>
  <c r="P43" i="2"/>
  <c r="P54" i="2"/>
  <c r="O44" i="2"/>
  <c r="O46" i="2"/>
  <c r="O48" i="2"/>
  <c r="O50" i="2"/>
  <c r="O52" i="2"/>
  <c r="O54" i="2"/>
  <c r="I56" i="2"/>
  <c r="I57" i="2" s="1"/>
  <c r="J43" i="2"/>
  <c r="N44" i="2"/>
  <c r="J45" i="2"/>
  <c r="N46" i="2"/>
  <c r="J47" i="2"/>
  <c r="N48" i="2"/>
  <c r="J49" i="2"/>
  <c r="N50" i="2"/>
  <c r="J51" i="2"/>
  <c r="N52" i="2"/>
  <c r="J53" i="2"/>
  <c r="N54" i="2"/>
  <c r="K43" i="2"/>
  <c r="K45" i="2"/>
  <c r="K47" i="2"/>
  <c r="K49" i="2"/>
  <c r="K51" i="2"/>
  <c r="K53" i="2"/>
  <c r="J44" i="2"/>
  <c r="J46" i="2"/>
  <c r="J48" i="2"/>
  <c r="J50" i="2"/>
  <c r="J52" i="2"/>
  <c r="J54" i="2"/>
  <c r="E197" i="3"/>
  <c r="E189" i="3"/>
  <c r="E181" i="3"/>
  <c r="E173" i="3"/>
  <c r="E165" i="3"/>
  <c r="E157" i="3"/>
  <c r="E149" i="3"/>
  <c r="E141" i="3"/>
  <c r="E133" i="3"/>
  <c r="E125" i="3"/>
  <c r="E117" i="3"/>
  <c r="E109" i="3"/>
  <c r="E101" i="3"/>
  <c r="E93" i="3"/>
  <c r="E85" i="3"/>
  <c r="E77" i="3"/>
  <c r="E69" i="3"/>
  <c r="E61" i="3"/>
  <c r="E53" i="3"/>
  <c r="E45" i="3"/>
  <c r="E37" i="3"/>
  <c r="E29" i="3"/>
  <c r="E21" i="3"/>
  <c r="E13" i="3"/>
  <c r="E204" i="3"/>
  <c r="E196" i="3"/>
  <c r="E188" i="3"/>
  <c r="E180" i="3"/>
  <c r="E172" i="3"/>
  <c r="E164" i="3"/>
  <c r="E156" i="3"/>
  <c r="E148" i="3"/>
  <c r="E140" i="3"/>
  <c r="E132" i="3"/>
  <c r="E124" i="3"/>
  <c r="E116" i="3"/>
  <c r="E108" i="3"/>
  <c r="E100" i="3"/>
  <c r="E92" i="3"/>
  <c r="E84" i="3"/>
  <c r="E76" i="3"/>
  <c r="E68" i="3"/>
  <c r="E60" i="3"/>
  <c r="E52" i="3"/>
  <c r="E44" i="3"/>
  <c r="E36" i="3"/>
  <c r="E28" i="3"/>
  <c r="E20" i="3"/>
  <c r="E12" i="3"/>
  <c r="E201" i="3"/>
  <c r="E193" i="3"/>
  <c r="E185" i="3"/>
  <c r="E177" i="3"/>
  <c r="E169" i="3"/>
  <c r="E161" i="3"/>
  <c r="E153" i="3"/>
  <c r="E145" i="3"/>
  <c r="E137" i="3"/>
  <c r="E129" i="3"/>
  <c r="E121" i="3"/>
  <c r="E113" i="3"/>
  <c r="E105" i="3"/>
  <c r="E97" i="3"/>
  <c r="E89" i="3"/>
  <c r="E81" i="3"/>
  <c r="E73" i="3"/>
  <c r="E65" i="3"/>
  <c r="E57" i="3"/>
  <c r="E49" i="3"/>
  <c r="E41" i="3"/>
  <c r="E33" i="3"/>
  <c r="E25" i="3"/>
  <c r="E17" i="3"/>
  <c r="E9" i="3"/>
  <c r="F202" i="3"/>
  <c r="F194" i="3"/>
  <c r="F186" i="3"/>
  <c r="F178" i="3"/>
  <c r="F170" i="3"/>
  <c r="F162" i="3"/>
  <c r="F154" i="3"/>
  <c r="F146" i="3"/>
  <c r="F138" i="3"/>
  <c r="F130" i="3"/>
  <c r="F122" i="3"/>
  <c r="F114" i="3"/>
  <c r="F106" i="3"/>
  <c r="F98" i="3"/>
  <c r="F90" i="3"/>
  <c r="F82" i="3"/>
  <c r="F74" i="3"/>
  <c r="F66" i="3"/>
  <c r="F58" i="3"/>
  <c r="F50" i="3"/>
  <c r="F42" i="3"/>
  <c r="F34" i="3"/>
  <c r="F26" i="3"/>
  <c r="F18" i="3"/>
  <c r="F10" i="3"/>
  <c r="E200" i="3"/>
  <c r="E192" i="3"/>
  <c r="E184" i="3"/>
  <c r="E176" i="3"/>
  <c r="E168" i="3"/>
  <c r="E160" i="3"/>
  <c r="E152" i="3"/>
  <c r="E144" i="3"/>
  <c r="E136" i="3"/>
  <c r="E128" i="3"/>
  <c r="E120" i="3"/>
  <c r="E112" i="3"/>
  <c r="E104" i="3"/>
  <c r="E96" i="3"/>
  <c r="E88" i="3"/>
  <c r="E80" i="3"/>
  <c r="E72" i="3"/>
  <c r="E64" i="3"/>
  <c r="E56" i="3"/>
  <c r="E48" i="3"/>
  <c r="E40" i="3"/>
  <c r="E32" i="3"/>
  <c r="E24" i="3"/>
  <c r="E16" i="3"/>
  <c r="E8" i="3"/>
  <c r="E199" i="3"/>
  <c r="E191" i="3"/>
  <c r="E183" i="3"/>
  <c r="E175" i="3"/>
  <c r="E167" i="3"/>
  <c r="E159" i="3"/>
  <c r="E151" i="3"/>
  <c r="E143" i="3"/>
  <c r="E135" i="3"/>
  <c r="E127" i="3"/>
  <c r="E119" i="3"/>
  <c r="E111" i="3"/>
  <c r="E103" i="3"/>
  <c r="E95" i="3"/>
  <c r="E87" i="3"/>
  <c r="E79" i="3"/>
  <c r="E71" i="3"/>
  <c r="E63" i="3"/>
  <c r="E55" i="3"/>
  <c r="E47" i="3"/>
  <c r="E39" i="3"/>
  <c r="E31" i="3"/>
  <c r="E23" i="3"/>
  <c r="E15" i="3"/>
  <c r="E7" i="3"/>
  <c r="H57" i="1" l="1"/>
  <c r="F63" i="1" s="1"/>
  <c r="C63" i="1"/>
  <c r="P73" i="2"/>
  <c r="P79" i="2" s="1"/>
  <c r="P80" i="2" s="1"/>
  <c r="K79" i="2"/>
  <c r="N79" i="2"/>
  <c r="N80" i="2" s="1"/>
  <c r="S79" i="2"/>
  <c r="E83" i="2" s="1"/>
  <c r="J79" i="2"/>
  <c r="J80" i="2" s="1"/>
  <c r="J56" i="2"/>
  <c r="J57" i="2" s="1"/>
  <c r="P44" i="2"/>
  <c r="O56" i="2"/>
  <c r="S57" i="2" s="1"/>
  <c r="P52" i="2"/>
  <c r="N56" i="2"/>
  <c r="N57" i="2" s="1"/>
  <c r="P48" i="2"/>
  <c r="P46" i="2"/>
  <c r="K56" i="2"/>
  <c r="K57" i="2" s="1"/>
  <c r="P50" i="2"/>
  <c r="C69" i="1" l="1"/>
  <c r="H63" i="1"/>
  <c r="F69" i="1" s="1"/>
  <c r="B63" i="1"/>
  <c r="B69" i="1" s="1"/>
  <c r="E63" i="1"/>
  <c r="E69" i="1" s="1"/>
  <c r="D63" i="1"/>
  <c r="D69" i="1" s="1"/>
  <c r="A63" i="1"/>
  <c r="A69" i="1" s="1"/>
  <c r="K80" i="2"/>
  <c r="E82" i="2"/>
  <c r="E81" i="2" s="1"/>
  <c r="Q50" i="2"/>
  <c r="R50" i="2" s="1"/>
  <c r="S50" i="2" s="1"/>
  <c r="Q51" i="2"/>
  <c r="R51" i="2" s="1"/>
  <c r="S51" i="2" s="1"/>
  <c r="Q44" i="2"/>
  <c r="R44" i="2" s="1"/>
  <c r="S44" i="2" s="1"/>
  <c r="Q52" i="2"/>
  <c r="R52" i="2" s="1"/>
  <c r="S52" i="2" s="1"/>
  <c r="Q45" i="2"/>
  <c r="R45" i="2" s="1"/>
  <c r="S45" i="2" s="1"/>
  <c r="Q53" i="2"/>
  <c r="R53" i="2" s="1"/>
  <c r="S53" i="2" s="1"/>
  <c r="Q46" i="2"/>
  <c r="R46" i="2" s="1"/>
  <c r="S46" i="2" s="1"/>
  <c r="Q54" i="2"/>
  <c r="R54" i="2" s="1"/>
  <c r="S54" i="2" s="1"/>
  <c r="Q47" i="2"/>
  <c r="R47" i="2" s="1"/>
  <c r="S47" i="2" s="1"/>
  <c r="Q43" i="2"/>
  <c r="R43" i="2" s="1"/>
  <c r="S43" i="2" s="1"/>
  <c r="Q48" i="2"/>
  <c r="R48" i="2" s="1"/>
  <c r="S48" i="2" s="1"/>
  <c r="Q49" i="2"/>
  <c r="R49" i="2" s="1"/>
  <c r="S49" i="2" s="1"/>
  <c r="O57" i="2"/>
  <c r="P56" i="2"/>
  <c r="P57" i="2" s="1"/>
  <c r="F75" i="1" l="1"/>
  <c r="C75" i="1"/>
  <c r="C76" i="1"/>
  <c r="D75" i="1"/>
  <c r="H70" i="1"/>
  <c r="E76" i="1" s="1"/>
  <c r="D76" i="1"/>
  <c r="E75" i="1"/>
  <c r="A75" i="1"/>
  <c r="B76" i="1"/>
  <c r="B75" i="1"/>
  <c r="S56" i="2"/>
  <c r="E60" i="2" s="1"/>
  <c r="A76" i="1" l="1"/>
  <c r="F76" i="1"/>
  <c r="F89" i="1" s="1"/>
  <c r="F88" i="1"/>
  <c r="O25" i="2"/>
  <c r="O26" i="2"/>
  <c r="O27" i="2"/>
  <c r="O21" i="2"/>
  <c r="O22" i="2"/>
  <c r="O23" i="2"/>
  <c r="O24" i="2"/>
  <c r="O28" i="2"/>
  <c r="O29" i="2"/>
  <c r="O30" i="2"/>
  <c r="O31" i="2"/>
  <c r="I20" i="2"/>
  <c r="H20" i="2"/>
  <c r="J20" i="2" s="1"/>
  <c r="F87" i="1" l="1"/>
  <c r="B93" i="1" s="1"/>
  <c r="F86" i="1"/>
  <c r="H33" i="2"/>
  <c r="H34" i="2" s="1"/>
  <c r="I33" i="2"/>
  <c r="I34" i="2" s="1"/>
  <c r="K20" i="2"/>
  <c r="F85" i="1" l="1"/>
  <c r="K33" i="2"/>
  <c r="K34" i="2" s="1"/>
  <c r="L20" i="2"/>
  <c r="J33" i="2"/>
  <c r="J34" i="2" s="1"/>
  <c r="P20" i="2"/>
  <c r="P26" i="2" l="1"/>
  <c r="N26" i="2"/>
  <c r="P25" i="2"/>
  <c r="N25" i="2"/>
  <c r="N31" i="2"/>
  <c r="P31" i="2"/>
  <c r="N23" i="2"/>
  <c r="P23" i="2"/>
  <c r="N24" i="2"/>
  <c r="P24" i="2"/>
  <c r="P29" i="2"/>
  <c r="N29" i="2"/>
  <c r="N30" i="2"/>
  <c r="P30" i="2"/>
  <c r="N28" i="2"/>
  <c r="P28" i="2"/>
  <c r="N22" i="2"/>
  <c r="P22" i="2"/>
  <c r="P27" i="2"/>
  <c r="N27" i="2"/>
  <c r="N21" i="2"/>
  <c r="P21" i="2"/>
  <c r="E37" i="2"/>
  <c r="E36" i="2" s="1"/>
  <c r="O20" i="2"/>
  <c r="O33" i="2" s="1"/>
  <c r="N20" i="2"/>
  <c r="Q21" i="2" l="1"/>
  <c r="R21" i="2" s="1"/>
  <c r="S21" i="2" s="1"/>
  <c r="Q29" i="2"/>
  <c r="R29" i="2" s="1"/>
  <c r="S29" i="2" s="1"/>
  <c r="Q23" i="2"/>
  <c r="R23" i="2" s="1"/>
  <c r="S23" i="2" s="1"/>
  <c r="Q24" i="2"/>
  <c r="R24" i="2" s="1"/>
  <c r="S24" i="2" s="1"/>
  <c r="Q22" i="2"/>
  <c r="R22" i="2" s="1"/>
  <c r="S22" i="2" s="1"/>
  <c r="Q30" i="2"/>
  <c r="R30" i="2" s="1"/>
  <c r="S30" i="2" s="1"/>
  <c r="Q31" i="2"/>
  <c r="R31" i="2" s="1"/>
  <c r="S31" i="2" s="1"/>
  <c r="Q25" i="2"/>
  <c r="R25" i="2" s="1"/>
  <c r="S25" i="2" s="1"/>
  <c r="Q26" i="2"/>
  <c r="R26" i="2" s="1"/>
  <c r="S26" i="2" s="1"/>
  <c r="Q27" i="2"/>
  <c r="R27" i="2" s="1"/>
  <c r="S27" i="2" s="1"/>
  <c r="Q28" i="2"/>
  <c r="P33" i="2"/>
  <c r="P34" i="2" s="1"/>
  <c r="O34" i="2"/>
  <c r="S34" i="2"/>
  <c r="R28" i="2"/>
  <c r="S28" i="2" s="1"/>
  <c r="Q20" i="2"/>
  <c r="R20" i="2" s="1"/>
  <c r="S20" i="2" s="1"/>
  <c r="N33" i="2"/>
  <c r="N34" i="2" s="1"/>
  <c r="S33" i="2" l="1"/>
  <c r="E38" i="2" s="1"/>
</calcChain>
</file>

<file path=xl/sharedStrings.xml><?xml version="1.0" encoding="utf-8"?>
<sst xmlns="http://schemas.openxmlformats.org/spreadsheetml/2006/main" count="132" uniqueCount="81">
  <si>
    <t>아래의 수치해석적 적분방법에 따라 전압의 실횻값을 계산하고 그 결과를 비교하시오.</t>
  </si>
  <si>
    <t>(1)번</t>
  </si>
  <si>
    <t>(2)번</t>
  </si>
  <si>
    <t>(3)번</t>
  </si>
  <si>
    <t>순번</t>
  </si>
  <si>
    <t>시간(sec)</t>
  </si>
  <si>
    <t>전압(V)</t>
  </si>
  <si>
    <t>하한(구분구적법)</t>
  </si>
  <si>
    <t>상한(구분구적법)</t>
  </si>
  <si>
    <t>합성사다리꼴</t>
  </si>
  <si>
    <t>sum</t>
    <phoneticPr fontId="1" type="noConversion"/>
  </si>
  <si>
    <t>RMS 계산값</t>
    <phoneticPr fontId="1" type="noConversion"/>
  </si>
  <si>
    <t>실효치(RMS)</t>
    <phoneticPr fontId="1" type="noConversion"/>
  </si>
  <si>
    <t>아래의 데이터를 2차 스플라인(Spline)으로 적합(fitting)시키고, x = 7에서의 함수값을 추정하고자 한다.</t>
    <phoneticPr fontId="1" type="noConversion"/>
  </si>
  <si>
    <t>x</t>
    <phoneticPr fontId="1" type="noConversion"/>
  </si>
  <si>
    <t>y</t>
    <phoneticPr fontId="1" type="noConversion"/>
  </si>
  <si>
    <t>위의 세 점에 의해 총 2개의 구간으로 나뉘며, 각 구간에서의 2차 스플라인 표준식은 아래와 같다.</t>
    <phoneticPr fontId="1" type="noConversion"/>
  </si>
  <si>
    <t>y = a1*x^2 + b1*x +c1</t>
    <phoneticPr fontId="1" type="noConversion"/>
  </si>
  <si>
    <t>(1&lt;x&lt;4)</t>
    <phoneticPr fontId="1" type="noConversion"/>
  </si>
  <si>
    <t>단, a1 = 0</t>
    <phoneticPr fontId="1" type="noConversion"/>
  </si>
  <si>
    <t>y = a2*x^2 + b2*x +c2</t>
    <phoneticPr fontId="1" type="noConversion"/>
  </si>
  <si>
    <t>(4&lt;x&lt;8)</t>
    <phoneticPr fontId="1" type="noConversion"/>
  </si>
  <si>
    <t>(1) 위의 세 점에서 2차 스플라인 표준식을 만족하도록 수식 4개를 순서대로 수립하시오.</t>
    <phoneticPr fontId="1" type="noConversion"/>
  </si>
  <si>
    <t>(2) 점 (4, 5)에서의 미분계수를 이용하여 수식 1개를 수립하시오.</t>
    <phoneticPr fontId="1" type="noConversion"/>
  </si>
  <si>
    <t>(3) 위의 (1), (2)에서 수립한 수식을 순서대로 정렬하여 아래의 행렬을 완성하시오.</t>
    <phoneticPr fontId="1" type="noConversion"/>
  </si>
  <si>
    <t>b1</t>
    <phoneticPr fontId="1" type="noConversion"/>
  </si>
  <si>
    <t>c1</t>
    <phoneticPr fontId="1" type="noConversion"/>
  </si>
  <si>
    <t>a2</t>
    <phoneticPr fontId="1" type="noConversion"/>
  </si>
  <si>
    <t>b2</t>
    <phoneticPr fontId="1" type="noConversion"/>
  </si>
  <si>
    <t>c2</t>
    <phoneticPr fontId="1" type="noConversion"/>
  </si>
  <si>
    <t>(4) 가우스 소거법(Gauss Elimination)을 이용하여 b1, c1, a2, b2, c2를 결정하시오.</t>
    <phoneticPr fontId="1" type="noConversion"/>
  </si>
  <si>
    <t>(5) x = 7에서의 함수값을 추정하시오.</t>
    <phoneticPr fontId="1" type="noConversion"/>
  </si>
  <si>
    <t>f(7)</t>
    <phoneticPr fontId="1" type="noConversion"/>
  </si>
  <si>
    <t>순번</t>
    <phoneticPr fontId="1" type="noConversion"/>
  </si>
  <si>
    <t>연도</t>
    <phoneticPr fontId="1" type="noConversion"/>
  </si>
  <si>
    <t>전국 신생아 수(명)</t>
    <phoneticPr fontId="1" type="noConversion"/>
  </si>
  <si>
    <t>(1) 선형회귀 모델</t>
    <phoneticPr fontId="1" type="noConversion"/>
  </si>
  <si>
    <t>a0</t>
    <phoneticPr fontId="1" type="noConversion"/>
  </si>
  <si>
    <t>a1</t>
    <phoneticPr fontId="1" type="noConversion"/>
  </si>
  <si>
    <t>Rsquare</t>
    <phoneticPr fontId="1" type="noConversion"/>
  </si>
  <si>
    <t>(4) 위에서 선정된 모델을 이용하여 2024년 신생아 수를 예측하시오.</t>
    <phoneticPr fontId="1" type="noConversion"/>
  </si>
  <si>
    <t>선정된 모델</t>
    <phoneticPr fontId="1" type="noConversion"/>
  </si>
  <si>
    <t>모델</t>
    <phoneticPr fontId="1" type="noConversion"/>
  </si>
  <si>
    <t>2024년 예상</t>
    <phoneticPr fontId="1" type="noConversion"/>
  </si>
  <si>
    <t>명</t>
    <phoneticPr fontId="1" type="noConversion"/>
  </si>
  <si>
    <t xml:space="preserve">                                                   2023년 12월 21일    (   소속 전공/학과명   ) (  학번 9자리   ) (   이름     )  (  서명   )</t>
  </si>
  <si>
    <t>각 단계별로 아래의 행렬표를 복사해서 쓰시오.</t>
    <phoneticPr fontId="1" type="noConversion"/>
  </si>
  <si>
    <t>(2) 지수 모델</t>
    <phoneticPr fontId="1" type="noConversion"/>
  </si>
  <si>
    <t>(3) 멱방정식 모델</t>
    <phoneticPr fontId="1" type="noConversion"/>
  </si>
  <si>
    <t xml:space="preserve">   나는 다른 사람의 도움없이 그동안 준비한 학습자료와 본인의 학습역량만으로 양심껏 2023학년도 2학기 수치해석 기말고사에 임할 것임을 서약합니다.</t>
    <phoneticPr fontId="1" type="noConversion"/>
  </si>
  <si>
    <t>n</t>
    <phoneticPr fontId="1" type="noConversion"/>
  </si>
  <si>
    <t>x^2</t>
    <phoneticPr fontId="1" type="noConversion"/>
  </si>
  <si>
    <t>x*y</t>
    <phoneticPr fontId="1" type="noConversion"/>
  </si>
  <si>
    <t>x-xbar</t>
    <phoneticPr fontId="1" type="noConversion"/>
  </si>
  <si>
    <t>y-ybar</t>
    <phoneticPr fontId="1" type="noConversion"/>
  </si>
  <si>
    <t>(x-xbar)^2</t>
    <phoneticPr fontId="1" type="noConversion"/>
  </si>
  <si>
    <t>(y-ybar)^2</t>
    <phoneticPr fontId="1" type="noConversion"/>
  </si>
  <si>
    <t>(x-xbar)*(y-ybar)</t>
    <phoneticPr fontId="1" type="noConversion"/>
  </si>
  <si>
    <t>yhat</t>
    <phoneticPr fontId="1" type="noConversion"/>
  </si>
  <si>
    <t>y-yhat</t>
    <phoneticPr fontId="1" type="noConversion"/>
  </si>
  <si>
    <t>(y-yhat)^2</t>
    <phoneticPr fontId="1" type="noConversion"/>
  </si>
  <si>
    <t>SSE</t>
    <phoneticPr fontId="1" type="noConversion"/>
  </si>
  <si>
    <t>SST</t>
    <phoneticPr fontId="1" type="noConversion"/>
  </si>
  <si>
    <t>avg</t>
    <phoneticPr fontId="1" type="noConversion"/>
  </si>
  <si>
    <t>V^2</t>
    <phoneticPr fontId="1" type="noConversion"/>
  </si>
  <si>
    <t>문제 풀이를 위하여 전압의 제곱 값을 계산하는 행을 추가하였음.</t>
    <phoneticPr fontId="1" type="noConversion"/>
  </si>
  <si>
    <t>ln(y)</t>
    <phoneticPr fontId="1" type="noConversion"/>
  </si>
  <si>
    <t>log(x)</t>
    <phoneticPr fontId="1" type="noConversion"/>
  </si>
  <si>
    <t>log(y)</t>
    <phoneticPr fontId="1" type="noConversion"/>
  </si>
  <si>
    <t>1)</t>
    <phoneticPr fontId="1" type="noConversion"/>
  </si>
  <si>
    <t>2)</t>
    <phoneticPr fontId="1" type="noConversion"/>
  </si>
  <si>
    <t>3)</t>
    <phoneticPr fontId="1" type="noConversion"/>
  </si>
  <si>
    <t>4)</t>
    <phoneticPr fontId="1" type="noConversion"/>
  </si>
  <si>
    <t>대각원소에 0이 위치하지 않도록 식 순서 변경</t>
    <phoneticPr fontId="1" type="noConversion"/>
  </si>
  <si>
    <t>선형회귀</t>
    <phoneticPr fontId="1" type="noConversion"/>
  </si>
  <si>
    <t>4=a1+b1+c1</t>
    <phoneticPr fontId="1" type="noConversion"/>
  </si>
  <si>
    <t>5=16a1+4b1+c1</t>
    <phoneticPr fontId="1" type="noConversion"/>
  </si>
  <si>
    <t>5=16a2+4b2+c2</t>
    <phoneticPr fontId="1" type="noConversion"/>
  </si>
  <si>
    <t>2=64a2+8b2+c2</t>
    <phoneticPr fontId="1" type="noConversion"/>
  </si>
  <si>
    <t>8a1+b1-8a2-b2=0</t>
    <phoneticPr fontId="1" type="noConversion"/>
  </si>
  <si>
    <t>2024년은 x=14에 해당한다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</si>
</sst>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2" fillId="0" borderId="0" xfId="0" applyFont="1" applyAlignment="1">
      <alignment horizontal="right" vertical="center"/>
    </xf>
    <xf numFmtId="0" fontId="0" fillId="2" borderId="1" xfId="0" applyFill="1" applyBorder="1">
      <alignment vertical="center"/>
    </xf>
    <xf numFmtId="0" fontId="2" fillId="0" borderId="0" xfId="0" applyFont="1">
      <alignment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>
      <alignment vertical="center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3" fontId="0" fillId="0" borderId="1" xfId="0" applyNumberFormat="1" applyBorder="1" applyAlignment="1">
      <alignment horizontal="right"/>
    </xf>
    <xf numFmtId="3" fontId="0" fillId="0" borderId="0" xfId="0" applyNumberFormat="1">
      <alignment vertical="center"/>
    </xf>
    <xf numFmtId="0" fontId="0" fillId="0" borderId="0" xfId="0" applyAlignment="1">
      <alignment horizontal="right" vertical="center"/>
    </xf>
    <xf numFmtId="0" fontId="2" fillId="0" borderId="1" xfId="0" applyFont="1" applyBorder="1">
      <alignment vertical="center"/>
    </xf>
    <xf numFmtId="3" fontId="0" fillId="0" borderId="1" xfId="0" applyNumberFormat="1" applyBorder="1">
      <alignment vertical="center"/>
    </xf>
    <xf numFmtId="0" fontId="0" fillId="0" borderId="0" xfId="0" quotePrefix="1">
      <alignment vertical="center"/>
    </xf>
    <xf numFmtId="176" fontId="3" fillId="2" borderId="1" xfId="0" applyNumberFormat="1" applyFont="1" applyFill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'[1]2번 문제'!$B$3</c:f>
              <c:strCache>
                <c:ptCount val="1"/>
                <c:pt idx="0">
                  <c:v>y</c:v>
                </c:pt>
              </c:strCache>
            </c:strRef>
          </c:tx>
          <c:spPr>
            <a:ln w="15875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3"/>
            <c:marker>
              <c:symbol val="circle"/>
              <c:size val="8"/>
              <c:spPr>
                <a:solidFill>
                  <a:schemeClr val="accent1"/>
                </a:solidFill>
                <a:ln w="25400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C57F-4DA6-8312-7F44ABD8ADB2}"/>
              </c:ext>
            </c:extLst>
          </c:dPt>
          <c:xVal>
            <c:numRef>
              <c:f>'[1]2번 문제'!$A$4:$A$6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8</c:v>
                </c:pt>
              </c:numCache>
            </c:numRef>
          </c:xVal>
          <c:yVal>
            <c:numRef>
              <c:f>'[1]2번 문제'!$B$4:$B$6</c:f>
              <c:numCache>
                <c:formatCode>General</c:formatCode>
                <c:ptCount val="3"/>
                <c:pt idx="0">
                  <c:v>4</c:v>
                </c:pt>
                <c:pt idx="1">
                  <c:v>5</c:v>
                </c:pt>
                <c:pt idx="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7F-4DA6-8312-7F44ABD8AD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3930431"/>
        <c:axId val="670145247"/>
      </c:scatterChart>
      <c:valAx>
        <c:axId val="853930431"/>
        <c:scaling>
          <c:orientation val="minMax"/>
          <c:max val="9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70145247"/>
        <c:crosses val="autoZero"/>
        <c:crossBetween val="midCat"/>
      </c:valAx>
      <c:valAx>
        <c:axId val="670145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53930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선형회귀모델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1223643919510061"/>
                  <c:y val="-0.51084645669291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'3번 문제'!$H$20:$H$31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'3번 문제'!$I$20:$I$31</c:f>
              <c:numCache>
                <c:formatCode>#,##0</c:formatCode>
                <c:ptCount val="12"/>
                <c:pt idx="0">
                  <c:v>471265</c:v>
                </c:pt>
                <c:pt idx="1">
                  <c:v>484550</c:v>
                </c:pt>
                <c:pt idx="2">
                  <c:v>436455</c:v>
                </c:pt>
                <c:pt idx="3">
                  <c:v>435435</c:v>
                </c:pt>
                <c:pt idx="4">
                  <c:v>438420</c:v>
                </c:pt>
                <c:pt idx="5">
                  <c:v>406243</c:v>
                </c:pt>
                <c:pt idx="6">
                  <c:v>357771</c:v>
                </c:pt>
                <c:pt idx="7">
                  <c:v>326822</c:v>
                </c:pt>
                <c:pt idx="8">
                  <c:v>302676</c:v>
                </c:pt>
                <c:pt idx="9">
                  <c:v>272337</c:v>
                </c:pt>
                <c:pt idx="10">
                  <c:v>260562</c:v>
                </c:pt>
                <c:pt idx="11">
                  <c:v>249186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A8-4F2A-A750-828DEDCF8F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1805599"/>
        <c:axId val="1398111071"/>
      </c:scatterChart>
      <c:valAx>
        <c:axId val="1211805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98111071"/>
        <c:crosses val="autoZero"/>
        <c:crossBetween val="midCat"/>
      </c:valAx>
      <c:valAx>
        <c:axId val="139811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118055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지수 모델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91988188976378"/>
                  <c:y val="-0.666372120151647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'3번 문제'!$H$43:$H$54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'3번 문제'!$I$43:$I$54</c:f>
              <c:numCache>
                <c:formatCode>#,##0</c:formatCode>
                <c:ptCount val="12"/>
                <c:pt idx="0">
                  <c:v>13.063175847476513</c:v>
                </c:pt>
                <c:pt idx="1">
                  <c:v>13.090975904162697</c:v>
                </c:pt>
                <c:pt idx="2">
                  <c:v>12.986440556163863</c:v>
                </c:pt>
                <c:pt idx="3">
                  <c:v>12.984100810403906</c:v>
                </c:pt>
                <c:pt idx="4">
                  <c:v>12.990932634013319</c:v>
                </c:pt>
                <c:pt idx="5">
                  <c:v>12.914706781708402</c:v>
                </c:pt>
                <c:pt idx="6">
                  <c:v>12.787648395905551</c:v>
                </c:pt>
                <c:pt idx="7">
                  <c:v>12.697170959163575</c:v>
                </c:pt>
                <c:pt idx="8">
                  <c:v>12.620418205444276</c:v>
                </c:pt>
                <c:pt idx="9">
                  <c:v>12.514795548975682</c:v>
                </c:pt>
                <c:pt idx="10">
                  <c:v>12.47059611569591</c:v>
                </c:pt>
                <c:pt idx="11">
                  <c:v>12.425954884542012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218-4369-A1FC-87C9E7BACD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1800319"/>
        <c:axId val="1397704399"/>
      </c:scatterChart>
      <c:valAx>
        <c:axId val="1211800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97704399"/>
        <c:crosses val="autoZero"/>
        <c:crossBetween val="midCat"/>
      </c:valAx>
      <c:valAx>
        <c:axId val="1397704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118003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멱방정식모델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0421351652031144E-2"/>
                  <c:y val="-0.606529736416732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'3번 문제'!$H$66:$H$77</c:f>
              <c:numCache>
                <c:formatCode>General</c:formatCode>
                <c:ptCount val="12"/>
                <c:pt idx="0">
                  <c:v>0</c:v>
                </c:pt>
                <c:pt idx="1">
                  <c:v>0.3010299956639812</c:v>
                </c:pt>
                <c:pt idx="2">
                  <c:v>0.47712125471966244</c:v>
                </c:pt>
                <c:pt idx="3">
                  <c:v>0.6020599913279624</c:v>
                </c:pt>
                <c:pt idx="4">
                  <c:v>0.69897000433601886</c:v>
                </c:pt>
                <c:pt idx="5">
                  <c:v>0.77815125038364363</c:v>
                </c:pt>
                <c:pt idx="6">
                  <c:v>0.84509804001425681</c:v>
                </c:pt>
                <c:pt idx="7">
                  <c:v>0.90308998699194354</c:v>
                </c:pt>
                <c:pt idx="8">
                  <c:v>0.95424250943932487</c:v>
                </c:pt>
                <c:pt idx="9">
                  <c:v>1</c:v>
                </c:pt>
                <c:pt idx="10">
                  <c:v>1.0413926851582251</c:v>
                </c:pt>
                <c:pt idx="11">
                  <c:v>1.0791812460476249</c:v>
                </c:pt>
              </c:numCache>
            </c:numRef>
          </c:xVal>
          <c:yVal>
            <c:numRef>
              <c:f>'3번 문제'!$I$66:$I$77</c:f>
              <c:numCache>
                <c:formatCode>#,##0</c:formatCode>
                <c:ptCount val="12"/>
                <c:pt idx="0">
                  <c:v>5.6732651866908848</c:v>
                </c:pt>
                <c:pt idx="1">
                  <c:v>5.6853385979062914</c:v>
                </c:pt>
                <c:pt idx="2">
                  <c:v>5.639939473106562</c:v>
                </c:pt>
                <c:pt idx="3">
                  <c:v>5.6389233344339562</c:v>
                </c:pt>
                <c:pt idx="4">
                  <c:v>5.6418903577288608</c:v>
                </c:pt>
                <c:pt idx="5">
                  <c:v>5.6087858906944632</c:v>
                </c:pt>
                <c:pt idx="6">
                  <c:v>5.5536051348607502</c:v>
                </c:pt>
                <c:pt idx="7">
                  <c:v>5.5143112833469603</c:v>
                </c:pt>
                <c:pt idx="8">
                  <c:v>5.4809779859357883</c:v>
                </c:pt>
                <c:pt idx="9">
                  <c:v>5.4351066490675155</c:v>
                </c:pt>
                <c:pt idx="10">
                  <c:v>5.4159110790908596</c:v>
                </c:pt>
                <c:pt idx="11">
                  <c:v>5.3965236387353546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D7-4F79-A178-DEFC6270D6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5872511"/>
        <c:axId val="1452923599"/>
      </c:scatterChart>
      <c:valAx>
        <c:axId val="1445872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52923599"/>
        <c:crosses val="autoZero"/>
        <c:crossBetween val="midCat"/>
      </c:valAx>
      <c:valAx>
        <c:axId val="1452923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458725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image" Target="../media/image3.png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388620</xdr:colOff>
      <xdr:row>3</xdr:row>
      <xdr:rowOff>106680</xdr:rowOff>
    </xdr:from>
    <xdr:to>
      <xdr:col>12</xdr:col>
      <xdr:colOff>335933</xdr:colOff>
      <xdr:row>49</xdr:row>
      <xdr:rowOff>0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09468477-1368-99FD-6850-A94FF1B70B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3326" y="779033"/>
          <a:ext cx="6670842" cy="1020273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510540</xdr:colOff>
      <xdr:row>4</xdr:row>
      <xdr:rowOff>76200</xdr:rowOff>
    </xdr:from>
    <xdr:to>
      <xdr:col>15</xdr:col>
      <xdr:colOff>49380</xdr:colOff>
      <xdr:row>17</xdr:row>
      <xdr:rowOff>174743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8E49880B-75F8-406D-913F-15CC8FDEC6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52360" y="960120"/>
          <a:ext cx="6907380" cy="297128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685798</xdr:colOff>
      <xdr:row>2</xdr:row>
      <xdr:rowOff>2</xdr:rowOff>
    </xdr:from>
    <xdr:to>
      <xdr:col>8</xdr:col>
      <xdr:colOff>685799</xdr:colOff>
      <xdr:row>11</xdr:row>
      <xdr:rowOff>22052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6C11D0F1-F248-4917-90B5-7920936CD7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</xdr:colOff>
      <xdr:row>1</xdr:row>
      <xdr:rowOff>0</xdr:rowOff>
    </xdr:from>
    <xdr:to>
      <xdr:col>14</xdr:col>
      <xdr:colOff>8165</xdr:colOff>
      <xdr:row>13</xdr:row>
      <xdr:rowOff>208186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4F20BA77-9A74-418B-92B2-9FDF70BB81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29126" y="209550"/>
          <a:ext cx="6496050" cy="2722786"/>
        </a:xfrm>
        <a:prstGeom prst="rect">
          <a:avLst/>
        </a:prstGeom>
      </xdr:spPr>
    </xdr:pic>
    <xdr:clientData/>
  </xdr:twoCellAnchor>
  <xdr:twoCellAnchor>
    <xdr:from>
      <xdr:col>19</xdr:col>
      <xdr:colOff>438150</xdr:colOff>
      <xdr:row>19</xdr:row>
      <xdr:rowOff>15240</xdr:rowOff>
    </xdr:from>
    <xdr:to>
      <xdr:col>26</xdr:col>
      <xdr:colOff>316230</xdr:colOff>
      <xdr:row>31</xdr:row>
      <xdr:rowOff>106680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410B21D9-0188-20BB-8AED-A2B74D4527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277586</xdr:colOff>
      <xdr:row>42</xdr:row>
      <xdr:rowOff>16328</xdr:rowOff>
    </xdr:from>
    <xdr:to>
      <xdr:col>26</xdr:col>
      <xdr:colOff>125186</xdr:colOff>
      <xdr:row>54</xdr:row>
      <xdr:rowOff>146957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729468DD-450C-2AF5-9579-C44EF6BC78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202747</xdr:colOff>
      <xdr:row>63</xdr:row>
      <xdr:rowOff>208190</xdr:rowOff>
    </xdr:from>
    <xdr:to>
      <xdr:col>26</xdr:col>
      <xdr:colOff>107497</xdr:colOff>
      <xdr:row>75</xdr:row>
      <xdr:rowOff>208190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33285B6E-63D4-0C8C-5F38-E8DECB5550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23&#45380;%202&#54617;&#44592;%20&#49688;&#52824;&#54644;&#49437;%20&#44592;&#47568;&#44256;&#49324;_&#47928;&#5122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번 문제"/>
      <sheetName val="2번 문제"/>
      <sheetName val="3번 문제"/>
    </sheetNames>
    <sheetDataSet>
      <sheetData sheetId="0"/>
      <sheetData sheetId="1">
        <row r="3">
          <cell r="B3" t="str">
            <v>y</v>
          </cell>
        </row>
        <row r="4">
          <cell r="A4">
            <v>1</v>
          </cell>
          <cell r="B4">
            <v>4</v>
          </cell>
        </row>
        <row r="5">
          <cell r="A5">
            <v>4</v>
          </cell>
          <cell r="B5">
            <v>5</v>
          </cell>
        </row>
        <row r="6">
          <cell r="A6">
            <v>8</v>
          </cell>
          <cell r="B6">
            <v>2</v>
          </cell>
        </row>
      </sheetData>
      <sheetData sheetId="2">
        <row r="2">
          <cell r="C2" t="str">
            <v>전국 신생아 수(명)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3"/>
  <sheetViews>
    <sheetView zoomScale="85" zoomScaleNormal="85" workbookViewId="0">
      <selection activeCell="Q12" sqref="Q12"/>
    </sheetView>
  </sheetViews>
  <sheetFormatPr defaultRowHeight="17.399999999999999" x14ac:dyDescent="0.4"/>
  <sheetData>
    <row r="1" spans="1:1" x14ac:dyDescent="0.4">
      <c r="A1" t="s">
        <v>49</v>
      </c>
    </row>
    <row r="3" spans="1:1" x14ac:dyDescent="0.4">
      <c r="A3" t="s">
        <v>45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09"/>
  <sheetViews>
    <sheetView workbookViewId="0">
      <selection activeCell="G204" sqref="G204"/>
    </sheetView>
  </sheetViews>
  <sheetFormatPr defaultRowHeight="17.399999999999999" x14ac:dyDescent="0.4"/>
  <cols>
    <col min="2" max="2" width="12.69921875" bestFit="1" customWidth="1"/>
    <col min="3" max="3" width="14" bestFit="1" customWidth="1"/>
    <col min="4" max="4" width="12.19921875" customWidth="1"/>
    <col min="5" max="6" width="15.5" bestFit="1" customWidth="1"/>
    <col min="7" max="7" width="13.19921875" bestFit="1" customWidth="1"/>
    <col min="8" max="8" width="12.19921875" customWidth="1"/>
    <col min="9" max="10" width="16.5" bestFit="1" customWidth="1"/>
    <col min="11" max="11" width="13" bestFit="1" customWidth="1"/>
    <col min="12" max="12" width="12.09765625" bestFit="1" customWidth="1"/>
  </cols>
  <sheetData>
    <row r="1" spans="1:9" x14ac:dyDescent="0.4">
      <c r="A1" t="s">
        <v>0</v>
      </c>
    </row>
    <row r="2" spans="1:9" x14ac:dyDescent="0.4">
      <c r="I2" t="s">
        <v>65</v>
      </c>
    </row>
    <row r="3" spans="1:9" x14ac:dyDescent="0.4">
      <c r="E3" t="s">
        <v>1</v>
      </c>
      <c r="F3" t="s">
        <v>2</v>
      </c>
      <c r="G3" t="s">
        <v>3</v>
      </c>
    </row>
    <row r="4" spans="1:9" x14ac:dyDescent="0.4">
      <c r="A4" t="s">
        <v>4</v>
      </c>
      <c r="B4" t="s">
        <v>5</v>
      </c>
      <c r="C4" t="s">
        <v>6</v>
      </c>
      <c r="D4" t="s">
        <v>64</v>
      </c>
      <c r="E4" t="s">
        <v>7</v>
      </c>
      <c r="F4" t="s">
        <v>8</v>
      </c>
      <c r="G4" t="s">
        <v>9</v>
      </c>
    </row>
    <row r="5" spans="1:9" x14ac:dyDescent="0.4">
      <c r="A5">
        <v>1</v>
      </c>
      <c r="B5">
        <v>0</v>
      </c>
      <c r="C5">
        <v>0</v>
      </c>
      <c r="D5">
        <f>C5^2</f>
        <v>0</v>
      </c>
      <c r="E5">
        <f>(B6-B5)*D5</f>
        <v>0</v>
      </c>
      <c r="G5">
        <f>0.5*(B6-B5)*(D5+D6)</f>
        <v>0.18127407463885847</v>
      </c>
    </row>
    <row r="6" spans="1:9" x14ac:dyDescent="0.4">
      <c r="A6">
        <v>2</v>
      </c>
      <c r="B6">
        <v>1.6666666666666666E-4</v>
      </c>
      <c r="C6">
        <v>46.639992449252198</v>
      </c>
      <c r="D6">
        <f t="shared" ref="D6:D69" si="0">C6^2</f>
        <v>2175.2888956663019</v>
      </c>
      <c r="E6">
        <f t="shared" ref="E6:E69" si="1">(B7-B6)*D6</f>
        <v>0.36254814927771695</v>
      </c>
      <c r="F6">
        <f>(B6-B5)*D6</f>
        <v>0.36254814927771695</v>
      </c>
      <c r="G6">
        <f t="shared" ref="G6:G69" si="2">0.5*(B7-B6)*(D6+D7)</f>
        <v>0.88113151484174435</v>
      </c>
    </row>
    <row r="7" spans="1:9" x14ac:dyDescent="0.4">
      <c r="A7">
        <v>3</v>
      </c>
      <c r="B7">
        <v>3.3333333333333332E-4</v>
      </c>
      <c r="C7">
        <v>91.642180694452222</v>
      </c>
      <c r="D7">
        <f t="shared" si="0"/>
        <v>8398.2892824346309</v>
      </c>
      <c r="E7">
        <f t="shared" si="1"/>
        <v>1.399714880405772</v>
      </c>
      <c r="F7">
        <f t="shared" ref="F7:F70" si="3">(B7-B6)*D7</f>
        <v>1.3997148804057717</v>
      </c>
      <c r="G7">
        <f t="shared" si="2"/>
        <v>2.1846697686613359</v>
      </c>
    </row>
    <row r="8" spans="1:9" x14ac:dyDescent="0.4">
      <c r="A8">
        <v>4</v>
      </c>
      <c r="B8">
        <v>5.0000000000000001E-4</v>
      </c>
      <c r="C8">
        <v>133.4831372926985</v>
      </c>
      <c r="D8">
        <f t="shared" si="0"/>
        <v>17817.747941501399</v>
      </c>
      <c r="E8">
        <f t="shared" si="1"/>
        <v>2.9696246569168991</v>
      </c>
      <c r="F8">
        <f t="shared" si="3"/>
        <v>2.9696246569169</v>
      </c>
      <c r="G8">
        <f t="shared" si="2"/>
        <v>3.917528168314599</v>
      </c>
    </row>
    <row r="9" spans="1:9" x14ac:dyDescent="0.4">
      <c r="A9">
        <v>5</v>
      </c>
      <c r="B9">
        <v>6.6666666666666664E-4</v>
      </c>
      <c r="C9">
        <v>170.85839188718182</v>
      </c>
      <c r="D9">
        <f t="shared" si="0"/>
        <v>29192.590078273799</v>
      </c>
      <c r="E9">
        <f t="shared" si="1"/>
        <v>4.865431679712299</v>
      </c>
      <c r="F9">
        <f t="shared" si="3"/>
        <v>4.865431679712299</v>
      </c>
      <c r="G9">
        <f t="shared" si="2"/>
        <v>5.8589654410376886</v>
      </c>
    </row>
    <row r="10" spans="1:9" x14ac:dyDescent="0.4">
      <c r="A10">
        <v>6</v>
      </c>
      <c r="B10">
        <v>8.3333333333333328E-4</v>
      </c>
      <c r="C10">
        <v>202.76832892288303</v>
      </c>
      <c r="D10">
        <f t="shared" si="0"/>
        <v>41114.995214178482</v>
      </c>
      <c r="E10">
        <f t="shared" si="1"/>
        <v>6.8524992023630835</v>
      </c>
      <c r="F10">
        <f t="shared" si="3"/>
        <v>6.8524992023630791</v>
      </c>
      <c r="G10">
        <f t="shared" si="2"/>
        <v>7.7802509551042993</v>
      </c>
    </row>
    <row r="11" spans="1:9" x14ac:dyDescent="0.4">
      <c r="A11">
        <v>7</v>
      </c>
      <c r="B11">
        <v>1E-3</v>
      </c>
      <c r="C11">
        <v>228.57824972440633</v>
      </c>
      <c r="D11">
        <f t="shared" si="0"/>
        <v>52248.016247073065</v>
      </c>
      <c r="E11">
        <f t="shared" si="1"/>
        <v>8.7080027078455142</v>
      </c>
      <c r="F11">
        <f t="shared" si="3"/>
        <v>8.7080027078455142</v>
      </c>
      <c r="G11">
        <f t="shared" si="2"/>
        <v>9.4813120852950767</v>
      </c>
    </row>
    <row r="12" spans="1:9" x14ac:dyDescent="0.4">
      <c r="A12">
        <v>8</v>
      </c>
      <c r="B12">
        <v>1.1666666666666668E-3</v>
      </c>
      <c r="C12">
        <v>248.04783566172839</v>
      </c>
      <c r="D12">
        <f t="shared" si="0"/>
        <v>61527.728776467811</v>
      </c>
      <c r="E12">
        <f t="shared" si="1"/>
        <v>10.254621462744639</v>
      </c>
      <c r="F12">
        <f t="shared" si="3"/>
        <v>10.254621462744639</v>
      </c>
      <c r="G12">
        <f t="shared" si="2"/>
        <v>10.818340592633001</v>
      </c>
    </row>
    <row r="13" spans="1:9" x14ac:dyDescent="0.4">
      <c r="A13">
        <v>9</v>
      </c>
      <c r="B13">
        <v>1.3333333333333335E-3</v>
      </c>
      <c r="C13">
        <v>261.32806648947633</v>
      </c>
      <c r="D13">
        <f t="shared" si="0"/>
        <v>68292.358335128156</v>
      </c>
      <c r="E13">
        <f t="shared" si="1"/>
        <v>11.382059722521365</v>
      </c>
      <c r="F13">
        <f t="shared" si="3"/>
        <v>11.382059722521365</v>
      </c>
      <c r="G13">
        <f t="shared" si="2"/>
        <v>11.717823926379079</v>
      </c>
    </row>
    <row r="14" spans="1:9" x14ac:dyDescent="0.4">
      <c r="A14">
        <v>10</v>
      </c>
      <c r="B14">
        <v>1.5000000000000002E-3</v>
      </c>
      <c r="C14">
        <v>268.92662341505115</v>
      </c>
      <c r="D14">
        <f t="shared" si="0"/>
        <v>72321.52878142074</v>
      </c>
      <c r="E14">
        <f t="shared" si="1"/>
        <v>12.053588130236795</v>
      </c>
      <c r="F14">
        <f t="shared" si="3"/>
        <v>12.053588130236795</v>
      </c>
      <c r="G14">
        <f t="shared" si="2"/>
        <v>12.176074276205632</v>
      </c>
    </row>
    <row r="15" spans="1:9" x14ac:dyDescent="0.4">
      <c r="A15">
        <v>11</v>
      </c>
      <c r="B15">
        <v>1.666666666666667E-3</v>
      </c>
      <c r="C15">
        <v>271.64565620132191</v>
      </c>
      <c r="D15">
        <f t="shared" si="0"/>
        <v>73791.362533046777</v>
      </c>
      <c r="E15">
        <f t="shared" si="1"/>
        <v>12.298560422174468</v>
      </c>
      <c r="F15">
        <f t="shared" si="3"/>
        <v>12.298560422174468</v>
      </c>
      <c r="G15">
        <f t="shared" si="2"/>
        <v>12.246722013503051</v>
      </c>
    </row>
    <row r="16" spans="1:9" x14ac:dyDescent="0.4">
      <c r="A16">
        <v>12</v>
      </c>
      <c r="B16">
        <v>1.8333333333333337E-3</v>
      </c>
      <c r="C16">
        <v>270.49824699799774</v>
      </c>
      <c r="D16">
        <f t="shared" si="0"/>
        <v>73169.301628989793</v>
      </c>
      <c r="E16">
        <f t="shared" si="1"/>
        <v>12.194883604831638</v>
      </c>
      <c r="F16">
        <f t="shared" si="3"/>
        <v>12.194883604831638</v>
      </c>
      <c r="G16">
        <f t="shared" si="2"/>
        <v>12.020926321949499</v>
      </c>
    </row>
    <row r="17" spans="1:7" x14ac:dyDescent="0.4">
      <c r="A17">
        <v>13</v>
      </c>
      <c r="B17">
        <v>2.0000000000000005E-3</v>
      </c>
      <c r="C17">
        <v>266.61172936389005</v>
      </c>
      <c r="D17">
        <f t="shared" si="0"/>
        <v>71081.814234404155</v>
      </c>
      <c r="E17">
        <f t="shared" si="1"/>
        <v>11.84696903906735</v>
      </c>
      <c r="F17">
        <f t="shared" si="3"/>
        <v>11.846969039067364</v>
      </c>
      <c r="G17">
        <f t="shared" si="2"/>
        <v>11.605762519588451</v>
      </c>
    </row>
    <row r="18" spans="1:7" x14ac:dyDescent="0.4">
      <c r="A18">
        <v>14</v>
      </c>
      <c r="B18">
        <v>2.166666666666667E-3</v>
      </c>
      <c r="C18">
        <v>261.12704953845241</v>
      </c>
      <c r="D18">
        <f t="shared" si="0"/>
        <v>68187.336000657378</v>
      </c>
      <c r="E18">
        <f t="shared" si="1"/>
        <v>11.364556000109554</v>
      </c>
      <c r="F18">
        <f t="shared" si="3"/>
        <v>11.364556000109554</v>
      </c>
      <c r="G18">
        <f t="shared" si="2"/>
        <v>11.105427509766416</v>
      </c>
    </row>
    <row r="19" spans="1:7" x14ac:dyDescent="0.4">
      <c r="A19">
        <v>15</v>
      </c>
      <c r="B19">
        <v>2.3333333333333335E-3</v>
      </c>
      <c r="C19">
        <v>255.10349687242578</v>
      </c>
      <c r="D19">
        <f t="shared" si="0"/>
        <v>65077.79411653975</v>
      </c>
      <c r="E19">
        <f t="shared" si="1"/>
        <v>10.846299019423283</v>
      </c>
      <c r="F19">
        <f t="shared" si="3"/>
        <v>10.846299019423283</v>
      </c>
      <c r="G19">
        <f t="shared" si="2"/>
        <v>10.608066575196766</v>
      </c>
    </row>
    <row r="20" spans="1:7" x14ac:dyDescent="0.4">
      <c r="A20">
        <v>16</v>
      </c>
      <c r="B20">
        <v>2.5000000000000001E-3</v>
      </c>
      <c r="C20">
        <v>249.43737648119529</v>
      </c>
      <c r="D20">
        <f t="shared" si="0"/>
        <v>62219.004785821555</v>
      </c>
      <c r="E20">
        <f t="shared" si="1"/>
        <v>10.369834130970251</v>
      </c>
      <c r="F20">
        <f t="shared" si="3"/>
        <v>10.369834130970251</v>
      </c>
      <c r="G20">
        <f t="shared" si="2"/>
        <v>10.178903630215324</v>
      </c>
    </row>
    <row r="21" spans="1:7" x14ac:dyDescent="0.4">
      <c r="A21">
        <v>17</v>
      </c>
      <c r="B21">
        <v>2.6666666666666666E-3</v>
      </c>
      <c r="C21">
        <v>244.80163148304882</v>
      </c>
      <c r="D21">
        <f t="shared" si="0"/>
        <v>59927.838776762437</v>
      </c>
      <c r="E21">
        <f t="shared" si="1"/>
        <v>9.9879731294603982</v>
      </c>
      <c r="F21">
        <f t="shared" si="3"/>
        <v>9.9879731294603982</v>
      </c>
      <c r="G21">
        <f t="shared" si="2"/>
        <v>9.8586510952911812</v>
      </c>
    </row>
    <row r="22" spans="1:7" x14ac:dyDescent="0.4">
      <c r="A22">
        <v>18</v>
      </c>
      <c r="B22">
        <v>2.8333333333333331E-3</v>
      </c>
      <c r="C22">
        <v>241.61120496933052</v>
      </c>
      <c r="D22">
        <f t="shared" si="0"/>
        <v>58375.97436673184</v>
      </c>
      <c r="E22">
        <f t="shared" si="1"/>
        <v>9.7293290611219643</v>
      </c>
      <c r="F22">
        <f t="shared" si="3"/>
        <v>9.7293290611219643</v>
      </c>
      <c r="G22">
        <f t="shared" si="2"/>
        <v>9.6653159934218476</v>
      </c>
    </row>
    <row r="23" spans="1:7" x14ac:dyDescent="0.4">
      <c r="A23">
        <v>19</v>
      </c>
      <c r="B23">
        <v>2.9999999999999996E-3</v>
      </c>
      <c r="C23">
        <v>240.01628601895007</v>
      </c>
      <c r="D23">
        <f t="shared" si="0"/>
        <v>57607.817554330446</v>
      </c>
      <c r="E23">
        <f t="shared" si="1"/>
        <v>9.6013029257217326</v>
      </c>
      <c r="F23">
        <f t="shared" si="3"/>
        <v>9.6013029257217326</v>
      </c>
      <c r="G23">
        <f t="shared" si="2"/>
        <v>9.59756288135973</v>
      </c>
    </row>
    <row r="24" spans="1:7" x14ac:dyDescent="0.4">
      <c r="A24">
        <v>20</v>
      </c>
      <c r="B24">
        <v>3.1666666666666662E-3</v>
      </c>
      <c r="C24">
        <v>239.92277303746388</v>
      </c>
      <c r="D24">
        <f t="shared" si="0"/>
        <v>57562.937021986407</v>
      </c>
      <c r="E24">
        <f t="shared" si="1"/>
        <v>9.5938228369977256</v>
      </c>
      <c r="F24">
        <f t="shared" si="3"/>
        <v>9.5938228369977256</v>
      </c>
      <c r="G24">
        <f t="shared" si="2"/>
        <v>9.6384645407449643</v>
      </c>
    </row>
    <row r="25" spans="1:7" x14ac:dyDescent="0.4">
      <c r="A25">
        <v>21</v>
      </c>
      <c r="B25">
        <v>3.3333333333333327E-3</v>
      </c>
      <c r="C25">
        <v>241.0365894775174</v>
      </c>
      <c r="D25">
        <f t="shared" si="0"/>
        <v>58098.637466953252</v>
      </c>
      <c r="E25">
        <f t="shared" si="1"/>
        <v>9.6831062444922011</v>
      </c>
      <c r="F25">
        <f t="shared" si="3"/>
        <v>9.6831062444922011</v>
      </c>
      <c r="G25">
        <f t="shared" si="2"/>
        <v>9.7593133343752108</v>
      </c>
    </row>
    <row r="26" spans="1:7" x14ac:dyDescent="0.4">
      <c r="A26">
        <v>22</v>
      </c>
      <c r="B26">
        <v>3.4999999999999992E-3</v>
      </c>
      <c r="C26">
        <v>242.92616686052861</v>
      </c>
      <c r="D26">
        <f t="shared" si="0"/>
        <v>59013.122545549391</v>
      </c>
      <c r="E26">
        <f t="shared" si="1"/>
        <v>9.8355204242582239</v>
      </c>
      <c r="F26">
        <f t="shared" si="3"/>
        <v>9.8355204242582239</v>
      </c>
      <c r="G26">
        <f t="shared" si="2"/>
        <v>9.923751834405385</v>
      </c>
    </row>
    <row r="27" spans="1:7" x14ac:dyDescent="0.4">
      <c r="A27">
        <v>23</v>
      </c>
      <c r="B27">
        <v>3.6666666666666657E-3</v>
      </c>
      <c r="C27">
        <v>245.09569450995122</v>
      </c>
      <c r="D27">
        <f t="shared" si="0"/>
        <v>60071.899467315328</v>
      </c>
      <c r="E27">
        <f t="shared" si="1"/>
        <v>10.011983244552546</v>
      </c>
      <c r="F27">
        <f t="shared" si="3"/>
        <v>10.011983244552546</v>
      </c>
      <c r="G27">
        <f t="shared" si="2"/>
        <v>10.092577792362016</v>
      </c>
    </row>
    <row r="28" spans="1:7" x14ac:dyDescent="0.4">
      <c r="A28">
        <v>24</v>
      </c>
      <c r="B28">
        <v>3.8333333333333323E-3</v>
      </c>
      <c r="C28">
        <v>247.06079017324657</v>
      </c>
      <c r="D28">
        <f t="shared" si="0"/>
        <v>61039.034041028972</v>
      </c>
      <c r="E28">
        <f t="shared" si="1"/>
        <v>10.173172340171513</v>
      </c>
      <c r="F28">
        <f t="shared" si="3"/>
        <v>10.173172340171487</v>
      </c>
      <c r="G28">
        <f t="shared" si="2"/>
        <v>10.229217995730631</v>
      </c>
    </row>
    <row r="29" spans="1:7" x14ac:dyDescent="0.4">
      <c r="A29">
        <v>25</v>
      </c>
      <c r="B29">
        <v>3.9999999999999992E-3</v>
      </c>
      <c r="C29">
        <v>248.41815937595698</v>
      </c>
      <c r="D29">
        <f t="shared" si="0"/>
        <v>61711.581907738364</v>
      </c>
      <c r="E29">
        <f t="shared" si="1"/>
        <v>10.285263651289718</v>
      </c>
      <c r="F29">
        <f t="shared" si="3"/>
        <v>10.285263651289746</v>
      </c>
      <c r="G29">
        <f t="shared" si="2"/>
        <v>10.30529849231152</v>
      </c>
    </row>
    <row r="30" spans="1:7" x14ac:dyDescent="0.4">
      <c r="A30">
        <v>26</v>
      </c>
      <c r="B30">
        <v>4.1666666666666657E-3</v>
      </c>
      <c r="C30">
        <v>248.90158697766472</v>
      </c>
      <c r="D30">
        <f t="shared" si="0"/>
        <v>61951.999999999993</v>
      </c>
      <c r="E30">
        <f t="shared" si="1"/>
        <v>10.325333333333324</v>
      </c>
      <c r="F30">
        <f t="shared" si="3"/>
        <v>10.325333333333324</v>
      </c>
      <c r="G30">
        <f t="shared" si="2"/>
        <v>10.305298492311518</v>
      </c>
    </row>
    <row r="31" spans="1:7" x14ac:dyDescent="0.4">
      <c r="A31">
        <v>27</v>
      </c>
      <c r="B31">
        <v>4.3333333333333323E-3</v>
      </c>
      <c r="C31">
        <v>248.41815937595692</v>
      </c>
      <c r="D31">
        <f t="shared" si="0"/>
        <v>61711.581907738335</v>
      </c>
      <c r="E31">
        <f t="shared" si="1"/>
        <v>10.285263651289714</v>
      </c>
      <c r="F31">
        <f t="shared" si="3"/>
        <v>10.285263651289714</v>
      </c>
      <c r="G31">
        <f t="shared" si="2"/>
        <v>10.229217995730599</v>
      </c>
    </row>
    <row r="32" spans="1:7" x14ac:dyDescent="0.4">
      <c r="A32">
        <v>28</v>
      </c>
      <c r="B32">
        <v>4.4999999999999988E-3</v>
      </c>
      <c r="C32">
        <v>247.06079017324655</v>
      </c>
      <c r="D32">
        <f t="shared" si="0"/>
        <v>61039.034041028957</v>
      </c>
      <c r="E32">
        <f t="shared" si="1"/>
        <v>10.173172340171485</v>
      </c>
      <c r="F32">
        <f t="shared" si="3"/>
        <v>10.173172340171485</v>
      </c>
      <c r="G32">
        <f t="shared" si="2"/>
        <v>10.092577792362015</v>
      </c>
    </row>
    <row r="33" spans="1:7" x14ac:dyDescent="0.4">
      <c r="A33">
        <v>29</v>
      </c>
      <c r="B33">
        <v>4.6666666666666653E-3</v>
      </c>
      <c r="C33">
        <v>245.09569450995119</v>
      </c>
      <c r="D33">
        <f t="shared" si="0"/>
        <v>60071.899467315314</v>
      </c>
      <c r="E33">
        <f t="shared" si="1"/>
        <v>10.011983244552544</v>
      </c>
      <c r="F33">
        <f t="shared" si="3"/>
        <v>10.011983244552544</v>
      </c>
      <c r="G33">
        <f t="shared" si="2"/>
        <v>9.9237518344053832</v>
      </c>
    </row>
    <row r="34" spans="1:7" x14ac:dyDescent="0.4">
      <c r="A34">
        <v>30</v>
      </c>
      <c r="B34">
        <v>4.8333333333333318E-3</v>
      </c>
      <c r="C34">
        <v>242.92616686052861</v>
      </c>
      <c r="D34">
        <f t="shared" si="0"/>
        <v>59013.122545549391</v>
      </c>
      <c r="E34">
        <f t="shared" si="1"/>
        <v>9.8355204242582239</v>
      </c>
      <c r="F34">
        <f t="shared" si="3"/>
        <v>9.8355204242582239</v>
      </c>
      <c r="G34">
        <f t="shared" si="2"/>
        <v>9.7593133343752108</v>
      </c>
    </row>
    <row r="35" spans="1:7" x14ac:dyDescent="0.4">
      <c r="A35">
        <v>31</v>
      </c>
      <c r="B35">
        <v>4.9999999999999984E-3</v>
      </c>
      <c r="C35">
        <v>241.03658947751737</v>
      </c>
      <c r="D35">
        <f t="shared" si="0"/>
        <v>58098.637466953238</v>
      </c>
      <c r="E35">
        <f t="shared" si="1"/>
        <v>9.6831062444921976</v>
      </c>
      <c r="F35">
        <f t="shared" si="3"/>
        <v>9.6831062444921976</v>
      </c>
      <c r="G35">
        <f t="shared" si="2"/>
        <v>9.638464540744959</v>
      </c>
    </row>
    <row r="36" spans="1:7" x14ac:dyDescent="0.4">
      <c r="A36">
        <v>32</v>
      </c>
      <c r="B36">
        <v>5.1666666666666649E-3</v>
      </c>
      <c r="C36">
        <v>239.92277303746383</v>
      </c>
      <c r="D36">
        <f t="shared" si="0"/>
        <v>57562.937021986378</v>
      </c>
      <c r="E36">
        <f t="shared" si="1"/>
        <v>9.5938228369977221</v>
      </c>
      <c r="F36">
        <f t="shared" si="3"/>
        <v>9.5938228369977221</v>
      </c>
      <c r="G36">
        <f t="shared" si="2"/>
        <v>9.5975628813597211</v>
      </c>
    </row>
    <row r="37" spans="1:7" x14ac:dyDescent="0.4">
      <c r="A37">
        <v>33</v>
      </c>
      <c r="B37">
        <v>5.3333333333333314E-3</v>
      </c>
      <c r="C37">
        <v>240.01628601894993</v>
      </c>
      <c r="D37">
        <f t="shared" si="0"/>
        <v>57607.817554330381</v>
      </c>
      <c r="E37">
        <f t="shared" si="1"/>
        <v>9.6013029257217219</v>
      </c>
      <c r="F37">
        <f t="shared" si="3"/>
        <v>9.6013029257217219</v>
      </c>
      <c r="G37">
        <f t="shared" si="2"/>
        <v>9.6653159934218404</v>
      </c>
    </row>
    <row r="38" spans="1:7" x14ac:dyDescent="0.4">
      <c r="A38">
        <v>34</v>
      </c>
      <c r="B38">
        <v>5.4999999999999979E-3</v>
      </c>
      <c r="C38">
        <v>241.61120496933043</v>
      </c>
      <c r="D38">
        <f t="shared" si="0"/>
        <v>58375.974366731803</v>
      </c>
      <c r="E38">
        <f t="shared" si="1"/>
        <v>9.7293290611219589</v>
      </c>
      <c r="F38">
        <f t="shared" si="3"/>
        <v>9.7293290611219589</v>
      </c>
      <c r="G38">
        <f t="shared" si="2"/>
        <v>9.8586510952911723</v>
      </c>
    </row>
    <row r="39" spans="1:7" x14ac:dyDescent="0.4">
      <c r="A39">
        <v>35</v>
      </c>
      <c r="B39">
        <v>5.6666666666666645E-3</v>
      </c>
      <c r="C39">
        <v>244.80163148304865</v>
      </c>
      <c r="D39">
        <f t="shared" si="0"/>
        <v>59927.838776762357</v>
      </c>
      <c r="E39">
        <f t="shared" si="1"/>
        <v>9.987973129460384</v>
      </c>
      <c r="F39">
        <f t="shared" si="3"/>
        <v>9.987973129460384</v>
      </c>
      <c r="G39">
        <f t="shared" si="2"/>
        <v>10.178903630215308</v>
      </c>
    </row>
    <row r="40" spans="1:7" x14ac:dyDescent="0.4">
      <c r="A40">
        <v>36</v>
      </c>
      <c r="B40">
        <v>5.833333333333331E-3</v>
      </c>
      <c r="C40">
        <v>249.43737648119506</v>
      </c>
      <c r="D40">
        <f t="shared" si="0"/>
        <v>62219.004785821446</v>
      </c>
      <c r="E40">
        <f t="shared" si="1"/>
        <v>10.369834130970233</v>
      </c>
      <c r="F40">
        <f t="shared" si="3"/>
        <v>10.369834130970233</v>
      </c>
      <c r="G40">
        <f t="shared" si="2"/>
        <v>10.60806657519675</v>
      </c>
    </row>
    <row r="41" spans="1:7" x14ac:dyDescent="0.4">
      <c r="A41">
        <v>37</v>
      </c>
      <c r="B41">
        <v>5.9999999999999975E-3</v>
      </c>
      <c r="C41">
        <v>255.10349687242561</v>
      </c>
      <c r="D41">
        <f t="shared" si="0"/>
        <v>65077.794116539662</v>
      </c>
      <c r="E41">
        <f t="shared" si="1"/>
        <v>10.846299019423268</v>
      </c>
      <c r="F41">
        <f t="shared" si="3"/>
        <v>10.846299019423268</v>
      </c>
      <c r="G41">
        <f t="shared" si="2"/>
        <v>11.105427509766407</v>
      </c>
    </row>
    <row r="42" spans="1:7" x14ac:dyDescent="0.4">
      <c r="A42">
        <v>38</v>
      </c>
      <c r="B42">
        <v>6.166666666666664E-3</v>
      </c>
      <c r="C42">
        <v>261.1270495384523</v>
      </c>
      <c r="D42">
        <f t="shared" si="0"/>
        <v>68187.33600065732</v>
      </c>
      <c r="E42">
        <f t="shared" si="1"/>
        <v>11.364556000109543</v>
      </c>
      <c r="F42">
        <f t="shared" si="3"/>
        <v>11.364556000109543</v>
      </c>
      <c r="G42">
        <f t="shared" si="2"/>
        <v>11.605762519588437</v>
      </c>
    </row>
    <row r="43" spans="1:7" x14ac:dyDescent="0.4">
      <c r="A43">
        <v>39</v>
      </c>
      <c r="B43">
        <v>6.3333333333333306E-3</v>
      </c>
      <c r="C43">
        <v>266.61172936388988</v>
      </c>
      <c r="D43">
        <f t="shared" si="0"/>
        <v>71081.814234404053</v>
      </c>
      <c r="E43">
        <f t="shared" si="1"/>
        <v>11.846969039067332</v>
      </c>
      <c r="F43">
        <f t="shared" si="3"/>
        <v>11.846969039067332</v>
      </c>
      <c r="G43">
        <f t="shared" si="2"/>
        <v>12.020926321949476</v>
      </c>
    </row>
    <row r="44" spans="1:7" x14ac:dyDescent="0.4">
      <c r="A44">
        <v>40</v>
      </c>
      <c r="B44">
        <v>6.4999999999999971E-3</v>
      </c>
      <c r="C44">
        <v>270.49824699799774</v>
      </c>
      <c r="D44">
        <f t="shared" si="0"/>
        <v>73169.301628989793</v>
      </c>
      <c r="E44">
        <f t="shared" si="1"/>
        <v>12.194883604831622</v>
      </c>
      <c r="F44">
        <f t="shared" si="3"/>
        <v>12.194883604831622</v>
      </c>
      <c r="G44">
        <f t="shared" si="2"/>
        <v>12.246722013503041</v>
      </c>
    </row>
    <row r="45" spans="1:7" x14ac:dyDescent="0.4">
      <c r="A45">
        <v>41</v>
      </c>
      <c r="B45">
        <v>6.6666666666666636E-3</v>
      </c>
      <c r="C45">
        <v>271.64565620132197</v>
      </c>
      <c r="D45">
        <f t="shared" si="0"/>
        <v>73791.362533046806</v>
      </c>
      <c r="E45">
        <f t="shared" si="1"/>
        <v>12.298560422174457</v>
      </c>
      <c r="F45">
        <f t="shared" si="3"/>
        <v>12.298560422174457</v>
      </c>
      <c r="G45">
        <f t="shared" si="2"/>
        <v>12.176074276205622</v>
      </c>
    </row>
    <row r="46" spans="1:7" x14ac:dyDescent="0.4">
      <c r="A46">
        <v>42</v>
      </c>
      <c r="B46">
        <v>6.8333333333333302E-3</v>
      </c>
      <c r="C46">
        <v>268.92662341505127</v>
      </c>
      <c r="D46">
        <f t="shared" si="0"/>
        <v>72321.528781420799</v>
      </c>
      <c r="E46">
        <f t="shared" si="1"/>
        <v>12.05358813023679</v>
      </c>
      <c r="F46">
        <f t="shared" si="3"/>
        <v>12.05358813023679</v>
      </c>
      <c r="G46">
        <f t="shared" si="2"/>
        <v>11.717823926379085</v>
      </c>
    </row>
    <row r="47" spans="1:7" x14ac:dyDescent="0.4">
      <c r="A47">
        <v>43</v>
      </c>
      <c r="B47">
        <v>6.9999999999999967E-3</v>
      </c>
      <c r="C47">
        <v>261.32806648947661</v>
      </c>
      <c r="D47">
        <f t="shared" si="0"/>
        <v>68292.358335128316</v>
      </c>
      <c r="E47">
        <f t="shared" si="1"/>
        <v>11.382059722521376</v>
      </c>
      <c r="F47">
        <f t="shared" si="3"/>
        <v>11.382059722521376</v>
      </c>
      <c r="G47">
        <f t="shared" si="2"/>
        <v>10.818340592633019</v>
      </c>
    </row>
    <row r="48" spans="1:7" x14ac:dyDescent="0.4">
      <c r="A48">
        <v>44</v>
      </c>
      <c r="B48">
        <v>7.1666666666666632E-3</v>
      </c>
      <c r="C48">
        <v>248.04783566172881</v>
      </c>
      <c r="D48">
        <f t="shared" si="0"/>
        <v>61527.728776468022</v>
      </c>
      <c r="E48">
        <f t="shared" si="1"/>
        <v>10.254621462744662</v>
      </c>
      <c r="F48">
        <f t="shared" si="3"/>
        <v>10.254621462744662</v>
      </c>
      <c r="G48">
        <f t="shared" si="2"/>
        <v>9.4813120852951069</v>
      </c>
    </row>
    <row r="49" spans="1:7" x14ac:dyDescent="0.4">
      <c r="A49">
        <v>45</v>
      </c>
      <c r="B49">
        <v>7.3333333333333297E-3</v>
      </c>
      <c r="C49">
        <v>228.57824972440696</v>
      </c>
      <c r="D49">
        <f t="shared" si="0"/>
        <v>52248.016247073348</v>
      </c>
      <c r="E49">
        <f t="shared" si="1"/>
        <v>8.7080027078455515</v>
      </c>
      <c r="F49">
        <f t="shared" si="3"/>
        <v>8.7080027078455515</v>
      </c>
      <c r="G49">
        <f t="shared" si="2"/>
        <v>7.7802509551043419</v>
      </c>
    </row>
    <row r="50" spans="1:7" x14ac:dyDescent="0.4">
      <c r="A50">
        <v>46</v>
      </c>
      <c r="B50">
        <v>7.4999999999999963E-3</v>
      </c>
      <c r="C50">
        <v>202.76832892288391</v>
      </c>
      <c r="D50">
        <f t="shared" si="0"/>
        <v>41114.995214178838</v>
      </c>
      <c r="E50">
        <f t="shared" si="1"/>
        <v>6.8524992023631341</v>
      </c>
      <c r="F50">
        <f t="shared" si="3"/>
        <v>6.8524992023631341</v>
      </c>
      <c r="G50">
        <f t="shared" si="2"/>
        <v>5.8589654410377463</v>
      </c>
    </row>
    <row r="51" spans="1:7" x14ac:dyDescent="0.4">
      <c r="A51">
        <v>47</v>
      </c>
      <c r="B51">
        <v>7.6666666666666628E-3</v>
      </c>
      <c r="C51">
        <v>170.85839188718293</v>
      </c>
      <c r="D51">
        <f t="shared" si="0"/>
        <v>29192.590078274177</v>
      </c>
      <c r="E51">
        <f t="shared" si="1"/>
        <v>4.8654316797123585</v>
      </c>
      <c r="F51">
        <f t="shared" si="3"/>
        <v>4.8654316797123585</v>
      </c>
      <c r="G51">
        <f t="shared" si="2"/>
        <v>3.9175281683146537</v>
      </c>
    </row>
    <row r="52" spans="1:7" x14ac:dyDescent="0.4">
      <c r="A52">
        <v>48</v>
      </c>
      <c r="B52">
        <v>7.8333333333333293E-3</v>
      </c>
      <c r="C52">
        <v>133.48313729269964</v>
      </c>
      <c r="D52">
        <f t="shared" si="0"/>
        <v>17817.747941501701</v>
      </c>
      <c r="E52">
        <f t="shared" si="1"/>
        <v>2.9696246569169631</v>
      </c>
      <c r="F52">
        <f t="shared" si="3"/>
        <v>2.9696246569169475</v>
      </c>
      <c r="G52">
        <f t="shared" si="2"/>
        <v>2.1846697686613883</v>
      </c>
    </row>
    <row r="53" spans="1:7" x14ac:dyDescent="0.4">
      <c r="A53">
        <v>49</v>
      </c>
      <c r="B53">
        <v>7.9999999999999967E-3</v>
      </c>
      <c r="C53">
        <v>91.642180694453401</v>
      </c>
      <c r="D53">
        <f t="shared" si="0"/>
        <v>8398.2892824348473</v>
      </c>
      <c r="E53">
        <f t="shared" si="1"/>
        <v>1.3997148804058139</v>
      </c>
      <c r="F53">
        <f t="shared" si="3"/>
        <v>1.3997148804058139</v>
      </c>
      <c r="G53">
        <f t="shared" si="2"/>
        <v>0.88113151484177488</v>
      </c>
    </row>
    <row r="54" spans="1:7" x14ac:dyDescent="0.4">
      <c r="A54">
        <v>50</v>
      </c>
      <c r="B54">
        <v>8.1666666666666641E-3</v>
      </c>
      <c r="C54">
        <v>46.639992449253292</v>
      </c>
      <c r="D54">
        <f t="shared" si="0"/>
        <v>2175.2888956664042</v>
      </c>
      <c r="E54">
        <f t="shared" si="1"/>
        <v>0.3625481492777356</v>
      </c>
      <c r="F54">
        <f t="shared" si="3"/>
        <v>0.3625481492777356</v>
      </c>
      <c r="G54">
        <f t="shared" si="2"/>
        <v>0.1812740746388678</v>
      </c>
    </row>
    <row r="55" spans="1:7" x14ac:dyDescent="0.4">
      <c r="A55">
        <v>51</v>
      </c>
      <c r="B55">
        <v>8.3333333333333315E-3</v>
      </c>
      <c r="C55">
        <v>8.0995672750669233E-13</v>
      </c>
      <c r="D55">
        <f t="shared" si="0"/>
        <v>6.5602990043335029E-25</v>
      </c>
      <c r="E55">
        <f t="shared" si="1"/>
        <v>1.0933831673889219E-28</v>
      </c>
      <c r="F55">
        <f t="shared" si="3"/>
        <v>1.0933831673889219E-28</v>
      </c>
      <c r="G55">
        <f t="shared" si="2"/>
        <v>0.18127407463885439</v>
      </c>
    </row>
    <row r="56" spans="1:7" x14ac:dyDescent="0.4">
      <c r="A56">
        <v>52</v>
      </c>
      <c r="B56">
        <v>8.4999999999999989E-3</v>
      </c>
      <c r="C56">
        <v>-46.639992449251565</v>
      </c>
      <c r="D56">
        <f t="shared" si="0"/>
        <v>2175.2888956662432</v>
      </c>
      <c r="E56">
        <f t="shared" si="1"/>
        <v>0.36254814927770879</v>
      </c>
      <c r="F56">
        <f t="shared" si="3"/>
        <v>0.36254814927770879</v>
      </c>
      <c r="G56">
        <f t="shared" si="2"/>
        <v>0.88113151484173813</v>
      </c>
    </row>
    <row r="57" spans="1:7" x14ac:dyDescent="0.4">
      <c r="A57">
        <v>53</v>
      </c>
      <c r="B57">
        <v>8.6666666666666663E-3</v>
      </c>
      <c r="C57">
        <v>-91.642180694451881</v>
      </c>
      <c r="D57">
        <f t="shared" si="0"/>
        <v>8398.289282434569</v>
      </c>
      <c r="E57">
        <f t="shared" si="1"/>
        <v>1.3997148804057675</v>
      </c>
      <c r="F57">
        <f t="shared" si="3"/>
        <v>1.3997148804057675</v>
      </c>
      <c r="G57">
        <f t="shared" si="2"/>
        <v>2.184669768661335</v>
      </c>
    </row>
    <row r="58" spans="1:7" x14ac:dyDescent="0.4">
      <c r="A58">
        <v>54</v>
      </c>
      <c r="B58">
        <v>8.8333333333333337E-3</v>
      </c>
      <c r="C58">
        <v>-133.48313729269827</v>
      </c>
      <c r="D58">
        <f t="shared" si="0"/>
        <v>17817.747941501337</v>
      </c>
      <c r="E58">
        <f t="shared" si="1"/>
        <v>2.9696246569169023</v>
      </c>
      <c r="F58">
        <f t="shared" si="3"/>
        <v>2.9696246569169023</v>
      </c>
      <c r="G58">
        <f t="shared" si="2"/>
        <v>3.9175281683146119</v>
      </c>
    </row>
    <row r="59" spans="1:7" x14ac:dyDescent="0.4">
      <c r="A59">
        <v>55</v>
      </c>
      <c r="B59">
        <v>9.0000000000000011E-3</v>
      </c>
      <c r="C59">
        <v>-170.85839188718182</v>
      </c>
      <c r="D59">
        <f t="shared" si="0"/>
        <v>29192.590078273799</v>
      </c>
      <c r="E59">
        <f t="shared" si="1"/>
        <v>4.8654316797123212</v>
      </c>
      <c r="F59">
        <f t="shared" si="3"/>
        <v>4.8654316797123212</v>
      </c>
      <c r="G59">
        <f t="shared" si="2"/>
        <v>5.8589654410377188</v>
      </c>
    </row>
    <row r="60" spans="1:7" x14ac:dyDescent="0.4">
      <c r="A60">
        <v>56</v>
      </c>
      <c r="B60">
        <v>9.1666666666666684E-3</v>
      </c>
      <c r="C60">
        <v>-202.76832892288311</v>
      </c>
      <c r="D60">
        <f t="shared" si="0"/>
        <v>41114.995214178518</v>
      </c>
      <c r="E60">
        <f t="shared" si="1"/>
        <v>6.8524992023631164</v>
      </c>
      <c r="F60">
        <f t="shared" si="3"/>
        <v>6.8524992023631164</v>
      </c>
      <c r="G60">
        <f t="shared" si="2"/>
        <v>7.7802509551043366</v>
      </c>
    </row>
    <row r="61" spans="1:7" x14ac:dyDescent="0.4">
      <c r="A61">
        <v>57</v>
      </c>
      <c r="B61">
        <v>9.3333333333333358E-3</v>
      </c>
      <c r="C61">
        <v>-228.57824972440645</v>
      </c>
      <c r="D61">
        <f t="shared" si="0"/>
        <v>52248.016247073116</v>
      </c>
      <c r="E61">
        <f t="shared" si="1"/>
        <v>8.7080027078455569</v>
      </c>
      <c r="F61">
        <f t="shared" si="3"/>
        <v>8.7080027078455569</v>
      </c>
      <c r="G61">
        <f t="shared" si="2"/>
        <v>9.4813120852951283</v>
      </c>
    </row>
    <row r="62" spans="1:7" x14ac:dyDescent="0.4">
      <c r="A62">
        <v>58</v>
      </c>
      <c r="B62">
        <v>9.5000000000000032E-3</v>
      </c>
      <c r="C62">
        <v>-248.04783566172858</v>
      </c>
      <c r="D62">
        <f t="shared" si="0"/>
        <v>61527.728776467913</v>
      </c>
      <c r="E62">
        <f t="shared" si="1"/>
        <v>10.254621462744696</v>
      </c>
      <c r="F62">
        <f t="shared" si="3"/>
        <v>10.254621462744696</v>
      </c>
      <c r="G62">
        <f t="shared" si="2"/>
        <v>10.818340592633058</v>
      </c>
    </row>
    <row r="63" spans="1:7" x14ac:dyDescent="0.4">
      <c r="A63">
        <v>59</v>
      </c>
      <c r="B63">
        <v>9.6666666666666706E-3</v>
      </c>
      <c r="C63">
        <v>-261.32806648947644</v>
      </c>
      <c r="D63">
        <f t="shared" si="0"/>
        <v>68292.358335128214</v>
      </c>
      <c r="E63">
        <f t="shared" si="1"/>
        <v>11.382059722521419</v>
      </c>
      <c r="F63">
        <f t="shared" si="3"/>
        <v>11.382059722521419</v>
      </c>
      <c r="G63">
        <f t="shared" si="2"/>
        <v>11.717823926379136</v>
      </c>
    </row>
    <row r="64" spans="1:7" x14ac:dyDescent="0.4">
      <c r="A64">
        <v>60</v>
      </c>
      <c r="B64">
        <v>9.833333333333338E-3</v>
      </c>
      <c r="C64">
        <v>-268.92662341505127</v>
      </c>
      <c r="D64">
        <f t="shared" si="0"/>
        <v>72321.528781420799</v>
      </c>
      <c r="E64">
        <f t="shared" si="1"/>
        <v>12.053588130236852</v>
      </c>
      <c r="F64">
        <f t="shared" si="3"/>
        <v>12.053588130236852</v>
      </c>
      <c r="G64">
        <f t="shared" si="2"/>
        <v>12.176074276205686</v>
      </c>
    </row>
    <row r="65" spans="1:7" x14ac:dyDescent="0.4">
      <c r="A65">
        <v>61</v>
      </c>
      <c r="B65">
        <v>1.0000000000000005E-2</v>
      </c>
      <c r="C65">
        <v>-271.64565620132191</v>
      </c>
      <c r="D65">
        <f t="shared" si="0"/>
        <v>73791.362533046777</v>
      </c>
      <c r="E65">
        <f t="shared" si="1"/>
        <v>12.298560422174516</v>
      </c>
      <c r="F65">
        <f t="shared" si="3"/>
        <v>12.298560422174516</v>
      </c>
      <c r="G65">
        <f t="shared" si="2"/>
        <v>12.246722013503099</v>
      </c>
    </row>
    <row r="66" spans="1:7" x14ac:dyDescent="0.4">
      <c r="A66">
        <v>62</v>
      </c>
      <c r="B66">
        <v>1.0166666666666673E-2</v>
      </c>
      <c r="C66">
        <v>-270.49824699799768</v>
      </c>
      <c r="D66">
        <f t="shared" si="0"/>
        <v>73169.301628989764</v>
      </c>
      <c r="E66">
        <f t="shared" si="1"/>
        <v>12.194883604831681</v>
      </c>
      <c r="F66">
        <f t="shared" si="3"/>
        <v>12.194883604831681</v>
      </c>
      <c r="G66">
        <f t="shared" si="2"/>
        <v>12.020926321949537</v>
      </c>
    </row>
    <row r="67" spans="1:7" x14ac:dyDescent="0.4">
      <c r="A67">
        <v>63</v>
      </c>
      <c r="B67">
        <v>1.033333333333334E-2</v>
      </c>
      <c r="C67">
        <v>-266.61172936388988</v>
      </c>
      <c r="D67">
        <f t="shared" si="0"/>
        <v>71081.814234404053</v>
      </c>
      <c r="E67">
        <f t="shared" si="1"/>
        <v>11.846969039067394</v>
      </c>
      <c r="F67">
        <f t="shared" si="3"/>
        <v>11.846969039067394</v>
      </c>
      <c r="G67">
        <f t="shared" si="2"/>
        <v>11.605762519588497</v>
      </c>
    </row>
    <row r="68" spans="1:7" x14ac:dyDescent="0.4">
      <c r="A68">
        <v>64</v>
      </c>
      <c r="B68">
        <v>1.0500000000000008E-2</v>
      </c>
      <c r="C68">
        <v>-261.1270495384523</v>
      </c>
      <c r="D68">
        <f t="shared" si="0"/>
        <v>68187.33600065732</v>
      </c>
      <c r="E68">
        <f t="shared" si="1"/>
        <v>11.364556000109603</v>
      </c>
      <c r="F68">
        <f t="shared" si="3"/>
        <v>11.364556000109603</v>
      </c>
      <c r="G68">
        <f t="shared" si="2"/>
        <v>11.105427509766461</v>
      </c>
    </row>
    <row r="69" spans="1:7" x14ac:dyDescent="0.4">
      <c r="A69">
        <v>65</v>
      </c>
      <c r="B69">
        <v>1.0666666666666675E-2</v>
      </c>
      <c r="C69">
        <v>-255.10349687242555</v>
      </c>
      <c r="D69">
        <f t="shared" si="0"/>
        <v>65077.794116539633</v>
      </c>
      <c r="E69">
        <f t="shared" si="1"/>
        <v>10.84629901942332</v>
      </c>
      <c r="F69">
        <f t="shared" si="3"/>
        <v>10.84629901942332</v>
      </c>
      <c r="G69">
        <f t="shared" si="2"/>
        <v>10.608066575196798</v>
      </c>
    </row>
    <row r="70" spans="1:7" x14ac:dyDescent="0.4">
      <c r="A70">
        <v>66</v>
      </c>
      <c r="B70">
        <v>1.0833333333333342E-2</v>
      </c>
      <c r="C70">
        <v>-249.43737648119492</v>
      </c>
      <c r="D70">
        <f t="shared" ref="D70:D133" si="4">C70^2</f>
        <v>62219.004785821373</v>
      </c>
      <c r="E70">
        <f t="shared" ref="E70:E133" si="5">(B71-B70)*D70</f>
        <v>10.369834130970274</v>
      </c>
      <c r="F70">
        <f t="shared" si="3"/>
        <v>10.369834130970274</v>
      </c>
      <c r="G70">
        <f t="shared" ref="G70:G133" si="6">0.5*(B71-B70)*(D70+D71)</f>
        <v>10.178903630215354</v>
      </c>
    </row>
    <row r="71" spans="1:7" x14ac:dyDescent="0.4">
      <c r="A71">
        <v>67</v>
      </c>
      <c r="B71">
        <v>1.100000000000001E-2</v>
      </c>
      <c r="C71">
        <v>-244.80163148304862</v>
      </c>
      <c r="D71">
        <f t="shared" si="4"/>
        <v>59927.838776762343</v>
      </c>
      <c r="E71">
        <f t="shared" si="5"/>
        <v>9.9879731294604337</v>
      </c>
      <c r="F71">
        <f t="shared" ref="F71:F134" si="7">(B71-B70)*D71</f>
        <v>9.9879731294604337</v>
      </c>
      <c r="G71">
        <f t="shared" si="6"/>
        <v>9.8586510952912239</v>
      </c>
    </row>
    <row r="72" spans="1:7" x14ac:dyDescent="0.4">
      <c r="A72">
        <v>68</v>
      </c>
      <c r="B72">
        <v>1.1166666666666677E-2</v>
      </c>
      <c r="C72">
        <v>-241.61120496933046</v>
      </c>
      <c r="D72">
        <f t="shared" si="4"/>
        <v>58375.974366731818</v>
      </c>
      <c r="E72">
        <f t="shared" si="5"/>
        <v>9.7293290611220122</v>
      </c>
      <c r="F72">
        <f t="shared" si="7"/>
        <v>9.7293290611220122</v>
      </c>
      <c r="G72">
        <f t="shared" si="6"/>
        <v>9.6653159934218991</v>
      </c>
    </row>
    <row r="73" spans="1:7" x14ac:dyDescent="0.4">
      <c r="A73">
        <v>69</v>
      </c>
      <c r="B73">
        <v>1.1333333333333345E-2</v>
      </c>
      <c r="C73">
        <v>-240.0162860189501</v>
      </c>
      <c r="D73">
        <f t="shared" si="4"/>
        <v>57607.817554330461</v>
      </c>
      <c r="E73">
        <f t="shared" si="5"/>
        <v>9.6013029257217859</v>
      </c>
      <c r="F73">
        <f t="shared" si="7"/>
        <v>9.6013029257217859</v>
      </c>
      <c r="G73">
        <f t="shared" si="6"/>
        <v>9.5975628813597851</v>
      </c>
    </row>
    <row r="74" spans="1:7" x14ac:dyDescent="0.4">
      <c r="A74">
        <v>70</v>
      </c>
      <c r="B74">
        <v>1.1500000000000012E-2</v>
      </c>
      <c r="C74">
        <v>-239.922773037464</v>
      </c>
      <c r="D74">
        <f t="shared" si="4"/>
        <v>57562.937021986465</v>
      </c>
      <c r="E74">
        <f t="shared" si="5"/>
        <v>9.593822836997786</v>
      </c>
      <c r="F74">
        <f t="shared" si="7"/>
        <v>9.593822836997786</v>
      </c>
      <c r="G74">
        <f t="shared" si="6"/>
        <v>9.6384645407450282</v>
      </c>
    </row>
    <row r="75" spans="1:7" x14ac:dyDescent="0.4">
      <c r="A75">
        <v>71</v>
      </c>
      <c r="B75">
        <v>1.1666666666666679E-2</v>
      </c>
      <c r="C75">
        <v>-241.03658947751765</v>
      </c>
      <c r="D75">
        <f t="shared" si="4"/>
        <v>58098.637466953376</v>
      </c>
      <c r="E75">
        <f t="shared" si="5"/>
        <v>9.6831062444922722</v>
      </c>
      <c r="F75">
        <f t="shared" si="7"/>
        <v>9.6831062444922722</v>
      </c>
      <c r="G75">
        <f t="shared" si="6"/>
        <v>9.7593133343752871</v>
      </c>
    </row>
    <row r="76" spans="1:7" x14ac:dyDescent="0.4">
      <c r="A76">
        <v>72</v>
      </c>
      <c r="B76">
        <v>1.1833333333333347E-2</v>
      </c>
      <c r="C76">
        <v>-242.92616686052892</v>
      </c>
      <c r="D76">
        <f t="shared" si="4"/>
        <v>59013.122545549544</v>
      </c>
      <c r="E76">
        <f t="shared" si="5"/>
        <v>9.8355204242583003</v>
      </c>
      <c r="F76">
        <f t="shared" si="7"/>
        <v>9.8355204242583003</v>
      </c>
      <c r="G76">
        <f t="shared" si="6"/>
        <v>9.9237518344054543</v>
      </c>
    </row>
    <row r="77" spans="1:7" x14ac:dyDescent="0.4">
      <c r="A77">
        <v>73</v>
      </c>
      <c r="B77">
        <v>1.2000000000000014E-2</v>
      </c>
      <c r="C77">
        <v>-245.09569450995136</v>
      </c>
      <c r="D77">
        <f t="shared" si="4"/>
        <v>60071.899467315401</v>
      </c>
      <c r="E77">
        <f t="shared" si="5"/>
        <v>10.01198324455261</v>
      </c>
      <c r="F77">
        <f t="shared" si="7"/>
        <v>10.01198324455261</v>
      </c>
      <c r="G77">
        <f t="shared" si="6"/>
        <v>10.09257779236208</v>
      </c>
    </row>
    <row r="78" spans="1:7" x14ac:dyDescent="0.4">
      <c r="A78">
        <v>74</v>
      </c>
      <c r="B78">
        <v>1.2166666666666682E-2</v>
      </c>
      <c r="C78">
        <v>-247.06079017324672</v>
      </c>
      <c r="D78">
        <f t="shared" si="4"/>
        <v>61039.034041029037</v>
      </c>
      <c r="E78">
        <f t="shared" si="5"/>
        <v>10.173172340171551</v>
      </c>
      <c r="F78">
        <f t="shared" si="7"/>
        <v>10.173172340171551</v>
      </c>
      <c r="G78">
        <f t="shared" si="6"/>
        <v>10.229217995730664</v>
      </c>
    </row>
    <row r="79" spans="1:7" x14ac:dyDescent="0.4">
      <c r="A79">
        <v>75</v>
      </c>
      <c r="B79">
        <v>1.2333333333333349E-2</v>
      </c>
      <c r="C79">
        <v>-248.41815937595703</v>
      </c>
      <c r="D79">
        <f t="shared" si="4"/>
        <v>61711.581907738386</v>
      </c>
      <c r="E79">
        <f t="shared" si="5"/>
        <v>10.285263651289776</v>
      </c>
      <c r="F79">
        <f t="shared" si="7"/>
        <v>10.285263651289776</v>
      </c>
      <c r="G79">
        <f t="shared" si="6"/>
        <v>10.305298492311577</v>
      </c>
    </row>
    <row r="80" spans="1:7" x14ac:dyDescent="0.4">
      <c r="A80">
        <v>76</v>
      </c>
      <c r="B80">
        <v>1.2500000000000016E-2</v>
      </c>
      <c r="C80">
        <v>-248.90158697766472</v>
      </c>
      <c r="D80">
        <f t="shared" si="4"/>
        <v>61951.999999999993</v>
      </c>
      <c r="E80">
        <f t="shared" si="5"/>
        <v>10.325333333333377</v>
      </c>
      <c r="F80">
        <f t="shared" si="7"/>
        <v>10.325333333333377</v>
      </c>
      <c r="G80">
        <f t="shared" si="6"/>
        <v>10.305298492311566</v>
      </c>
    </row>
    <row r="81" spans="1:7" x14ac:dyDescent="0.4">
      <c r="A81">
        <v>77</v>
      </c>
      <c r="B81">
        <v>1.2666666666666684E-2</v>
      </c>
      <c r="C81">
        <v>-248.4181593759568</v>
      </c>
      <c r="D81">
        <f t="shared" si="4"/>
        <v>61711.581907738277</v>
      </c>
      <c r="E81">
        <f t="shared" si="5"/>
        <v>10.285263651289757</v>
      </c>
      <c r="F81">
        <f t="shared" si="7"/>
        <v>10.285263651289757</v>
      </c>
      <c r="G81">
        <f t="shared" si="6"/>
        <v>10.229217995730638</v>
      </c>
    </row>
    <row r="82" spans="1:7" x14ac:dyDescent="0.4">
      <c r="A82">
        <v>78</v>
      </c>
      <c r="B82">
        <v>1.2833333333333351E-2</v>
      </c>
      <c r="C82">
        <v>-247.06079017324632</v>
      </c>
      <c r="D82">
        <f t="shared" si="4"/>
        <v>61039.034041028841</v>
      </c>
      <c r="E82">
        <f t="shared" si="5"/>
        <v>10.173172340171519</v>
      </c>
      <c r="F82">
        <f t="shared" si="7"/>
        <v>10.173172340171519</v>
      </c>
      <c r="G82">
        <f t="shared" si="6"/>
        <v>10.092577792362039</v>
      </c>
    </row>
    <row r="83" spans="1:7" x14ac:dyDescent="0.4">
      <c r="A83">
        <v>79</v>
      </c>
      <c r="B83">
        <v>1.3000000000000018E-2</v>
      </c>
      <c r="C83">
        <v>-245.09569450995076</v>
      </c>
      <c r="D83">
        <f t="shared" si="4"/>
        <v>60071.89946731511</v>
      </c>
      <c r="E83">
        <f t="shared" si="5"/>
        <v>10.011983244552562</v>
      </c>
      <c r="F83">
        <f t="shared" si="7"/>
        <v>10.011983244552562</v>
      </c>
      <c r="G83">
        <f t="shared" si="6"/>
        <v>9.923751834405401</v>
      </c>
    </row>
    <row r="84" spans="1:7" x14ac:dyDescent="0.4">
      <c r="A84">
        <v>80</v>
      </c>
      <c r="B84">
        <v>1.3166666666666686E-2</v>
      </c>
      <c r="C84">
        <v>-242.92616686052821</v>
      </c>
      <c r="D84">
        <f t="shared" si="4"/>
        <v>59013.122545549195</v>
      </c>
      <c r="E84">
        <f t="shared" si="5"/>
        <v>9.8355204242582417</v>
      </c>
      <c r="F84">
        <f t="shared" si="7"/>
        <v>9.8355204242582417</v>
      </c>
      <c r="G84">
        <f t="shared" si="6"/>
        <v>9.7593133343752339</v>
      </c>
    </row>
    <row r="85" spans="1:7" x14ac:dyDescent="0.4">
      <c r="A85">
        <v>81</v>
      </c>
      <c r="B85">
        <v>1.3333333333333353E-2</v>
      </c>
      <c r="C85">
        <v>-241.03658947751705</v>
      </c>
      <c r="D85">
        <f t="shared" si="4"/>
        <v>58098.637466953085</v>
      </c>
      <c r="E85">
        <f t="shared" si="5"/>
        <v>9.6831062444922225</v>
      </c>
      <c r="F85">
        <f t="shared" si="7"/>
        <v>9.6831062444922225</v>
      </c>
      <c r="G85">
        <f t="shared" si="6"/>
        <v>9.6384645407449874</v>
      </c>
    </row>
    <row r="86" spans="1:7" x14ac:dyDescent="0.4">
      <c r="A86">
        <v>82</v>
      </c>
      <c r="B86">
        <v>1.3500000000000021E-2</v>
      </c>
      <c r="C86">
        <v>-239.9227730374636</v>
      </c>
      <c r="D86">
        <f t="shared" si="4"/>
        <v>57562.937021986269</v>
      </c>
      <c r="E86">
        <f t="shared" si="5"/>
        <v>9.5938228369977541</v>
      </c>
      <c r="F86">
        <f t="shared" si="7"/>
        <v>9.5938228369977541</v>
      </c>
      <c r="G86">
        <f t="shared" si="6"/>
        <v>9.5975628813597638</v>
      </c>
    </row>
    <row r="87" spans="1:7" x14ac:dyDescent="0.4">
      <c r="A87">
        <v>83</v>
      </c>
      <c r="B87">
        <v>1.3666666666666688E-2</v>
      </c>
      <c r="C87">
        <v>-240.01628601894993</v>
      </c>
      <c r="D87">
        <f t="shared" si="4"/>
        <v>57607.817554330381</v>
      </c>
      <c r="E87">
        <f t="shared" si="5"/>
        <v>9.6013029257217717</v>
      </c>
      <c r="F87">
        <f t="shared" si="7"/>
        <v>9.6013029257217717</v>
      </c>
      <c r="G87">
        <f t="shared" si="6"/>
        <v>9.6653159934218973</v>
      </c>
    </row>
    <row r="88" spans="1:7" x14ac:dyDescent="0.4">
      <c r="A88">
        <v>84</v>
      </c>
      <c r="B88">
        <v>1.3833333333333355E-2</v>
      </c>
      <c r="C88">
        <v>-241.6112049693306</v>
      </c>
      <c r="D88">
        <f t="shared" si="4"/>
        <v>58375.974366731883</v>
      </c>
      <c r="E88">
        <f t="shared" si="5"/>
        <v>9.7293290611220229</v>
      </c>
      <c r="F88">
        <f t="shared" si="7"/>
        <v>9.7293290611220229</v>
      </c>
      <c r="G88">
        <f t="shared" si="6"/>
        <v>9.8586510952912452</v>
      </c>
    </row>
    <row r="89" spans="1:7" x14ac:dyDescent="0.4">
      <c r="A89">
        <v>85</v>
      </c>
      <c r="B89">
        <v>1.4000000000000023E-2</v>
      </c>
      <c r="C89">
        <v>-244.80163148304905</v>
      </c>
      <c r="D89">
        <f t="shared" si="4"/>
        <v>59927.838776762554</v>
      </c>
      <c r="E89">
        <f t="shared" si="5"/>
        <v>9.9879731294604692</v>
      </c>
      <c r="F89">
        <f t="shared" si="7"/>
        <v>9.9879731294604692</v>
      </c>
      <c r="G89">
        <f t="shared" si="6"/>
        <v>10.178903630215402</v>
      </c>
    </row>
    <row r="90" spans="1:7" x14ac:dyDescent="0.4">
      <c r="A90">
        <v>86</v>
      </c>
      <c r="B90">
        <v>1.416666666666669E-2</v>
      </c>
      <c r="C90">
        <v>-249.43737648119563</v>
      </c>
      <c r="D90">
        <f t="shared" si="4"/>
        <v>62219.004785821722</v>
      </c>
      <c r="E90">
        <f t="shared" si="5"/>
        <v>10.369834130970332</v>
      </c>
      <c r="F90">
        <f t="shared" si="7"/>
        <v>10.369834130970332</v>
      </c>
      <c r="G90">
        <f t="shared" si="6"/>
        <v>10.608066575196867</v>
      </c>
    </row>
    <row r="91" spans="1:7" x14ac:dyDescent="0.4">
      <c r="A91">
        <v>87</v>
      </c>
      <c r="B91">
        <v>1.4333333333333358E-2</v>
      </c>
      <c r="C91">
        <v>-255.10349687242655</v>
      </c>
      <c r="D91">
        <f t="shared" si="4"/>
        <v>65077.794116540143</v>
      </c>
      <c r="E91">
        <f t="shared" si="5"/>
        <v>10.846299019423405</v>
      </c>
      <c r="F91">
        <f t="shared" si="7"/>
        <v>10.846299019423405</v>
      </c>
      <c r="G91">
        <f t="shared" si="6"/>
        <v>11.105427509766537</v>
      </c>
    </row>
    <row r="92" spans="1:7" x14ac:dyDescent="0.4">
      <c r="A92">
        <v>88</v>
      </c>
      <c r="B92">
        <v>1.4500000000000025E-2</v>
      </c>
      <c r="C92">
        <v>-261.12704953845309</v>
      </c>
      <c r="D92">
        <f t="shared" si="4"/>
        <v>68187.336000657742</v>
      </c>
      <c r="E92">
        <f t="shared" si="5"/>
        <v>11.364556000109673</v>
      </c>
      <c r="F92">
        <f t="shared" si="7"/>
        <v>11.364556000109673</v>
      </c>
      <c r="G92">
        <f t="shared" si="6"/>
        <v>11.60576251958857</v>
      </c>
    </row>
    <row r="93" spans="1:7" x14ac:dyDescent="0.4">
      <c r="A93">
        <v>89</v>
      </c>
      <c r="B93">
        <v>1.4666666666666692E-2</v>
      </c>
      <c r="C93">
        <v>-266.61172936389067</v>
      </c>
      <c r="D93">
        <f t="shared" si="4"/>
        <v>71081.81423440449</v>
      </c>
      <c r="E93">
        <f t="shared" si="5"/>
        <v>11.846969039067467</v>
      </c>
      <c r="F93">
        <f t="shared" si="7"/>
        <v>11.846969039067467</v>
      </c>
      <c r="G93">
        <f t="shared" si="6"/>
        <v>12.020926321949595</v>
      </c>
    </row>
    <row r="94" spans="1:7" x14ac:dyDescent="0.4">
      <c r="A94">
        <v>90</v>
      </c>
      <c r="B94">
        <v>1.483333333333336E-2</v>
      </c>
      <c r="C94">
        <v>-270.49824699799814</v>
      </c>
      <c r="D94">
        <f t="shared" si="4"/>
        <v>73169.301628990012</v>
      </c>
      <c r="E94">
        <f t="shared" si="5"/>
        <v>12.194883604831722</v>
      </c>
      <c r="F94">
        <f t="shared" si="7"/>
        <v>12.194883604831722</v>
      </c>
      <c r="G94">
        <f t="shared" si="6"/>
        <v>12.246722013503112</v>
      </c>
    </row>
    <row r="95" spans="1:7" x14ac:dyDescent="0.4">
      <c r="A95">
        <v>91</v>
      </c>
      <c r="B95">
        <v>1.5000000000000027E-2</v>
      </c>
      <c r="C95">
        <v>-271.64565620132174</v>
      </c>
      <c r="D95">
        <f t="shared" si="4"/>
        <v>73791.362533046689</v>
      </c>
      <c r="E95">
        <f t="shared" si="5"/>
        <v>12.298560422174502</v>
      </c>
      <c r="F95">
        <f t="shared" si="7"/>
        <v>12.298560422174502</v>
      </c>
      <c r="G95">
        <f t="shared" si="6"/>
        <v>12.176074276205632</v>
      </c>
    </row>
    <row r="96" spans="1:7" x14ac:dyDescent="0.4">
      <c r="A96">
        <v>92</v>
      </c>
      <c r="B96">
        <v>1.5166666666666695E-2</v>
      </c>
      <c r="C96">
        <v>-268.9266234150503</v>
      </c>
      <c r="D96">
        <f t="shared" si="4"/>
        <v>72321.528781420275</v>
      </c>
      <c r="E96">
        <f t="shared" si="5"/>
        <v>12.053588130236765</v>
      </c>
      <c r="F96">
        <f t="shared" si="7"/>
        <v>12.053588130236765</v>
      </c>
      <c r="G96">
        <f t="shared" si="6"/>
        <v>11.717823926379024</v>
      </c>
    </row>
    <row r="97" spans="1:7" x14ac:dyDescent="0.4">
      <c r="A97">
        <v>93</v>
      </c>
      <c r="B97">
        <v>1.5333333333333362E-2</v>
      </c>
      <c r="C97">
        <v>-261.32806648947485</v>
      </c>
      <c r="D97">
        <f t="shared" si="4"/>
        <v>68292.358335127385</v>
      </c>
      <c r="E97">
        <f t="shared" si="5"/>
        <v>11.38205972252128</v>
      </c>
      <c r="F97">
        <f t="shared" si="7"/>
        <v>11.38205972252128</v>
      </c>
      <c r="G97">
        <f t="shared" si="6"/>
        <v>10.818340592632877</v>
      </c>
    </row>
    <row r="98" spans="1:7" x14ac:dyDescent="0.4">
      <c r="A98">
        <v>94</v>
      </c>
      <c r="B98">
        <v>1.5500000000000029E-2</v>
      </c>
      <c r="C98">
        <v>-248.04783566172586</v>
      </c>
      <c r="D98">
        <f t="shared" si="4"/>
        <v>61527.72877646656</v>
      </c>
      <c r="E98">
        <f t="shared" si="5"/>
        <v>10.254621462744471</v>
      </c>
      <c r="F98">
        <f t="shared" si="7"/>
        <v>10.254621462744471</v>
      </c>
      <c r="G98">
        <f t="shared" si="6"/>
        <v>9.4813120852948654</v>
      </c>
    </row>
    <row r="99" spans="1:7" x14ac:dyDescent="0.4">
      <c r="A99">
        <v>95</v>
      </c>
      <c r="B99">
        <v>1.5666666666666697E-2</v>
      </c>
      <c r="C99">
        <v>-228.57824972440255</v>
      </c>
      <c r="D99">
        <f t="shared" si="4"/>
        <v>52248.016247071333</v>
      </c>
      <c r="E99">
        <f t="shared" si="5"/>
        <v>8.7080027078451696</v>
      </c>
      <c r="F99">
        <f t="shared" si="7"/>
        <v>8.7080027078452602</v>
      </c>
      <c r="G99">
        <f t="shared" si="6"/>
        <v>7.7802509551039467</v>
      </c>
    </row>
    <row r="100" spans="1:7" x14ac:dyDescent="0.4">
      <c r="A100">
        <v>96</v>
      </c>
      <c r="B100">
        <v>1.5833333333333362E-2</v>
      </c>
      <c r="C100">
        <v>-202.76832892287837</v>
      </c>
      <c r="D100">
        <f t="shared" si="4"/>
        <v>41114.99521417659</v>
      </c>
      <c r="E100">
        <f t="shared" si="5"/>
        <v>6.8524992023627238</v>
      </c>
      <c r="F100">
        <f t="shared" si="7"/>
        <v>6.8524992023627238</v>
      </c>
      <c r="G100">
        <f t="shared" si="6"/>
        <v>5.8589654410373431</v>
      </c>
    </row>
    <row r="101" spans="1:7" x14ac:dyDescent="0.4">
      <c r="A101">
        <v>97</v>
      </c>
      <c r="B101">
        <v>1.6000000000000028E-2</v>
      </c>
      <c r="C101">
        <v>-170.8583918871764</v>
      </c>
      <c r="D101">
        <f t="shared" si="4"/>
        <v>29192.590078271944</v>
      </c>
      <c r="E101">
        <f t="shared" si="5"/>
        <v>4.8654316797119614</v>
      </c>
      <c r="F101">
        <f t="shared" si="7"/>
        <v>4.8654316797119614</v>
      </c>
      <c r="G101">
        <f t="shared" si="6"/>
        <v>3.9175281683142873</v>
      </c>
    </row>
    <row r="102" spans="1:7" x14ac:dyDescent="0.4">
      <c r="A102">
        <v>98</v>
      </c>
      <c r="B102">
        <v>1.6166666666666694E-2</v>
      </c>
      <c r="C102">
        <v>-133.48313729269248</v>
      </c>
      <c r="D102">
        <f t="shared" si="4"/>
        <v>17817.747941499787</v>
      </c>
      <c r="E102">
        <f t="shared" si="5"/>
        <v>2.9696246569166131</v>
      </c>
      <c r="F102">
        <f t="shared" si="7"/>
        <v>2.9696246569166131</v>
      </c>
      <c r="G102">
        <f t="shared" si="6"/>
        <v>2.1846697686610907</v>
      </c>
    </row>
    <row r="103" spans="1:7" x14ac:dyDescent="0.4">
      <c r="A103">
        <v>99</v>
      </c>
      <c r="B103">
        <v>1.6333333333333359E-2</v>
      </c>
      <c r="C103">
        <v>-91.642180694445841</v>
      </c>
      <c r="D103">
        <f t="shared" si="4"/>
        <v>8398.2892824334613</v>
      </c>
      <c r="E103">
        <f t="shared" si="5"/>
        <v>1.3997148804055684</v>
      </c>
      <c r="F103">
        <f t="shared" si="7"/>
        <v>1.3997148804055684</v>
      </c>
      <c r="G103">
        <f t="shared" si="6"/>
        <v>0.88113151484159136</v>
      </c>
    </row>
    <row r="104" spans="1:7" x14ac:dyDescent="0.4">
      <c r="A104">
        <v>100</v>
      </c>
      <c r="B104">
        <v>1.6500000000000025E-2</v>
      </c>
      <c r="C104">
        <v>-46.639992449245725</v>
      </c>
      <c r="D104">
        <f t="shared" si="4"/>
        <v>2175.2888956656984</v>
      </c>
      <c r="E104">
        <f t="shared" si="5"/>
        <v>0.3625481492776142</v>
      </c>
      <c r="F104">
        <f t="shared" si="7"/>
        <v>0.3625481492776142</v>
      </c>
      <c r="G104">
        <f t="shared" si="6"/>
        <v>0.1812740746388071</v>
      </c>
    </row>
    <row r="105" spans="1:7" x14ac:dyDescent="0.4">
      <c r="A105">
        <v>101</v>
      </c>
      <c r="B105">
        <v>1.6666666666666691E-2</v>
      </c>
      <c r="C105">
        <v>6.3385711995629344E-12</v>
      </c>
      <c r="D105">
        <f t="shared" si="4"/>
        <v>4.0177484851928697E-23</v>
      </c>
      <c r="E105">
        <f t="shared" si="5"/>
        <v>6.696247475321409E-27</v>
      </c>
      <c r="F105">
        <f t="shared" si="7"/>
        <v>6.696247475321409E-27</v>
      </c>
      <c r="G105">
        <f t="shared" si="6"/>
        <v>0.18127407463890394</v>
      </c>
    </row>
    <row r="106" spans="1:7" x14ac:dyDescent="0.4">
      <c r="A106">
        <v>102</v>
      </c>
      <c r="B106">
        <v>1.6833333333333356E-2</v>
      </c>
      <c r="C106">
        <v>46.63999244925818</v>
      </c>
      <c r="D106">
        <f t="shared" si="4"/>
        <v>2175.2888956668603</v>
      </c>
      <c r="E106">
        <f t="shared" si="5"/>
        <v>0.36254814927780787</v>
      </c>
      <c r="F106">
        <f t="shared" si="7"/>
        <v>0.36254814927780787</v>
      </c>
      <c r="G106">
        <f t="shared" si="6"/>
        <v>0.88113151484186691</v>
      </c>
    </row>
    <row r="107" spans="1:7" x14ac:dyDescent="0.4">
      <c r="A107">
        <v>103</v>
      </c>
      <c r="B107">
        <v>1.7000000000000022E-2</v>
      </c>
      <c r="C107">
        <v>91.642180694457537</v>
      </c>
      <c r="D107">
        <f t="shared" si="4"/>
        <v>8398.2892824356059</v>
      </c>
      <c r="E107">
        <f t="shared" si="5"/>
        <v>1.3997148804059258</v>
      </c>
      <c r="F107">
        <f t="shared" si="7"/>
        <v>1.3997148804059258</v>
      </c>
      <c r="G107">
        <f t="shared" si="6"/>
        <v>2.1846697686615082</v>
      </c>
    </row>
    <row r="108" spans="1:7" x14ac:dyDescent="0.4">
      <c r="A108">
        <v>104</v>
      </c>
      <c r="B108">
        <v>1.7166666666666688E-2</v>
      </c>
      <c r="C108">
        <v>133.48313729270319</v>
      </c>
      <c r="D108">
        <f t="shared" si="4"/>
        <v>17817.74794150265</v>
      </c>
      <c r="E108">
        <f t="shared" si="5"/>
        <v>2.9696246569170905</v>
      </c>
      <c r="F108">
        <f t="shared" si="7"/>
        <v>2.9696246569170905</v>
      </c>
      <c r="G108">
        <f t="shared" si="6"/>
        <v>3.9175281683147909</v>
      </c>
    </row>
    <row r="109" spans="1:7" x14ac:dyDescent="0.4">
      <c r="A109">
        <v>105</v>
      </c>
      <c r="B109">
        <v>1.7333333333333353E-2</v>
      </c>
      <c r="C109">
        <v>170.85839188718569</v>
      </c>
      <c r="D109">
        <f t="shared" si="4"/>
        <v>29192.59007827512</v>
      </c>
      <c r="E109">
        <f t="shared" si="5"/>
        <v>4.8654316797124908</v>
      </c>
      <c r="F109">
        <f t="shared" si="7"/>
        <v>4.8654316797124908</v>
      </c>
      <c r="G109">
        <f t="shared" si="6"/>
        <v>5.858965441037868</v>
      </c>
    </row>
    <row r="110" spans="1:7" x14ac:dyDescent="0.4">
      <c r="A110">
        <v>106</v>
      </c>
      <c r="B110">
        <v>1.7500000000000019E-2</v>
      </c>
      <c r="C110">
        <v>202.7683289228861</v>
      </c>
      <c r="D110">
        <f t="shared" si="4"/>
        <v>41114.995214179726</v>
      </c>
      <c r="E110">
        <f t="shared" si="5"/>
        <v>6.8524992023632461</v>
      </c>
      <c r="F110">
        <f t="shared" si="7"/>
        <v>6.8524992023632461</v>
      </c>
      <c r="G110">
        <f t="shared" si="6"/>
        <v>7.7802509551044317</v>
      </c>
    </row>
    <row r="111" spans="1:7" x14ac:dyDescent="0.4">
      <c r="A111">
        <v>107</v>
      </c>
      <c r="B111">
        <v>1.7666666666666685E-2</v>
      </c>
      <c r="C111">
        <v>228.57824972440841</v>
      </c>
      <c r="D111">
        <f t="shared" si="4"/>
        <v>52248.016247074011</v>
      </c>
      <c r="E111">
        <f t="shared" si="5"/>
        <v>8.7080027078456155</v>
      </c>
      <c r="F111">
        <f t="shared" si="7"/>
        <v>8.7080027078456155</v>
      </c>
      <c r="G111">
        <f t="shared" si="6"/>
        <v>9.4813120852951478</v>
      </c>
    </row>
    <row r="112" spans="1:7" x14ac:dyDescent="0.4">
      <c r="A112">
        <v>108</v>
      </c>
      <c r="B112">
        <v>1.783333333333335E-2</v>
      </c>
      <c r="C112">
        <v>248.04783566172966</v>
      </c>
      <c r="D112">
        <f t="shared" si="4"/>
        <v>61527.728776468444</v>
      </c>
      <c r="E112">
        <f t="shared" si="5"/>
        <v>10.254621462744678</v>
      </c>
      <c r="F112">
        <f t="shared" si="7"/>
        <v>10.254621462744678</v>
      </c>
      <c r="G112">
        <f t="shared" si="6"/>
        <v>10.818340592633017</v>
      </c>
    </row>
    <row r="113" spans="1:7" x14ac:dyDescent="0.4">
      <c r="A113">
        <v>109</v>
      </c>
      <c r="B113">
        <v>1.8000000000000016E-2</v>
      </c>
      <c r="C113">
        <v>261.32806648947707</v>
      </c>
      <c r="D113">
        <f t="shared" si="4"/>
        <v>68292.358335128549</v>
      </c>
      <c r="E113">
        <f t="shared" si="5"/>
        <v>11.382059722521356</v>
      </c>
      <c r="F113">
        <f t="shared" si="7"/>
        <v>11.382059722521356</v>
      </c>
      <c r="G113">
        <f t="shared" si="6"/>
        <v>11.717823926379042</v>
      </c>
    </row>
    <row r="114" spans="1:7" x14ac:dyDescent="0.4">
      <c r="A114">
        <v>110</v>
      </c>
      <c r="B114">
        <v>1.8166666666666682E-2</v>
      </c>
      <c r="C114">
        <v>268.92662341505132</v>
      </c>
      <c r="D114">
        <f t="shared" si="4"/>
        <v>72321.528781420828</v>
      </c>
      <c r="E114">
        <f t="shared" si="5"/>
        <v>12.053588130236731</v>
      </c>
      <c r="F114">
        <f t="shared" si="7"/>
        <v>12.053588130236731</v>
      </c>
      <c r="G114">
        <f t="shared" si="6"/>
        <v>12.17607427620556</v>
      </c>
    </row>
    <row r="115" spans="1:7" x14ac:dyDescent="0.4">
      <c r="A115">
        <v>111</v>
      </c>
      <c r="B115">
        <v>1.8333333333333347E-2</v>
      </c>
      <c r="C115">
        <v>271.64565620132191</v>
      </c>
      <c r="D115">
        <f t="shared" si="4"/>
        <v>73791.362533046777</v>
      </c>
      <c r="E115">
        <f t="shared" si="5"/>
        <v>12.298560422174388</v>
      </c>
      <c r="F115">
        <f t="shared" si="7"/>
        <v>12.298560422174388</v>
      </c>
      <c r="G115">
        <f t="shared" si="6"/>
        <v>12.246722013502968</v>
      </c>
    </row>
    <row r="116" spans="1:7" x14ac:dyDescent="0.4">
      <c r="A116">
        <v>112</v>
      </c>
      <c r="B116">
        <v>1.8500000000000013E-2</v>
      </c>
      <c r="C116">
        <v>270.49824699799757</v>
      </c>
      <c r="D116">
        <f t="shared" si="4"/>
        <v>73169.301628989706</v>
      </c>
      <c r="E116">
        <f t="shared" si="5"/>
        <v>12.194883604831544</v>
      </c>
      <c r="F116">
        <f t="shared" si="7"/>
        <v>12.194883604831544</v>
      </c>
      <c r="G116">
        <f t="shared" si="6"/>
        <v>12.020926321949405</v>
      </c>
    </row>
    <row r="117" spans="1:7" x14ac:dyDescent="0.4">
      <c r="A117">
        <v>113</v>
      </c>
      <c r="B117">
        <v>1.8666666666666679E-2</v>
      </c>
      <c r="C117">
        <v>266.61172936388982</v>
      </c>
      <c r="D117">
        <f t="shared" si="4"/>
        <v>71081.814234404024</v>
      </c>
      <c r="E117">
        <f t="shared" si="5"/>
        <v>11.846969039067266</v>
      </c>
      <c r="F117">
        <f t="shared" si="7"/>
        <v>11.846969039067266</v>
      </c>
      <c r="G117">
        <f t="shared" si="6"/>
        <v>11.605762519588371</v>
      </c>
    </row>
    <row r="118" spans="1:7" x14ac:dyDescent="0.4">
      <c r="A118">
        <v>114</v>
      </c>
      <c r="B118">
        <v>1.8833333333333344E-2</v>
      </c>
      <c r="C118">
        <v>261.12704953845218</v>
      </c>
      <c r="D118">
        <f t="shared" si="4"/>
        <v>68187.336000657262</v>
      </c>
      <c r="E118">
        <f t="shared" si="5"/>
        <v>11.364556000109475</v>
      </c>
      <c r="F118">
        <f t="shared" si="7"/>
        <v>11.364556000109475</v>
      </c>
      <c r="G118">
        <f t="shared" si="6"/>
        <v>11.105427509766347</v>
      </c>
    </row>
    <row r="119" spans="1:7" x14ac:dyDescent="0.4">
      <c r="A119">
        <v>115</v>
      </c>
      <c r="B119">
        <v>1.900000000000001E-2</v>
      </c>
      <c r="C119">
        <v>255.10349687242569</v>
      </c>
      <c r="D119">
        <f t="shared" si="4"/>
        <v>65077.794116539706</v>
      </c>
      <c r="E119">
        <f t="shared" si="5"/>
        <v>10.846299019423219</v>
      </c>
      <c r="F119">
        <f t="shared" si="7"/>
        <v>10.846299019423219</v>
      </c>
      <c r="G119">
        <f t="shared" si="6"/>
        <v>10.608066575196705</v>
      </c>
    </row>
    <row r="120" spans="1:7" x14ac:dyDescent="0.4">
      <c r="A120">
        <v>116</v>
      </c>
      <c r="B120">
        <v>1.9166666666666676E-2</v>
      </c>
      <c r="C120">
        <v>249.43737648119523</v>
      </c>
      <c r="D120">
        <f t="shared" si="4"/>
        <v>62219.004785821526</v>
      </c>
      <c r="E120">
        <f t="shared" si="5"/>
        <v>10.369834130970192</v>
      </c>
      <c r="F120">
        <f t="shared" si="7"/>
        <v>10.369834130970192</v>
      </c>
      <c r="G120">
        <f t="shared" si="6"/>
        <v>10.178903630215274</v>
      </c>
    </row>
    <row r="121" spans="1:7" x14ac:dyDescent="0.4">
      <c r="A121">
        <v>117</v>
      </c>
      <c r="B121">
        <v>1.9333333333333341E-2</v>
      </c>
      <c r="C121">
        <v>244.80163148304894</v>
      </c>
      <c r="D121">
        <f t="shared" si="4"/>
        <v>59927.838776762495</v>
      </c>
      <c r="E121">
        <f t="shared" si="5"/>
        <v>9.9879731294603555</v>
      </c>
      <c r="F121">
        <f t="shared" si="7"/>
        <v>9.9879731294603555</v>
      </c>
      <c r="G121">
        <f t="shared" si="6"/>
        <v>9.8586510952911439</v>
      </c>
    </row>
    <row r="122" spans="1:7" x14ac:dyDescent="0.4">
      <c r="A122">
        <v>118</v>
      </c>
      <c r="B122">
        <v>1.9500000000000007E-2</v>
      </c>
      <c r="C122">
        <v>241.61120496933077</v>
      </c>
      <c r="D122">
        <f t="shared" si="4"/>
        <v>58375.974366731964</v>
      </c>
      <c r="E122">
        <f t="shared" si="5"/>
        <v>9.7293290611219359</v>
      </c>
      <c r="F122">
        <f t="shared" si="7"/>
        <v>9.7293290611219359</v>
      </c>
      <c r="G122">
        <f t="shared" si="6"/>
        <v>9.6653159934218174</v>
      </c>
    </row>
    <row r="123" spans="1:7" x14ac:dyDescent="0.4">
      <c r="A123">
        <v>119</v>
      </c>
      <c r="B123">
        <v>1.9666666666666673E-2</v>
      </c>
      <c r="C123">
        <v>240.0162860189503</v>
      </c>
      <c r="D123">
        <f t="shared" si="4"/>
        <v>57607.817554330555</v>
      </c>
      <c r="E123">
        <f t="shared" si="5"/>
        <v>9.6013029257217006</v>
      </c>
      <c r="F123">
        <f t="shared" si="7"/>
        <v>9.6013029257217006</v>
      </c>
      <c r="G123">
        <f t="shared" si="6"/>
        <v>9.597562881359698</v>
      </c>
    </row>
    <row r="124" spans="1:7" x14ac:dyDescent="0.4">
      <c r="A124">
        <v>120</v>
      </c>
      <c r="B124">
        <v>1.9833333333333338E-2</v>
      </c>
      <c r="C124">
        <v>239.92277303746408</v>
      </c>
      <c r="D124">
        <f t="shared" si="4"/>
        <v>57562.937021986501</v>
      </c>
      <c r="E124">
        <f t="shared" si="5"/>
        <v>9.5938228369976919</v>
      </c>
      <c r="F124">
        <f t="shared" si="7"/>
        <v>9.5938228369976919</v>
      </c>
      <c r="G124">
        <f t="shared" si="6"/>
        <v>9.6384645407449323</v>
      </c>
    </row>
    <row r="125" spans="1:7" x14ac:dyDescent="0.4">
      <c r="A125">
        <v>121</v>
      </c>
      <c r="B125">
        <v>2.0000000000000004E-2</v>
      </c>
      <c r="C125">
        <v>241.03658947751768</v>
      </c>
      <c r="D125">
        <f t="shared" si="4"/>
        <v>58098.637466953383</v>
      </c>
      <c r="E125">
        <f t="shared" si="5"/>
        <v>9.6831062444921727</v>
      </c>
      <c r="F125">
        <f t="shared" si="7"/>
        <v>9.6831062444921727</v>
      </c>
      <c r="G125">
        <f t="shared" si="6"/>
        <v>9.759313334375177</v>
      </c>
    </row>
    <row r="126" spans="1:7" x14ac:dyDescent="0.4">
      <c r="A126">
        <v>122</v>
      </c>
      <c r="B126">
        <v>2.016666666666667E-2</v>
      </c>
      <c r="C126">
        <v>242.92616686052875</v>
      </c>
      <c r="D126">
        <f t="shared" si="4"/>
        <v>59013.122545549457</v>
      </c>
      <c r="E126">
        <f t="shared" si="5"/>
        <v>9.8355204242581831</v>
      </c>
      <c r="F126">
        <f t="shared" si="7"/>
        <v>9.8355204242581831</v>
      </c>
      <c r="G126">
        <f t="shared" si="6"/>
        <v>9.9237518344053441</v>
      </c>
    </row>
    <row r="127" spans="1:7" x14ac:dyDescent="0.4">
      <c r="A127">
        <v>123</v>
      </c>
      <c r="B127">
        <v>2.0333333333333335E-2</v>
      </c>
      <c r="C127">
        <v>245.09569450995136</v>
      </c>
      <c r="D127">
        <f t="shared" si="4"/>
        <v>60071.899467315401</v>
      </c>
      <c r="E127">
        <f t="shared" si="5"/>
        <v>10.011983244552507</v>
      </c>
      <c r="F127">
        <f t="shared" si="7"/>
        <v>10.011983244552507</v>
      </c>
      <c r="G127">
        <f t="shared" si="6"/>
        <v>10.092577792361972</v>
      </c>
    </row>
    <row r="128" spans="1:7" x14ac:dyDescent="0.4">
      <c r="A128">
        <v>124</v>
      </c>
      <c r="B128">
        <v>2.0500000000000001E-2</v>
      </c>
      <c r="C128">
        <v>247.06079017324663</v>
      </c>
      <c r="D128">
        <f t="shared" si="4"/>
        <v>61039.034041029001</v>
      </c>
      <c r="E128">
        <f t="shared" si="5"/>
        <v>10.173172340171439</v>
      </c>
      <c r="F128">
        <f t="shared" si="7"/>
        <v>10.173172340171439</v>
      </c>
      <c r="G128">
        <f t="shared" si="6"/>
        <v>10.229217995730554</v>
      </c>
    </row>
    <row r="129" spans="1:7" x14ac:dyDescent="0.4">
      <c r="A129">
        <v>125</v>
      </c>
      <c r="B129">
        <v>2.0666666666666667E-2</v>
      </c>
      <c r="C129">
        <v>248.41815937595703</v>
      </c>
      <c r="D129">
        <f t="shared" si="4"/>
        <v>61711.581907738386</v>
      </c>
      <c r="E129">
        <f t="shared" si="5"/>
        <v>10.285263651289668</v>
      </c>
      <c r="F129">
        <f t="shared" si="7"/>
        <v>10.285263651289668</v>
      </c>
      <c r="G129">
        <f t="shared" si="6"/>
        <v>10.305298492311469</v>
      </c>
    </row>
    <row r="130" spans="1:7" x14ac:dyDescent="0.4">
      <c r="A130">
        <v>126</v>
      </c>
      <c r="B130">
        <v>2.0833333333333332E-2</v>
      </c>
      <c r="C130">
        <v>248.90158697766472</v>
      </c>
      <c r="D130">
        <f t="shared" si="4"/>
        <v>61951.999999999993</v>
      </c>
      <c r="E130">
        <f t="shared" si="5"/>
        <v>10.325333333333269</v>
      </c>
      <c r="F130">
        <f t="shared" si="7"/>
        <v>10.325333333333269</v>
      </c>
      <c r="G130">
        <f t="shared" si="6"/>
        <v>10.305298492311465</v>
      </c>
    </row>
    <row r="131" spans="1:7" x14ac:dyDescent="0.4">
      <c r="A131">
        <v>127</v>
      </c>
      <c r="B131">
        <v>2.0999999999999998E-2</v>
      </c>
      <c r="C131">
        <v>248.41815937595689</v>
      </c>
      <c r="D131">
        <f t="shared" si="4"/>
        <v>61711.58190773832</v>
      </c>
      <c r="E131">
        <f t="shared" si="5"/>
        <v>10.285263651289657</v>
      </c>
      <c r="F131">
        <f t="shared" si="7"/>
        <v>10.285263651289657</v>
      </c>
      <c r="G131">
        <f t="shared" si="6"/>
        <v>10.229217995730545</v>
      </c>
    </row>
    <row r="132" spans="1:7" x14ac:dyDescent="0.4">
      <c r="A132">
        <v>128</v>
      </c>
      <c r="B132">
        <v>2.1166666666666663E-2</v>
      </c>
      <c r="C132">
        <v>247.06079017324655</v>
      </c>
      <c r="D132">
        <f t="shared" si="4"/>
        <v>61039.034041028957</v>
      </c>
      <c r="E132">
        <f t="shared" si="5"/>
        <v>10.173172340171432</v>
      </c>
      <c r="F132">
        <f t="shared" si="7"/>
        <v>10.173172340171432</v>
      </c>
      <c r="G132">
        <f t="shared" si="6"/>
        <v>10.092577792361958</v>
      </c>
    </row>
    <row r="133" spans="1:7" x14ac:dyDescent="0.4">
      <c r="A133">
        <v>129</v>
      </c>
      <c r="B133">
        <v>2.1333333333333329E-2</v>
      </c>
      <c r="C133">
        <v>245.09569450995107</v>
      </c>
      <c r="D133">
        <f t="shared" si="4"/>
        <v>60071.899467315263</v>
      </c>
      <c r="E133">
        <f t="shared" si="5"/>
        <v>10.011983244552484</v>
      </c>
      <c r="F133">
        <f t="shared" si="7"/>
        <v>10.011983244552484</v>
      </c>
      <c r="G133">
        <f t="shared" si="6"/>
        <v>9.9237518344053264</v>
      </c>
    </row>
    <row r="134" spans="1:7" x14ac:dyDescent="0.4">
      <c r="A134">
        <v>130</v>
      </c>
      <c r="B134">
        <v>2.1499999999999995E-2</v>
      </c>
      <c r="C134">
        <v>242.92616686052861</v>
      </c>
      <c r="D134">
        <f t="shared" ref="D134:D197" si="8">C134^2</f>
        <v>59013.122545549391</v>
      </c>
      <c r="E134">
        <f t="shared" ref="E134:E197" si="9">(B135-B134)*D134</f>
        <v>9.8355204242581724</v>
      </c>
      <c r="F134">
        <f t="shared" si="7"/>
        <v>9.8355204242581724</v>
      </c>
      <c r="G134">
        <f t="shared" ref="G134:G197" si="10">0.5*(B135-B134)*(D134+D135)</f>
        <v>9.7593133343751557</v>
      </c>
    </row>
    <row r="135" spans="1:7" x14ac:dyDescent="0.4">
      <c r="A135">
        <v>131</v>
      </c>
      <c r="B135">
        <v>2.166666666666666E-2</v>
      </c>
      <c r="C135">
        <v>241.03658947751725</v>
      </c>
      <c r="D135">
        <f t="shared" si="8"/>
        <v>58098.63746695318</v>
      </c>
      <c r="E135">
        <f t="shared" si="9"/>
        <v>9.6831062444921372</v>
      </c>
      <c r="F135">
        <f t="shared" ref="F135:F198" si="11">(B135-B134)*D135</f>
        <v>9.6831062444921372</v>
      </c>
      <c r="G135">
        <f t="shared" si="10"/>
        <v>9.6384645407449057</v>
      </c>
    </row>
    <row r="136" spans="1:7" x14ac:dyDescent="0.4">
      <c r="A136">
        <v>132</v>
      </c>
      <c r="B136">
        <v>2.1833333333333326E-2</v>
      </c>
      <c r="C136">
        <v>239.92277303746383</v>
      </c>
      <c r="D136">
        <f t="shared" si="8"/>
        <v>57562.937021986378</v>
      </c>
      <c r="E136">
        <f t="shared" si="9"/>
        <v>9.5938228369976724</v>
      </c>
      <c r="F136">
        <f t="shared" si="11"/>
        <v>9.5938228369976724</v>
      </c>
      <c r="G136">
        <f t="shared" si="10"/>
        <v>9.5975628813596661</v>
      </c>
    </row>
    <row r="137" spans="1:7" x14ac:dyDescent="0.4">
      <c r="A137">
        <v>133</v>
      </c>
      <c r="B137">
        <v>2.1999999999999992E-2</v>
      </c>
      <c r="C137">
        <v>240.01628601894978</v>
      </c>
      <c r="D137">
        <f t="shared" si="8"/>
        <v>57607.817554330308</v>
      </c>
      <c r="E137">
        <f t="shared" si="9"/>
        <v>9.6013029257216598</v>
      </c>
      <c r="F137">
        <f t="shared" si="11"/>
        <v>9.6013029257216598</v>
      </c>
      <c r="G137">
        <f t="shared" si="10"/>
        <v>9.6653159934217765</v>
      </c>
    </row>
    <row r="138" spans="1:7" x14ac:dyDescent="0.4">
      <c r="A138">
        <v>134</v>
      </c>
      <c r="B138">
        <v>2.2166666666666657E-2</v>
      </c>
      <c r="C138">
        <v>241.61120496933026</v>
      </c>
      <c r="D138">
        <f t="shared" si="8"/>
        <v>58375.974366731716</v>
      </c>
      <c r="E138">
        <f t="shared" si="9"/>
        <v>9.7293290611218932</v>
      </c>
      <c r="F138">
        <f t="shared" si="11"/>
        <v>9.7293290611218932</v>
      </c>
      <c r="G138">
        <f t="shared" si="10"/>
        <v>9.8586510952911013</v>
      </c>
    </row>
    <row r="139" spans="1:7" x14ac:dyDescent="0.4">
      <c r="A139">
        <v>135</v>
      </c>
      <c r="B139">
        <v>2.2333333333333323E-2</v>
      </c>
      <c r="C139">
        <v>244.80163148304837</v>
      </c>
      <c r="D139">
        <f t="shared" si="8"/>
        <v>59927.838776762219</v>
      </c>
      <c r="E139">
        <f t="shared" si="9"/>
        <v>9.9879731294603094</v>
      </c>
      <c r="F139">
        <f t="shared" si="11"/>
        <v>9.9879731294603094</v>
      </c>
      <c r="G139">
        <f t="shared" si="10"/>
        <v>10.178903630215229</v>
      </c>
    </row>
    <row r="140" spans="1:7" x14ac:dyDescent="0.4">
      <c r="A140">
        <v>136</v>
      </c>
      <c r="B140">
        <v>2.2499999999999989E-2</v>
      </c>
      <c r="C140">
        <v>249.43737648119475</v>
      </c>
      <c r="D140">
        <f t="shared" si="8"/>
        <v>62219.004785821286</v>
      </c>
      <c r="E140">
        <f t="shared" si="9"/>
        <v>10.369834130970151</v>
      </c>
      <c r="F140">
        <f t="shared" si="11"/>
        <v>10.369834130970151</v>
      </c>
      <c r="G140">
        <f t="shared" si="10"/>
        <v>10.608066575196665</v>
      </c>
    </row>
    <row r="141" spans="1:7" x14ac:dyDescent="0.4">
      <c r="A141">
        <v>137</v>
      </c>
      <c r="B141">
        <v>2.2666666666666654E-2</v>
      </c>
      <c r="C141">
        <v>255.10349687242521</v>
      </c>
      <c r="D141">
        <f t="shared" si="8"/>
        <v>65077.794116539459</v>
      </c>
      <c r="E141">
        <f t="shared" si="9"/>
        <v>10.846299019423178</v>
      </c>
      <c r="F141">
        <f t="shared" si="11"/>
        <v>10.846299019423178</v>
      </c>
      <c r="G141">
        <f t="shared" si="10"/>
        <v>11.10542750976631</v>
      </c>
    </row>
    <row r="142" spans="1:7" x14ac:dyDescent="0.4">
      <c r="A142">
        <v>138</v>
      </c>
      <c r="B142">
        <v>2.283333333333332E-2</v>
      </c>
      <c r="C142">
        <v>261.12704953845184</v>
      </c>
      <c r="D142">
        <f t="shared" si="8"/>
        <v>68187.336000657087</v>
      </c>
      <c r="E142">
        <f t="shared" si="9"/>
        <v>11.364556000109445</v>
      </c>
      <c r="F142">
        <f t="shared" si="11"/>
        <v>11.364556000109445</v>
      </c>
      <c r="G142">
        <f t="shared" si="10"/>
        <v>11.605762519588348</v>
      </c>
    </row>
    <row r="143" spans="1:7" x14ac:dyDescent="0.4">
      <c r="A143">
        <v>139</v>
      </c>
      <c r="B143">
        <v>2.2999999999999986E-2</v>
      </c>
      <c r="C143">
        <v>266.61172936388965</v>
      </c>
      <c r="D143">
        <f t="shared" si="8"/>
        <v>71081.814234403937</v>
      </c>
      <c r="E143">
        <f t="shared" si="9"/>
        <v>11.84696903906725</v>
      </c>
      <c r="F143">
        <f t="shared" si="11"/>
        <v>11.84696903906725</v>
      </c>
      <c r="G143">
        <f t="shared" si="10"/>
        <v>12.020926321949398</v>
      </c>
    </row>
    <row r="144" spans="1:7" x14ac:dyDescent="0.4">
      <c r="A144">
        <v>140</v>
      </c>
      <c r="B144">
        <v>2.3166666666666651E-2</v>
      </c>
      <c r="C144">
        <v>270.49824699799757</v>
      </c>
      <c r="D144">
        <f t="shared" si="8"/>
        <v>73169.301628989706</v>
      </c>
      <c r="E144">
        <f t="shared" si="9"/>
        <v>12.194883604831544</v>
      </c>
      <c r="F144">
        <f t="shared" si="11"/>
        <v>12.194883604831544</v>
      </c>
      <c r="G144">
        <f t="shared" si="10"/>
        <v>12.246722013502977</v>
      </c>
    </row>
    <row r="145" spans="1:7" x14ac:dyDescent="0.4">
      <c r="A145">
        <v>141</v>
      </c>
      <c r="B145">
        <v>2.3333333333333317E-2</v>
      </c>
      <c r="C145">
        <v>271.64565620132214</v>
      </c>
      <c r="D145">
        <f t="shared" si="8"/>
        <v>73791.362533046908</v>
      </c>
      <c r="E145">
        <f t="shared" si="9"/>
        <v>12.298560422174409</v>
      </c>
      <c r="F145">
        <f t="shared" si="11"/>
        <v>12.298560422174409</v>
      </c>
      <c r="G145">
        <f t="shared" si="10"/>
        <v>12.176074276205593</v>
      </c>
    </row>
    <row r="146" spans="1:7" x14ac:dyDescent="0.4">
      <c r="A146">
        <v>142</v>
      </c>
      <c r="B146">
        <v>2.3499999999999983E-2</v>
      </c>
      <c r="C146">
        <v>268.92662341505178</v>
      </c>
      <c r="D146">
        <f t="shared" si="8"/>
        <v>72321.528781421075</v>
      </c>
      <c r="E146">
        <f t="shared" si="9"/>
        <v>12.053588130236774</v>
      </c>
      <c r="F146">
        <f t="shared" si="11"/>
        <v>12.053588130236774</v>
      </c>
      <c r="G146">
        <f t="shared" si="10"/>
        <v>11.717823926379099</v>
      </c>
    </row>
    <row r="147" spans="1:7" x14ac:dyDescent="0.4">
      <c r="A147">
        <v>143</v>
      </c>
      <c r="B147">
        <v>2.3666666666666648E-2</v>
      </c>
      <c r="C147">
        <v>261.32806648947786</v>
      </c>
      <c r="D147">
        <f t="shared" si="8"/>
        <v>68292.358335128956</v>
      </c>
      <c r="E147">
        <f t="shared" si="9"/>
        <v>11.382059722521424</v>
      </c>
      <c r="F147">
        <f t="shared" si="11"/>
        <v>11.382059722521424</v>
      </c>
      <c r="G147">
        <f t="shared" si="10"/>
        <v>10.818340592633097</v>
      </c>
    </row>
    <row r="148" spans="1:7" x14ac:dyDescent="0.4">
      <c r="A148">
        <v>144</v>
      </c>
      <c r="B148">
        <v>2.3833333333333314E-2</v>
      </c>
      <c r="C148">
        <v>248.04783566173077</v>
      </c>
      <c r="D148">
        <f t="shared" si="8"/>
        <v>61527.728776468997</v>
      </c>
      <c r="E148">
        <f t="shared" si="9"/>
        <v>10.254621462744771</v>
      </c>
      <c r="F148">
        <f t="shared" si="11"/>
        <v>10.254621462744771</v>
      </c>
      <c r="G148">
        <f t="shared" si="10"/>
        <v>9.4813120852952455</v>
      </c>
    </row>
    <row r="149" spans="1:7" x14ac:dyDescent="0.4">
      <c r="A149">
        <v>145</v>
      </c>
      <c r="B149">
        <v>2.399999999999998E-2</v>
      </c>
      <c r="C149">
        <v>228.57824972440977</v>
      </c>
      <c r="D149">
        <f t="shared" si="8"/>
        <v>52248.016247074636</v>
      </c>
      <c r="E149">
        <f t="shared" si="9"/>
        <v>8.7080027078457203</v>
      </c>
      <c r="F149">
        <f t="shared" si="11"/>
        <v>8.7080027078457203</v>
      </c>
      <c r="G149">
        <f t="shared" si="10"/>
        <v>7.7802509551045311</v>
      </c>
    </row>
    <row r="150" spans="1:7" x14ac:dyDescent="0.4">
      <c r="A150">
        <v>146</v>
      </c>
      <c r="B150">
        <v>2.4166666666666645E-2</v>
      </c>
      <c r="C150">
        <v>202.76832892288752</v>
      </c>
      <c r="D150">
        <f t="shared" si="8"/>
        <v>41114.995214180301</v>
      </c>
      <c r="E150">
        <f t="shared" si="9"/>
        <v>6.852499202363342</v>
      </c>
      <c r="F150">
        <f t="shared" si="11"/>
        <v>6.852499202363342</v>
      </c>
      <c r="G150">
        <f t="shared" si="10"/>
        <v>5.8589654410379657</v>
      </c>
    </row>
    <row r="151" spans="1:7" x14ac:dyDescent="0.4">
      <c r="A151">
        <v>147</v>
      </c>
      <c r="B151">
        <v>2.4333333333333311E-2</v>
      </c>
      <c r="C151">
        <v>170.85839188718742</v>
      </c>
      <c r="D151">
        <f t="shared" si="8"/>
        <v>29192.590078275713</v>
      </c>
      <c r="E151">
        <f t="shared" si="9"/>
        <v>4.8654316797125894</v>
      </c>
      <c r="F151">
        <f t="shared" si="11"/>
        <v>4.8654316797125894</v>
      </c>
      <c r="G151">
        <f t="shared" si="10"/>
        <v>3.9175281683148806</v>
      </c>
    </row>
    <row r="152" spans="1:7" x14ac:dyDescent="0.4">
      <c r="A152">
        <v>148</v>
      </c>
      <c r="B152">
        <v>2.4499999999999977E-2</v>
      </c>
      <c r="C152">
        <v>133.48313729270501</v>
      </c>
      <c r="D152">
        <f t="shared" si="8"/>
        <v>17817.747941503134</v>
      </c>
      <c r="E152">
        <f t="shared" si="9"/>
        <v>2.9696246569171709</v>
      </c>
      <c r="F152">
        <f t="shared" si="11"/>
        <v>2.9696246569171709</v>
      </c>
      <c r="G152">
        <f t="shared" si="10"/>
        <v>2.1846697686615815</v>
      </c>
    </row>
    <row r="153" spans="1:7" x14ac:dyDescent="0.4">
      <c r="A153">
        <v>149</v>
      </c>
      <c r="B153">
        <v>2.4666666666666642E-2</v>
      </c>
      <c r="C153">
        <v>91.642180694459711</v>
      </c>
      <c r="D153">
        <f t="shared" si="8"/>
        <v>8398.2892824360042</v>
      </c>
      <c r="E153">
        <f t="shared" si="9"/>
        <v>1.3997148804059922</v>
      </c>
      <c r="F153">
        <f t="shared" si="11"/>
        <v>1.3997148804059922</v>
      </c>
      <c r="G153">
        <f t="shared" si="10"/>
        <v>0.88113151484191621</v>
      </c>
    </row>
    <row r="154" spans="1:7" x14ac:dyDescent="0.4">
      <c r="A154">
        <v>150</v>
      </c>
      <c r="B154">
        <v>2.4833333333333308E-2</v>
      </c>
      <c r="C154">
        <v>46.639992449260262</v>
      </c>
      <c r="D154">
        <f t="shared" si="8"/>
        <v>2175.2888956670545</v>
      </c>
      <c r="E154">
        <f t="shared" si="9"/>
        <v>0.36254814927784024</v>
      </c>
      <c r="F154">
        <f t="shared" si="11"/>
        <v>0.36254814927784024</v>
      </c>
      <c r="G154">
        <f t="shared" si="10"/>
        <v>0.18127407463892012</v>
      </c>
    </row>
    <row r="155" spans="1:7" x14ac:dyDescent="0.4">
      <c r="A155">
        <v>151</v>
      </c>
      <c r="B155">
        <v>2.4999999999999974E-2</v>
      </c>
      <c r="C155">
        <v>8.564535437089323E-12</v>
      </c>
      <c r="D155">
        <f t="shared" si="8"/>
        <v>7.3351267253158798E-23</v>
      </c>
      <c r="E155">
        <f t="shared" si="9"/>
        <v>1.2225211208859726E-26</v>
      </c>
      <c r="F155">
        <f t="shared" si="11"/>
        <v>1.2225211208859726E-26</v>
      </c>
      <c r="G155">
        <f t="shared" si="10"/>
        <v>0.18127407463879089</v>
      </c>
    </row>
    <row r="156" spans="1:7" x14ac:dyDescent="0.4">
      <c r="A156">
        <v>152</v>
      </c>
      <c r="B156">
        <v>2.5166666666666639E-2</v>
      </c>
      <c r="C156">
        <v>-46.639992449243643</v>
      </c>
      <c r="D156">
        <f t="shared" si="8"/>
        <v>2175.2888956655038</v>
      </c>
      <c r="E156">
        <f t="shared" si="9"/>
        <v>0.36254814927758178</v>
      </c>
      <c r="F156">
        <f t="shared" si="11"/>
        <v>0.36254814927758178</v>
      </c>
      <c r="G156">
        <f t="shared" si="10"/>
        <v>0.88113151484154373</v>
      </c>
    </row>
    <row r="157" spans="1:7" x14ac:dyDescent="0.4">
      <c r="A157">
        <v>153</v>
      </c>
      <c r="B157">
        <v>2.5333333333333305E-2</v>
      </c>
      <c r="C157">
        <v>-91.64218069444378</v>
      </c>
      <c r="D157">
        <f t="shared" si="8"/>
        <v>8398.2892824330847</v>
      </c>
      <c r="E157">
        <f t="shared" si="9"/>
        <v>1.3997148804055057</v>
      </c>
      <c r="F157">
        <f t="shared" si="11"/>
        <v>1.3997148804055057</v>
      </c>
      <c r="G157">
        <f t="shared" si="10"/>
        <v>2.1846697686610179</v>
      </c>
    </row>
    <row r="158" spans="1:7" x14ac:dyDescent="0.4">
      <c r="A158">
        <v>154</v>
      </c>
      <c r="B158">
        <v>2.5499999999999971E-2</v>
      </c>
      <c r="C158">
        <v>-133.4831372926906</v>
      </c>
      <c r="D158">
        <f t="shared" si="8"/>
        <v>17817.747941499289</v>
      </c>
      <c r="E158">
        <f t="shared" si="9"/>
        <v>2.9696246569165301</v>
      </c>
      <c r="F158">
        <f t="shared" si="11"/>
        <v>2.9696246569165301</v>
      </c>
      <c r="G158">
        <f t="shared" si="10"/>
        <v>3.9175281683141976</v>
      </c>
    </row>
    <row r="159" spans="1:7" x14ac:dyDescent="0.4">
      <c r="A159">
        <v>155</v>
      </c>
      <c r="B159">
        <v>2.5666666666666636E-2</v>
      </c>
      <c r="C159">
        <v>-170.85839188717472</v>
      </c>
      <c r="D159">
        <f t="shared" si="8"/>
        <v>29192.590078271372</v>
      </c>
      <c r="E159">
        <f t="shared" si="9"/>
        <v>4.8654316797118664</v>
      </c>
      <c r="F159">
        <f t="shared" si="11"/>
        <v>4.8654316797118664</v>
      </c>
      <c r="G159">
        <f t="shared" si="10"/>
        <v>5.8589654410372471</v>
      </c>
    </row>
    <row r="160" spans="1:7" x14ac:dyDescent="0.4">
      <c r="A160">
        <v>156</v>
      </c>
      <c r="B160">
        <v>2.5833333333333302E-2</v>
      </c>
      <c r="C160">
        <v>-202.76832892287695</v>
      </c>
      <c r="D160">
        <f t="shared" si="8"/>
        <v>41114.995214176015</v>
      </c>
      <c r="E160">
        <f t="shared" si="9"/>
        <v>6.8524992023626279</v>
      </c>
      <c r="F160">
        <f t="shared" si="11"/>
        <v>6.8524992023626279</v>
      </c>
      <c r="G160">
        <f t="shared" si="10"/>
        <v>7.7802509551038579</v>
      </c>
    </row>
    <row r="161" spans="1:7" x14ac:dyDescent="0.4">
      <c r="A161">
        <v>157</v>
      </c>
      <c r="B161">
        <v>2.5999999999999968E-2</v>
      </c>
      <c r="C161">
        <v>-228.57824972440147</v>
      </c>
      <c r="D161">
        <f t="shared" si="8"/>
        <v>52248.016247070846</v>
      </c>
      <c r="E161">
        <f t="shared" si="9"/>
        <v>8.7080027078450879</v>
      </c>
      <c r="F161">
        <f t="shared" si="11"/>
        <v>8.7080027078450879</v>
      </c>
      <c r="G161">
        <f t="shared" si="10"/>
        <v>9.4813120852946788</v>
      </c>
    </row>
    <row r="162" spans="1:7" x14ac:dyDescent="0.4">
      <c r="A162">
        <v>158</v>
      </c>
      <c r="B162">
        <v>2.6166666666666633E-2</v>
      </c>
      <c r="C162">
        <v>-248.04783566172472</v>
      </c>
      <c r="D162">
        <f t="shared" si="8"/>
        <v>61527.728776465992</v>
      </c>
      <c r="E162">
        <f t="shared" si="9"/>
        <v>10.25462146274427</v>
      </c>
      <c r="F162">
        <f t="shared" si="11"/>
        <v>10.25462146274427</v>
      </c>
      <c r="G162">
        <f t="shared" si="10"/>
        <v>10.818340592632682</v>
      </c>
    </row>
    <row r="163" spans="1:7" x14ac:dyDescent="0.4">
      <c r="A163">
        <v>159</v>
      </c>
      <c r="B163">
        <v>2.6333333333333299E-2</v>
      </c>
      <c r="C163">
        <v>-261.32806648947405</v>
      </c>
      <c r="D163">
        <f t="shared" si="8"/>
        <v>68292.358335126977</v>
      </c>
      <c r="E163">
        <f t="shared" si="9"/>
        <v>11.382059722521094</v>
      </c>
      <c r="F163">
        <f t="shared" si="11"/>
        <v>11.382059722521094</v>
      </c>
      <c r="G163">
        <f t="shared" si="10"/>
        <v>11.717823926378854</v>
      </c>
    </row>
    <row r="164" spans="1:7" x14ac:dyDescent="0.4">
      <c r="A164">
        <v>160</v>
      </c>
      <c r="B164">
        <v>2.6499999999999965E-2</v>
      </c>
      <c r="C164">
        <v>-268.92662341504996</v>
      </c>
      <c r="D164">
        <f t="shared" si="8"/>
        <v>72321.5287814201</v>
      </c>
      <c r="E164">
        <f t="shared" si="9"/>
        <v>12.05358813023661</v>
      </c>
      <c r="F164">
        <f t="shared" si="11"/>
        <v>12.05358813023661</v>
      </c>
      <c r="G164">
        <f t="shared" si="10"/>
        <v>12.176074276205496</v>
      </c>
    </row>
    <row r="165" spans="1:7" x14ac:dyDescent="0.4">
      <c r="A165">
        <v>161</v>
      </c>
      <c r="B165">
        <v>2.666666666666663E-2</v>
      </c>
      <c r="C165">
        <v>-271.64565620132186</v>
      </c>
      <c r="D165">
        <f t="shared" si="8"/>
        <v>73791.362533046748</v>
      </c>
      <c r="E165">
        <f t="shared" si="9"/>
        <v>12.298560422174383</v>
      </c>
      <c r="F165">
        <f t="shared" si="11"/>
        <v>12.298560422174383</v>
      </c>
      <c r="G165">
        <f t="shared" si="10"/>
        <v>12.246722013503003</v>
      </c>
    </row>
    <row r="166" spans="1:7" x14ac:dyDescent="0.4">
      <c r="A166">
        <v>162</v>
      </c>
      <c r="B166">
        <v>2.6833333333333296E-2</v>
      </c>
      <c r="C166">
        <v>-270.49824699799848</v>
      </c>
      <c r="D166">
        <f t="shared" si="8"/>
        <v>73169.301628990186</v>
      </c>
      <c r="E166">
        <f t="shared" si="9"/>
        <v>12.194883604831624</v>
      </c>
      <c r="F166">
        <f t="shared" si="11"/>
        <v>12.194883604831624</v>
      </c>
      <c r="G166">
        <f t="shared" si="10"/>
        <v>12.020926321949517</v>
      </c>
    </row>
    <row r="167" spans="1:7" x14ac:dyDescent="0.4">
      <c r="A167">
        <v>163</v>
      </c>
      <c r="B167">
        <v>2.6999999999999962E-2</v>
      </c>
      <c r="C167">
        <v>-266.61172936389141</v>
      </c>
      <c r="D167">
        <f t="shared" si="8"/>
        <v>71081.814234404883</v>
      </c>
      <c r="E167">
        <f t="shared" si="9"/>
        <v>11.846969039067409</v>
      </c>
      <c r="F167">
        <f t="shared" si="11"/>
        <v>11.846969039067409</v>
      </c>
      <c r="G167">
        <f t="shared" si="10"/>
        <v>11.605762519588522</v>
      </c>
    </row>
    <row r="168" spans="1:7" x14ac:dyDescent="0.4">
      <c r="A168">
        <v>164</v>
      </c>
      <c r="B168">
        <v>2.7166666666666627E-2</v>
      </c>
      <c r="C168">
        <v>-261.12704953845406</v>
      </c>
      <c r="D168">
        <f t="shared" si="8"/>
        <v>68187.336000658237</v>
      </c>
      <c r="E168">
        <f t="shared" si="9"/>
        <v>11.364556000109637</v>
      </c>
      <c r="F168">
        <f t="shared" si="11"/>
        <v>11.364556000109637</v>
      </c>
      <c r="G168">
        <f t="shared" si="10"/>
        <v>11.105427509766509</v>
      </c>
    </row>
    <row r="169" spans="1:7" x14ac:dyDescent="0.4">
      <c r="A169">
        <v>165</v>
      </c>
      <c r="B169">
        <v>2.7333333333333293E-2</v>
      </c>
      <c r="C169">
        <v>-255.10349687242757</v>
      </c>
      <c r="D169">
        <f t="shared" si="8"/>
        <v>65077.794116540666</v>
      </c>
      <c r="E169">
        <f t="shared" si="9"/>
        <v>10.846299019423379</v>
      </c>
      <c r="F169">
        <f t="shared" si="11"/>
        <v>10.846299019423379</v>
      </c>
      <c r="G169">
        <f t="shared" si="10"/>
        <v>10.608066575196855</v>
      </c>
    </row>
    <row r="170" spans="1:7" x14ac:dyDescent="0.4">
      <c r="A170">
        <v>166</v>
      </c>
      <c r="B170">
        <v>2.7499999999999959E-2</v>
      </c>
      <c r="C170">
        <v>-249.43737648119691</v>
      </c>
      <c r="D170">
        <f t="shared" si="8"/>
        <v>62219.004785822362</v>
      </c>
      <c r="E170">
        <f t="shared" si="9"/>
        <v>10.369834130970331</v>
      </c>
      <c r="F170">
        <f t="shared" si="11"/>
        <v>10.369834130970331</v>
      </c>
      <c r="G170">
        <f t="shared" si="10"/>
        <v>10.178903630215393</v>
      </c>
    </row>
    <row r="171" spans="1:7" x14ac:dyDescent="0.4">
      <c r="A171">
        <v>167</v>
      </c>
      <c r="B171">
        <v>2.7666666666666624E-2</v>
      </c>
      <c r="C171">
        <v>-244.80163148305013</v>
      </c>
      <c r="D171">
        <f t="shared" si="8"/>
        <v>59927.838776763077</v>
      </c>
      <c r="E171">
        <f t="shared" si="9"/>
        <v>9.9879731294604532</v>
      </c>
      <c r="F171">
        <f t="shared" si="11"/>
        <v>9.9879731294604532</v>
      </c>
      <c r="G171">
        <f t="shared" si="10"/>
        <v>9.8586510952912256</v>
      </c>
    </row>
    <row r="172" spans="1:7" x14ac:dyDescent="0.4">
      <c r="A172">
        <v>168</v>
      </c>
      <c r="B172">
        <v>2.783333333333329E-2</v>
      </c>
      <c r="C172">
        <v>-241.61120496933157</v>
      </c>
      <c r="D172">
        <f t="shared" si="8"/>
        <v>58375.974366732349</v>
      </c>
      <c r="E172">
        <f t="shared" si="9"/>
        <v>9.7293290611219998</v>
      </c>
      <c r="F172">
        <f t="shared" si="11"/>
        <v>9.7293290611219998</v>
      </c>
      <c r="G172">
        <f t="shared" si="10"/>
        <v>9.6653159934218618</v>
      </c>
    </row>
    <row r="173" spans="1:7" x14ac:dyDescent="0.4">
      <c r="A173">
        <v>169</v>
      </c>
      <c r="B173">
        <v>2.7999999999999955E-2</v>
      </c>
      <c r="C173">
        <v>-240.01628601895055</v>
      </c>
      <c r="D173">
        <f t="shared" si="8"/>
        <v>57607.817554330679</v>
      </c>
      <c r="E173">
        <f t="shared" si="9"/>
        <v>9.6013029257217219</v>
      </c>
      <c r="F173">
        <f t="shared" si="11"/>
        <v>9.6013029257217219</v>
      </c>
      <c r="G173">
        <f t="shared" si="10"/>
        <v>9.5975628813597087</v>
      </c>
    </row>
    <row r="174" spans="1:7" x14ac:dyDescent="0.4">
      <c r="A174">
        <v>170</v>
      </c>
      <c r="B174">
        <v>2.8166666666666621E-2</v>
      </c>
      <c r="C174">
        <v>-239.92277303746414</v>
      </c>
      <c r="D174">
        <f t="shared" si="8"/>
        <v>57562.93702198653</v>
      </c>
      <c r="E174">
        <f t="shared" si="9"/>
        <v>9.5938228369976972</v>
      </c>
      <c r="F174">
        <f t="shared" si="11"/>
        <v>9.5938228369976972</v>
      </c>
      <c r="G174">
        <f t="shared" si="10"/>
        <v>9.638464540744927</v>
      </c>
    </row>
    <row r="175" spans="1:7" x14ac:dyDescent="0.4">
      <c r="A175">
        <v>171</v>
      </c>
      <c r="B175">
        <v>2.8333333333333287E-2</v>
      </c>
      <c r="C175">
        <v>-241.03658947751748</v>
      </c>
      <c r="D175">
        <f t="shared" si="8"/>
        <v>58098.637466953289</v>
      </c>
      <c r="E175">
        <f t="shared" si="9"/>
        <v>9.6831062444921567</v>
      </c>
      <c r="F175">
        <f t="shared" si="11"/>
        <v>9.6831062444921567</v>
      </c>
      <c r="G175">
        <f t="shared" si="10"/>
        <v>9.7593133343751504</v>
      </c>
    </row>
    <row r="176" spans="1:7" x14ac:dyDescent="0.4">
      <c r="A176">
        <v>172</v>
      </c>
      <c r="B176">
        <v>2.8499999999999952E-2</v>
      </c>
      <c r="C176">
        <v>-242.9261668605283</v>
      </c>
      <c r="D176">
        <f t="shared" si="8"/>
        <v>59013.122545549239</v>
      </c>
      <c r="E176">
        <f t="shared" si="9"/>
        <v>9.8355204242581475</v>
      </c>
      <c r="F176">
        <f t="shared" si="11"/>
        <v>9.8355204242581475</v>
      </c>
      <c r="G176">
        <f t="shared" si="10"/>
        <v>9.9237518344053068</v>
      </c>
    </row>
    <row r="177" spans="1:7" x14ac:dyDescent="0.4">
      <c r="A177">
        <v>173</v>
      </c>
      <c r="B177">
        <v>2.8666666666666618E-2</v>
      </c>
      <c r="C177">
        <v>-245.09569450995087</v>
      </c>
      <c r="D177">
        <f t="shared" si="8"/>
        <v>60071.899467315161</v>
      </c>
      <c r="E177">
        <f t="shared" si="9"/>
        <v>10.011983244552466</v>
      </c>
      <c r="F177">
        <f t="shared" si="11"/>
        <v>10.011983244552466</v>
      </c>
      <c r="G177">
        <f t="shared" si="10"/>
        <v>10.092577792361929</v>
      </c>
    </row>
    <row r="178" spans="1:7" x14ac:dyDescent="0.4">
      <c r="A178">
        <v>174</v>
      </c>
      <c r="B178">
        <v>2.8833333333333284E-2</v>
      </c>
      <c r="C178">
        <v>-247.06079017324606</v>
      </c>
      <c r="D178">
        <f t="shared" si="8"/>
        <v>61039.034041028717</v>
      </c>
      <c r="E178">
        <f t="shared" si="9"/>
        <v>10.173172340171391</v>
      </c>
      <c r="F178">
        <f t="shared" si="11"/>
        <v>10.173172340171391</v>
      </c>
      <c r="G178">
        <f t="shared" si="10"/>
        <v>10.22921799573052</v>
      </c>
    </row>
    <row r="179" spans="1:7" x14ac:dyDescent="0.4">
      <c r="A179">
        <v>175</v>
      </c>
      <c r="B179">
        <v>2.8999999999999949E-2</v>
      </c>
      <c r="C179">
        <v>-248.4181593759568</v>
      </c>
      <c r="D179">
        <f t="shared" si="8"/>
        <v>61711.581907738277</v>
      </c>
      <c r="E179">
        <f t="shared" si="9"/>
        <v>10.28526365128965</v>
      </c>
      <c r="F179">
        <f t="shared" si="11"/>
        <v>10.28526365128965</v>
      </c>
      <c r="G179">
        <f t="shared" si="10"/>
        <v>10.30529849231146</v>
      </c>
    </row>
    <row r="180" spans="1:7" x14ac:dyDescent="0.4">
      <c r="A180">
        <v>176</v>
      </c>
      <c r="B180">
        <v>2.9166666666666615E-2</v>
      </c>
      <c r="C180">
        <v>-248.90158697766472</v>
      </c>
      <c r="D180">
        <f t="shared" si="8"/>
        <v>61951.999999999993</v>
      </c>
      <c r="E180">
        <f t="shared" si="9"/>
        <v>10.325333333333269</v>
      </c>
      <c r="F180">
        <f t="shared" si="11"/>
        <v>10.325333333333269</v>
      </c>
      <c r="G180">
        <f t="shared" si="10"/>
        <v>10.305298492311474</v>
      </c>
    </row>
    <row r="181" spans="1:7" x14ac:dyDescent="0.4">
      <c r="A181">
        <v>177</v>
      </c>
      <c r="B181">
        <v>2.9333333333333281E-2</v>
      </c>
      <c r="C181">
        <v>-248.41815937595715</v>
      </c>
      <c r="D181">
        <f t="shared" si="8"/>
        <v>61711.581907738444</v>
      </c>
      <c r="E181">
        <f t="shared" si="9"/>
        <v>10.285263651289679</v>
      </c>
      <c r="F181">
        <f t="shared" si="11"/>
        <v>10.285263651289679</v>
      </c>
      <c r="G181">
        <f t="shared" si="10"/>
        <v>10.229217995730577</v>
      </c>
    </row>
    <row r="182" spans="1:7" x14ac:dyDescent="0.4">
      <c r="A182">
        <v>178</v>
      </c>
      <c r="B182">
        <v>2.9499999999999946E-2</v>
      </c>
      <c r="C182">
        <v>-247.06079017324706</v>
      </c>
      <c r="D182">
        <f t="shared" si="8"/>
        <v>61039.034041029212</v>
      </c>
      <c r="E182">
        <f t="shared" si="9"/>
        <v>10.173172340171474</v>
      </c>
      <c r="F182">
        <f t="shared" si="11"/>
        <v>10.173172340171474</v>
      </c>
      <c r="G182">
        <f t="shared" si="10"/>
        <v>10.092577792361997</v>
      </c>
    </row>
    <row r="183" spans="1:7" x14ac:dyDescent="0.4">
      <c r="A183">
        <v>179</v>
      </c>
      <c r="B183">
        <v>2.9666666666666612E-2</v>
      </c>
      <c r="C183">
        <v>-245.09569450995153</v>
      </c>
      <c r="D183">
        <f t="shared" si="8"/>
        <v>60071.899467315481</v>
      </c>
      <c r="E183">
        <f t="shared" si="9"/>
        <v>10.011983244552519</v>
      </c>
      <c r="F183">
        <f t="shared" si="11"/>
        <v>10.011983244552519</v>
      </c>
      <c r="G183">
        <f t="shared" si="10"/>
        <v>9.9237518344053708</v>
      </c>
    </row>
    <row r="184" spans="1:7" x14ac:dyDescent="0.4">
      <c r="A184">
        <v>180</v>
      </c>
      <c r="B184">
        <v>2.9833333333333278E-2</v>
      </c>
      <c r="C184">
        <v>-242.92616686052921</v>
      </c>
      <c r="D184">
        <f t="shared" si="8"/>
        <v>59013.122545549682</v>
      </c>
      <c r="E184">
        <f t="shared" si="9"/>
        <v>9.8355204242582204</v>
      </c>
      <c r="F184">
        <f t="shared" si="11"/>
        <v>9.8355204242582204</v>
      </c>
      <c r="G184">
        <f t="shared" si="10"/>
        <v>9.7593133343751841</v>
      </c>
    </row>
    <row r="185" spans="1:7" x14ac:dyDescent="0.4">
      <c r="A185">
        <v>181</v>
      </c>
      <c r="B185">
        <v>2.9999999999999943E-2</v>
      </c>
      <c r="C185">
        <v>-241.0365894775174</v>
      </c>
      <c r="D185">
        <f t="shared" si="8"/>
        <v>58098.637466953252</v>
      </c>
      <c r="E185">
        <f t="shared" si="9"/>
        <v>9.6831062444921496</v>
      </c>
      <c r="F185">
        <f t="shared" si="11"/>
        <v>9.6831062444921496</v>
      </c>
      <c r="G185">
        <f t="shared" si="10"/>
        <v>9.6384645407449199</v>
      </c>
    </row>
    <row r="186" spans="1:7" x14ac:dyDescent="0.4">
      <c r="A186">
        <v>182</v>
      </c>
      <c r="B186">
        <v>3.0166666666666609E-2</v>
      </c>
      <c r="C186">
        <v>-239.92277303746408</v>
      </c>
      <c r="D186">
        <f t="shared" si="8"/>
        <v>57562.937021986501</v>
      </c>
      <c r="E186">
        <f t="shared" si="9"/>
        <v>9.5938228369976919</v>
      </c>
      <c r="F186">
        <f t="shared" si="11"/>
        <v>9.5938228369976919</v>
      </c>
      <c r="G186">
        <f t="shared" si="10"/>
        <v>9.597562881359659</v>
      </c>
    </row>
    <row r="187" spans="1:7" x14ac:dyDescent="0.4">
      <c r="A187">
        <v>183</v>
      </c>
      <c r="B187">
        <v>3.0333333333333275E-2</v>
      </c>
      <c r="C187">
        <v>-240.01628601894933</v>
      </c>
      <c r="D187">
        <f t="shared" si="8"/>
        <v>57607.817554330089</v>
      </c>
      <c r="E187">
        <f t="shared" si="9"/>
        <v>9.6013029257216242</v>
      </c>
      <c r="F187">
        <f t="shared" si="11"/>
        <v>9.6013029257216242</v>
      </c>
      <c r="G187">
        <f t="shared" si="10"/>
        <v>9.6653159934217339</v>
      </c>
    </row>
    <row r="188" spans="1:7" x14ac:dyDescent="0.4">
      <c r="A188">
        <v>184</v>
      </c>
      <c r="B188">
        <v>3.049999999999994E-2</v>
      </c>
      <c r="C188">
        <v>-241.61120496932963</v>
      </c>
      <c r="D188">
        <f t="shared" si="8"/>
        <v>58375.974366731418</v>
      </c>
      <c r="E188">
        <f t="shared" si="9"/>
        <v>9.7293290611218435</v>
      </c>
      <c r="F188">
        <f t="shared" si="11"/>
        <v>9.7293290611218435</v>
      </c>
      <c r="G188">
        <f t="shared" si="10"/>
        <v>9.8586510952910196</v>
      </c>
    </row>
    <row r="189" spans="1:7" x14ac:dyDescent="0.4">
      <c r="A189">
        <v>185</v>
      </c>
      <c r="B189">
        <v>3.0666666666666606E-2</v>
      </c>
      <c r="C189">
        <v>-244.80163148304698</v>
      </c>
      <c r="D189">
        <f t="shared" si="8"/>
        <v>59927.838776761535</v>
      </c>
      <c r="E189">
        <f t="shared" si="9"/>
        <v>9.9879731294601957</v>
      </c>
      <c r="F189">
        <f t="shared" si="11"/>
        <v>9.9879731294601957</v>
      </c>
      <c r="G189">
        <f t="shared" si="10"/>
        <v>10.178903630215112</v>
      </c>
    </row>
    <row r="190" spans="1:7" x14ac:dyDescent="0.4">
      <c r="A190">
        <v>186</v>
      </c>
      <c r="B190">
        <v>3.0833333333333272E-2</v>
      </c>
      <c r="C190">
        <v>-249.43737648119327</v>
      </c>
      <c r="D190">
        <f t="shared" si="8"/>
        <v>62219.004785820551</v>
      </c>
      <c r="E190">
        <f t="shared" si="9"/>
        <v>10.369834130970029</v>
      </c>
      <c r="F190">
        <f t="shared" si="11"/>
        <v>10.369834130970029</v>
      </c>
      <c r="G190">
        <f t="shared" si="10"/>
        <v>10.608066575196519</v>
      </c>
    </row>
    <row r="191" spans="1:7" x14ac:dyDescent="0.4">
      <c r="A191">
        <v>187</v>
      </c>
      <c r="B191">
        <v>3.0999999999999937E-2</v>
      </c>
      <c r="C191">
        <v>-255.10349687242325</v>
      </c>
      <c r="D191">
        <f t="shared" si="8"/>
        <v>65077.794116538462</v>
      </c>
      <c r="E191">
        <f t="shared" si="9"/>
        <v>10.846299019423011</v>
      </c>
      <c r="F191">
        <f t="shared" si="11"/>
        <v>10.846299019423011</v>
      </c>
      <c r="G191">
        <f t="shared" si="10"/>
        <v>11.105427509766153</v>
      </c>
    </row>
    <row r="192" spans="1:7" x14ac:dyDescent="0.4">
      <c r="A192">
        <v>188</v>
      </c>
      <c r="B192">
        <v>3.1166666666666603E-2</v>
      </c>
      <c r="C192">
        <v>-261.12704953845014</v>
      </c>
      <c r="D192">
        <f t="shared" si="8"/>
        <v>68187.336000656185</v>
      </c>
      <c r="E192">
        <f t="shared" si="9"/>
        <v>11.364556000109296</v>
      </c>
      <c r="F192">
        <f t="shared" si="11"/>
        <v>11.364556000109296</v>
      </c>
      <c r="G192">
        <f t="shared" si="10"/>
        <v>11.605762519588202</v>
      </c>
    </row>
    <row r="193" spans="1:8" x14ac:dyDescent="0.4">
      <c r="A193">
        <v>189</v>
      </c>
      <c r="B193">
        <v>3.1333333333333269E-2</v>
      </c>
      <c r="C193">
        <v>-266.61172936388806</v>
      </c>
      <c r="D193">
        <f t="shared" si="8"/>
        <v>71081.814234403093</v>
      </c>
      <c r="E193">
        <f t="shared" si="9"/>
        <v>11.846969039067357</v>
      </c>
      <c r="F193">
        <f t="shared" si="11"/>
        <v>11.84696903906711</v>
      </c>
      <c r="G193">
        <f t="shared" si="10"/>
        <v>12.020926321949533</v>
      </c>
    </row>
    <row r="194" spans="1:8" x14ac:dyDescent="0.4">
      <c r="A194">
        <v>190</v>
      </c>
      <c r="B194">
        <v>3.1499999999999938E-2</v>
      </c>
      <c r="C194">
        <v>-270.4982469979966</v>
      </c>
      <c r="D194">
        <f t="shared" si="8"/>
        <v>73169.301628989182</v>
      </c>
      <c r="E194">
        <f t="shared" si="9"/>
        <v>12.194883604831711</v>
      </c>
      <c r="F194">
        <f t="shared" si="11"/>
        <v>12.194883604831711</v>
      </c>
      <c r="G194">
        <f t="shared" si="10"/>
        <v>12.246722013503188</v>
      </c>
    </row>
    <row r="195" spans="1:8" x14ac:dyDescent="0.4">
      <c r="A195">
        <v>191</v>
      </c>
      <c r="B195">
        <v>3.1666666666666607E-2</v>
      </c>
      <c r="C195">
        <v>-271.64565620132214</v>
      </c>
      <c r="D195">
        <f t="shared" si="8"/>
        <v>73791.362533046908</v>
      </c>
      <c r="E195">
        <f t="shared" si="9"/>
        <v>12.298560422174667</v>
      </c>
      <c r="F195">
        <f t="shared" si="11"/>
        <v>12.298560422174667</v>
      </c>
      <c r="G195">
        <f t="shared" si="10"/>
        <v>12.176074276205895</v>
      </c>
    </row>
    <row r="196" spans="1:8" x14ac:dyDescent="0.4">
      <c r="A196">
        <v>192</v>
      </c>
      <c r="B196">
        <v>3.1833333333333276E-2</v>
      </c>
      <c r="C196">
        <v>-268.92662341505286</v>
      </c>
      <c r="D196">
        <f t="shared" si="8"/>
        <v>72321.528781421657</v>
      </c>
      <c r="E196">
        <f t="shared" si="9"/>
        <v>12.05358813023712</v>
      </c>
      <c r="F196">
        <f t="shared" si="11"/>
        <v>12.05358813023712</v>
      </c>
      <c r="G196">
        <f t="shared" si="10"/>
        <v>11.717823926379493</v>
      </c>
    </row>
    <row r="197" spans="1:8" x14ac:dyDescent="0.4">
      <c r="A197">
        <v>193</v>
      </c>
      <c r="B197">
        <v>3.1999999999999945E-2</v>
      </c>
      <c r="C197">
        <v>-261.32806648948019</v>
      </c>
      <c r="D197">
        <f t="shared" si="8"/>
        <v>68292.358335130179</v>
      </c>
      <c r="E197">
        <f t="shared" si="9"/>
        <v>11.382059722521864</v>
      </c>
      <c r="F197">
        <f t="shared" si="11"/>
        <v>11.382059722521864</v>
      </c>
      <c r="G197">
        <f t="shared" si="10"/>
        <v>10.818340592633565</v>
      </c>
    </row>
    <row r="198" spans="1:8" x14ac:dyDescent="0.4">
      <c r="A198">
        <v>194</v>
      </c>
      <c r="B198">
        <v>3.2166666666666614E-2</v>
      </c>
      <c r="C198">
        <v>-248.04783566173413</v>
      </c>
      <c r="D198">
        <f t="shared" ref="D198:D205" si="12">C198^2</f>
        <v>61527.728776470663</v>
      </c>
      <c r="E198">
        <f t="shared" ref="E198:E204" si="13">(B199-B198)*D198</f>
        <v>10.254621462745263</v>
      </c>
      <c r="F198">
        <f t="shared" si="11"/>
        <v>10.254621462745263</v>
      </c>
      <c r="G198">
        <f t="shared" ref="G198:G204" si="14">0.5*(B199-B198)*(D198+D199)</f>
        <v>9.481312085295734</v>
      </c>
    </row>
    <row r="199" spans="1:8" x14ac:dyDescent="0.4">
      <c r="A199">
        <v>195</v>
      </c>
      <c r="B199">
        <v>3.2333333333333283E-2</v>
      </c>
      <c r="C199">
        <v>-228.57824972441375</v>
      </c>
      <c r="D199">
        <f t="shared" si="12"/>
        <v>52248.016247076455</v>
      </c>
      <c r="E199">
        <f t="shared" si="13"/>
        <v>8.7080027078462052</v>
      </c>
      <c r="F199">
        <f t="shared" ref="F199:F205" si="15">(B199-B198)*D199</f>
        <v>8.7080027078462052</v>
      </c>
      <c r="G199">
        <f t="shared" si="14"/>
        <v>7.7802509551050116</v>
      </c>
    </row>
    <row r="200" spans="1:8" x14ac:dyDescent="0.4">
      <c r="A200">
        <v>196</v>
      </c>
      <c r="B200">
        <v>3.2499999999999953E-2</v>
      </c>
      <c r="C200">
        <v>-202.76832892289247</v>
      </c>
      <c r="D200">
        <f t="shared" si="12"/>
        <v>41114.995214182309</v>
      </c>
      <c r="E200">
        <f t="shared" si="13"/>
        <v>6.8524992023638189</v>
      </c>
      <c r="F200">
        <f t="shared" si="15"/>
        <v>6.8524992023638189</v>
      </c>
      <c r="G200">
        <f t="shared" si="14"/>
        <v>5.8589654410384</v>
      </c>
    </row>
    <row r="201" spans="1:8" x14ac:dyDescent="0.4">
      <c r="A201">
        <v>197</v>
      </c>
      <c r="B201">
        <v>3.2666666666666622E-2</v>
      </c>
      <c r="C201">
        <v>-170.85839188719248</v>
      </c>
      <c r="D201">
        <f t="shared" si="12"/>
        <v>29192.590078277441</v>
      </c>
      <c r="E201">
        <f t="shared" si="13"/>
        <v>4.8654316797129784</v>
      </c>
      <c r="F201">
        <f t="shared" si="15"/>
        <v>4.8654316797129784</v>
      </c>
      <c r="G201">
        <f t="shared" si="14"/>
        <v>3.9175281683152154</v>
      </c>
    </row>
    <row r="202" spans="1:8" x14ac:dyDescent="0.4">
      <c r="A202">
        <v>198</v>
      </c>
      <c r="B202">
        <v>3.2833333333333291E-2</v>
      </c>
      <c r="C202">
        <v>-133.48313729270996</v>
      </c>
      <c r="D202">
        <f t="shared" si="12"/>
        <v>17817.747941504455</v>
      </c>
      <c r="E202">
        <f t="shared" si="13"/>
        <v>2.9696246569174529</v>
      </c>
      <c r="F202">
        <f t="shared" si="15"/>
        <v>2.9696246569174529</v>
      </c>
      <c r="G202">
        <f t="shared" si="14"/>
        <v>2.1846697686618017</v>
      </c>
    </row>
    <row r="203" spans="1:8" x14ac:dyDescent="0.4">
      <c r="A203">
        <v>199</v>
      </c>
      <c r="B203">
        <v>3.299999999999996E-2</v>
      </c>
      <c r="C203">
        <v>-91.642180694463917</v>
      </c>
      <c r="D203">
        <f t="shared" si="12"/>
        <v>8398.2892824367755</v>
      </c>
      <c r="E203">
        <f t="shared" si="13"/>
        <v>1.3997148804061499</v>
      </c>
      <c r="F203">
        <f t="shared" si="15"/>
        <v>1.3997148804061499</v>
      </c>
      <c r="G203">
        <f t="shared" si="14"/>
        <v>0.88113151484203078</v>
      </c>
    </row>
    <row r="204" spans="1:8" x14ac:dyDescent="0.4">
      <c r="A204">
        <v>200</v>
      </c>
      <c r="B204">
        <v>3.3166666666666629E-2</v>
      </c>
      <c r="C204">
        <v>-46.639992449264362</v>
      </c>
      <c r="D204">
        <f t="shared" si="12"/>
        <v>2175.2888956674369</v>
      </c>
      <c r="E204">
        <f t="shared" si="13"/>
        <v>0.36254814927791151</v>
      </c>
      <c r="F204">
        <f t="shared" si="15"/>
        <v>0.36254814927791151</v>
      </c>
      <c r="G204">
        <f t="shared" si="14"/>
        <v>0.18127407463895576</v>
      </c>
    </row>
    <row r="205" spans="1:8" x14ac:dyDescent="0.4">
      <c r="A205">
        <v>201</v>
      </c>
      <c r="B205">
        <v>3.3333333333333298E-2</v>
      </c>
      <c r="C205">
        <v>-1.1419380582785764E-11</v>
      </c>
      <c r="D205">
        <f t="shared" si="12"/>
        <v>1.3040225289450455E-22</v>
      </c>
      <c r="F205">
        <f t="shared" si="15"/>
        <v>2.173370881575108E-26</v>
      </c>
    </row>
    <row r="207" spans="1:8" x14ac:dyDescent="0.4">
      <c r="D207" s="1" t="s">
        <v>10</v>
      </c>
      <c r="E207" s="2">
        <f>SUM(E5:E204)</f>
        <v>1774.6666666666681</v>
      </c>
      <c r="F207" s="2">
        <f>SUM(F6:F205)</f>
        <v>1774.6666666666679</v>
      </c>
      <c r="G207" s="2">
        <f>SUM(G5:G204)</f>
        <v>1774.6666666666661</v>
      </c>
      <c r="H207" s="3" t="s">
        <v>11</v>
      </c>
    </row>
    <row r="208" spans="1:8" x14ac:dyDescent="0.4">
      <c r="D208" s="1" t="s">
        <v>12</v>
      </c>
      <c r="E208" s="17">
        <f>SQRT(E207*(1/$B$205))</f>
        <v>230.73794659743356</v>
      </c>
      <c r="F208" s="17">
        <f t="shared" ref="F208:G208" si="16">SQRT(F207*(1/$B$205))</f>
        <v>230.73794659743353</v>
      </c>
      <c r="G208" s="17">
        <f t="shared" si="16"/>
        <v>230.73794659743342</v>
      </c>
      <c r="H208" s="3">
        <v>230.7379</v>
      </c>
    </row>
    <row r="209" spans="5:6" x14ac:dyDescent="0.4">
      <c r="E209" s="1"/>
      <c r="F209" s="1"/>
    </row>
  </sheetData>
  <phoneticPr fontId="1" type="noConversion"/>
  <pageMargins left="0.7" right="0.7" top="0.75" bottom="0.75" header="0.3" footer="0.3"/>
  <ignoredErrors>
    <ignoredError sqref="F207" formula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93"/>
  <sheetViews>
    <sheetView workbookViewId="0">
      <selection activeCell="B9" sqref="B9"/>
    </sheetView>
  </sheetViews>
  <sheetFormatPr defaultRowHeight="17.399999999999999" x14ac:dyDescent="0.4"/>
  <sheetData>
    <row r="1" spans="1:5" x14ac:dyDescent="0.4">
      <c r="A1" t="s">
        <v>13</v>
      </c>
    </row>
    <row r="3" spans="1:5" x14ac:dyDescent="0.4">
      <c r="A3" s="4" t="s">
        <v>14</v>
      </c>
      <c r="B3" s="4" t="s">
        <v>15</v>
      </c>
    </row>
    <row r="4" spans="1:5" x14ac:dyDescent="0.4">
      <c r="A4" s="5">
        <v>1</v>
      </c>
      <c r="B4" s="5">
        <v>4</v>
      </c>
    </row>
    <row r="5" spans="1:5" x14ac:dyDescent="0.4">
      <c r="A5" s="5">
        <v>4</v>
      </c>
      <c r="B5" s="5">
        <v>5</v>
      </c>
    </row>
    <row r="6" spans="1:5" x14ac:dyDescent="0.4">
      <c r="A6" s="5">
        <v>8</v>
      </c>
      <c r="B6" s="5">
        <v>2</v>
      </c>
    </row>
    <row r="13" spans="1:5" x14ac:dyDescent="0.4">
      <c r="A13" t="s">
        <v>16</v>
      </c>
    </row>
    <row r="15" spans="1:5" x14ac:dyDescent="0.4">
      <c r="A15" t="s">
        <v>17</v>
      </c>
      <c r="D15" t="s">
        <v>18</v>
      </c>
      <c r="E15" t="s">
        <v>19</v>
      </c>
    </row>
    <row r="16" spans="1:5" x14ac:dyDescent="0.4">
      <c r="A16" t="s">
        <v>20</v>
      </c>
      <c r="D16" t="s">
        <v>21</v>
      </c>
    </row>
    <row r="19" spans="1:7" x14ac:dyDescent="0.4">
      <c r="A19" t="s">
        <v>22</v>
      </c>
    </row>
    <row r="20" spans="1:7" x14ac:dyDescent="0.4">
      <c r="B20" t="s">
        <v>69</v>
      </c>
      <c r="C20" t="s">
        <v>75</v>
      </c>
    </row>
    <row r="21" spans="1:7" x14ac:dyDescent="0.4">
      <c r="B21" t="s">
        <v>70</v>
      </c>
      <c r="C21" t="s">
        <v>76</v>
      </c>
    </row>
    <row r="22" spans="1:7" x14ac:dyDescent="0.4">
      <c r="B22" t="s">
        <v>71</v>
      </c>
      <c r="C22" t="s">
        <v>77</v>
      </c>
    </row>
    <row r="23" spans="1:7" x14ac:dyDescent="0.4">
      <c r="B23" t="s">
        <v>72</v>
      </c>
      <c r="C23" t="s">
        <v>78</v>
      </c>
    </row>
    <row r="26" spans="1:7" x14ac:dyDescent="0.4">
      <c r="A26" t="s">
        <v>23</v>
      </c>
    </row>
    <row r="27" spans="1:7" x14ac:dyDescent="0.4">
      <c r="B27" t="s">
        <v>79</v>
      </c>
      <c r="D27" s="16"/>
      <c r="F27" s="16"/>
    </row>
    <row r="31" spans="1:7" x14ac:dyDescent="0.4">
      <c r="A31" t="s">
        <v>24</v>
      </c>
    </row>
    <row r="32" spans="1:7" x14ac:dyDescent="0.4">
      <c r="A32" s="6">
        <v>1</v>
      </c>
      <c r="B32" s="7">
        <v>1</v>
      </c>
      <c r="C32" s="7">
        <v>0</v>
      </c>
      <c r="D32" s="7">
        <v>0</v>
      </c>
      <c r="E32" s="7">
        <v>0</v>
      </c>
      <c r="F32" s="2" t="s">
        <v>25</v>
      </c>
      <c r="G32" s="8">
        <v>4</v>
      </c>
    </row>
    <row r="33" spans="1:8" x14ac:dyDescent="0.4">
      <c r="A33" s="7">
        <v>4</v>
      </c>
      <c r="B33" s="6">
        <v>1</v>
      </c>
      <c r="C33" s="7">
        <v>0</v>
      </c>
      <c r="D33" s="7">
        <v>0</v>
      </c>
      <c r="E33" s="7">
        <v>0</v>
      </c>
      <c r="F33" s="2" t="s">
        <v>26</v>
      </c>
      <c r="G33" s="8">
        <v>5</v>
      </c>
    </row>
    <row r="34" spans="1:8" x14ac:dyDescent="0.4">
      <c r="A34" s="7">
        <v>0</v>
      </c>
      <c r="B34" s="7">
        <v>0</v>
      </c>
      <c r="C34" s="6">
        <v>16</v>
      </c>
      <c r="D34" s="7">
        <v>4</v>
      </c>
      <c r="E34" s="7">
        <v>1</v>
      </c>
      <c r="F34" s="2" t="s">
        <v>27</v>
      </c>
      <c r="G34" s="8">
        <v>5</v>
      </c>
    </row>
    <row r="35" spans="1:8" x14ac:dyDescent="0.4">
      <c r="A35" s="7">
        <v>0</v>
      </c>
      <c r="B35" s="7">
        <v>0</v>
      </c>
      <c r="C35" s="7">
        <v>64</v>
      </c>
      <c r="D35" s="6">
        <v>8</v>
      </c>
      <c r="E35" s="7">
        <v>1</v>
      </c>
      <c r="F35" s="2" t="s">
        <v>28</v>
      </c>
      <c r="G35" s="8">
        <v>2</v>
      </c>
    </row>
    <row r="36" spans="1:8" x14ac:dyDescent="0.4">
      <c r="A36" s="7">
        <v>1</v>
      </c>
      <c r="B36" s="7">
        <v>0</v>
      </c>
      <c r="C36" s="7">
        <v>-8</v>
      </c>
      <c r="D36" s="7">
        <v>-1</v>
      </c>
      <c r="E36" s="6">
        <v>0</v>
      </c>
      <c r="F36" s="2" t="s">
        <v>29</v>
      </c>
      <c r="G36" s="8">
        <v>0</v>
      </c>
    </row>
    <row r="38" spans="1:8" x14ac:dyDescent="0.4">
      <c r="A38" t="s">
        <v>46</v>
      </c>
    </row>
    <row r="39" spans="1:8" x14ac:dyDescent="0.4">
      <c r="A39" s="6">
        <v>1</v>
      </c>
      <c r="B39" s="7">
        <v>1</v>
      </c>
      <c r="C39" s="7">
        <v>0</v>
      </c>
      <c r="D39" s="7">
        <v>0</v>
      </c>
      <c r="E39" s="7">
        <v>0</v>
      </c>
      <c r="F39" s="8">
        <v>4</v>
      </c>
      <c r="G39" s="9"/>
    </row>
    <row r="40" spans="1:8" x14ac:dyDescent="0.4">
      <c r="A40" s="7">
        <v>4</v>
      </c>
      <c r="B40" s="6">
        <v>1</v>
      </c>
      <c r="C40" s="7">
        <v>0</v>
      </c>
      <c r="D40" s="7">
        <v>0</v>
      </c>
      <c r="E40" s="7">
        <v>0</v>
      </c>
      <c r="F40" s="8">
        <v>5</v>
      </c>
      <c r="G40" s="9"/>
    </row>
    <row r="41" spans="1:8" x14ac:dyDescent="0.4">
      <c r="A41" s="7">
        <v>0</v>
      </c>
      <c r="B41" s="7">
        <v>0</v>
      </c>
      <c r="C41" s="6">
        <v>16</v>
      </c>
      <c r="D41" s="7">
        <v>4</v>
      </c>
      <c r="E41" s="7">
        <v>1</v>
      </c>
      <c r="F41" s="8">
        <v>5</v>
      </c>
      <c r="G41" s="9"/>
    </row>
    <row r="42" spans="1:8" x14ac:dyDescent="0.4">
      <c r="A42" s="7">
        <v>1</v>
      </c>
      <c r="B42" s="7">
        <v>0</v>
      </c>
      <c r="C42" s="7">
        <v>-8</v>
      </c>
      <c r="D42" s="6">
        <v>-1</v>
      </c>
      <c r="E42" s="7">
        <v>0</v>
      </c>
      <c r="F42" s="8">
        <v>0</v>
      </c>
      <c r="G42" s="9"/>
    </row>
    <row r="43" spans="1:8" x14ac:dyDescent="0.4">
      <c r="A43" s="7">
        <v>0</v>
      </c>
      <c r="B43" s="7">
        <v>0</v>
      </c>
      <c r="C43" s="7">
        <v>64</v>
      </c>
      <c r="D43" s="7">
        <v>8</v>
      </c>
      <c r="E43" s="6">
        <v>1</v>
      </c>
      <c r="F43" s="8">
        <v>2</v>
      </c>
      <c r="G43" s="9"/>
      <c r="H43" t="s">
        <v>73</v>
      </c>
    </row>
    <row r="46" spans="1:8" x14ac:dyDescent="0.4">
      <c r="A46" t="s">
        <v>30</v>
      </c>
    </row>
    <row r="48" spans="1:8" x14ac:dyDescent="0.4">
      <c r="A48">
        <f>A39</f>
        <v>1</v>
      </c>
      <c r="B48">
        <f t="shared" ref="B48:F48" si="0">B39</f>
        <v>1</v>
      </c>
      <c r="C48">
        <f t="shared" si="0"/>
        <v>0</v>
      </c>
      <c r="D48">
        <f t="shared" si="0"/>
        <v>0</v>
      </c>
      <c r="E48">
        <f t="shared" si="0"/>
        <v>0</v>
      </c>
      <c r="F48">
        <f t="shared" si="0"/>
        <v>4</v>
      </c>
    </row>
    <row r="49" spans="1:8" x14ac:dyDescent="0.4">
      <c r="A49">
        <f t="shared" ref="A49:F52" si="1">A40</f>
        <v>4</v>
      </c>
      <c r="B49">
        <f t="shared" si="1"/>
        <v>1</v>
      </c>
      <c r="C49">
        <f t="shared" si="1"/>
        <v>0</v>
      </c>
      <c r="D49">
        <f t="shared" si="1"/>
        <v>0</v>
      </c>
      <c r="E49">
        <f t="shared" si="1"/>
        <v>0</v>
      </c>
      <c r="F49">
        <f t="shared" si="1"/>
        <v>5</v>
      </c>
      <c r="H49">
        <f>A49/A48</f>
        <v>4</v>
      </c>
    </row>
    <row r="50" spans="1:8" x14ac:dyDescent="0.4">
      <c r="A50">
        <f t="shared" si="1"/>
        <v>0</v>
      </c>
      <c r="B50">
        <f t="shared" si="1"/>
        <v>0</v>
      </c>
      <c r="C50">
        <f t="shared" si="1"/>
        <v>16</v>
      </c>
      <c r="D50">
        <f t="shared" si="1"/>
        <v>4</v>
      </c>
      <c r="E50">
        <f t="shared" si="1"/>
        <v>1</v>
      </c>
      <c r="F50">
        <f t="shared" si="1"/>
        <v>5</v>
      </c>
    </row>
    <row r="51" spans="1:8" x14ac:dyDescent="0.4">
      <c r="A51">
        <f t="shared" si="1"/>
        <v>1</v>
      </c>
      <c r="B51">
        <f t="shared" si="1"/>
        <v>0</v>
      </c>
      <c r="C51">
        <f t="shared" si="1"/>
        <v>-8</v>
      </c>
      <c r="D51">
        <f t="shared" si="1"/>
        <v>-1</v>
      </c>
      <c r="E51">
        <f t="shared" si="1"/>
        <v>0</v>
      </c>
      <c r="F51">
        <f t="shared" si="1"/>
        <v>0</v>
      </c>
      <c r="H51">
        <f>A51/A48</f>
        <v>1</v>
      </c>
    </row>
    <row r="52" spans="1:8" x14ac:dyDescent="0.4">
      <c r="A52">
        <f t="shared" si="1"/>
        <v>0</v>
      </c>
      <c r="B52">
        <f t="shared" si="1"/>
        <v>0</v>
      </c>
      <c r="C52">
        <f t="shared" si="1"/>
        <v>64</v>
      </c>
      <c r="D52">
        <f t="shared" si="1"/>
        <v>8</v>
      </c>
      <c r="E52">
        <f t="shared" si="1"/>
        <v>1</v>
      </c>
      <c r="F52">
        <f t="shared" si="1"/>
        <v>2</v>
      </c>
    </row>
    <row r="54" spans="1:8" x14ac:dyDescent="0.4">
      <c r="A54">
        <f>A48</f>
        <v>1</v>
      </c>
      <c r="B54">
        <f t="shared" ref="B54:F54" si="2">B48</f>
        <v>1</v>
      </c>
      <c r="C54">
        <f t="shared" si="2"/>
        <v>0</v>
      </c>
      <c r="D54">
        <f t="shared" si="2"/>
        <v>0</v>
      </c>
      <c r="E54">
        <f t="shared" si="2"/>
        <v>0</v>
      </c>
      <c r="F54">
        <f t="shared" si="2"/>
        <v>4</v>
      </c>
    </row>
    <row r="55" spans="1:8" x14ac:dyDescent="0.4">
      <c r="A55">
        <f>A49-A48*$H$49</f>
        <v>0</v>
      </c>
      <c r="B55">
        <f>B49-B48*$H$49</f>
        <v>-3</v>
      </c>
      <c r="C55">
        <f>C49-C48*$H$49</f>
        <v>0</v>
      </c>
      <c r="D55">
        <f>D49-D48*$H$49</f>
        <v>0</v>
      </c>
      <c r="E55">
        <f>E49-E48*$H$49</f>
        <v>0</v>
      </c>
      <c r="F55">
        <f>F49-F48*$H$49</f>
        <v>-11</v>
      </c>
    </row>
    <row r="56" spans="1:8" x14ac:dyDescent="0.4">
      <c r="A56">
        <f>A50</f>
        <v>0</v>
      </c>
      <c r="B56">
        <f t="shared" ref="B56:F56" si="3">B50</f>
        <v>0</v>
      </c>
      <c r="C56">
        <f t="shared" si="3"/>
        <v>16</v>
      </c>
      <c r="D56">
        <f t="shared" si="3"/>
        <v>4</v>
      </c>
      <c r="E56">
        <f t="shared" si="3"/>
        <v>1</v>
      </c>
      <c r="F56">
        <f t="shared" si="3"/>
        <v>5</v>
      </c>
    </row>
    <row r="57" spans="1:8" x14ac:dyDescent="0.4">
      <c r="A57">
        <f>A51-A48*$H$51</f>
        <v>0</v>
      </c>
      <c r="B57">
        <f>B51-B48*$H$51</f>
        <v>-1</v>
      </c>
      <c r="C57">
        <f>C51-C48*$H$51</f>
        <v>-8</v>
      </c>
      <c r="D57">
        <f>D51-D48*$H$51</f>
        <v>-1</v>
      </c>
      <c r="E57">
        <f>E51-E48*$H$51</f>
        <v>0</v>
      </c>
      <c r="F57">
        <f>F51-F48*$H$51</f>
        <v>-4</v>
      </c>
      <c r="H57">
        <f>B57/B55</f>
        <v>0.33333333333333331</v>
      </c>
    </row>
    <row r="58" spans="1:8" x14ac:dyDescent="0.4">
      <c r="A58">
        <f>A52</f>
        <v>0</v>
      </c>
      <c r="B58">
        <f t="shared" ref="B58:F58" si="4">B52</f>
        <v>0</v>
      </c>
      <c r="C58">
        <f t="shared" si="4"/>
        <v>64</v>
      </c>
      <c r="D58">
        <f t="shared" si="4"/>
        <v>8</v>
      </c>
      <c r="E58">
        <f t="shared" si="4"/>
        <v>1</v>
      </c>
      <c r="F58">
        <f t="shared" si="4"/>
        <v>2</v>
      </c>
    </row>
    <row r="60" spans="1:8" x14ac:dyDescent="0.4">
      <c r="A60">
        <f>A54</f>
        <v>1</v>
      </c>
      <c r="B60">
        <f t="shared" ref="B60:F60" si="5">B54</f>
        <v>1</v>
      </c>
      <c r="C60">
        <f t="shared" si="5"/>
        <v>0</v>
      </c>
      <c r="D60">
        <f t="shared" si="5"/>
        <v>0</v>
      </c>
      <c r="E60">
        <f t="shared" si="5"/>
        <v>0</v>
      </c>
      <c r="F60">
        <f t="shared" si="5"/>
        <v>4</v>
      </c>
    </row>
    <row r="61" spans="1:8" x14ac:dyDescent="0.4">
      <c r="A61">
        <f>A55</f>
        <v>0</v>
      </c>
      <c r="B61">
        <f t="shared" ref="B61:F61" si="6">B55</f>
        <v>-3</v>
      </c>
      <c r="C61">
        <f t="shared" si="6"/>
        <v>0</v>
      </c>
      <c r="D61">
        <f t="shared" si="6"/>
        <v>0</v>
      </c>
      <c r="E61">
        <f t="shared" si="6"/>
        <v>0</v>
      </c>
      <c r="F61">
        <f t="shared" si="6"/>
        <v>-11</v>
      </c>
    </row>
    <row r="62" spans="1:8" x14ac:dyDescent="0.4">
      <c r="A62">
        <f>A56</f>
        <v>0</v>
      </c>
      <c r="B62">
        <f t="shared" ref="B62:F62" si="7">B56</f>
        <v>0</v>
      </c>
      <c r="C62">
        <f t="shared" si="7"/>
        <v>16</v>
      </c>
      <c r="D62">
        <f t="shared" si="7"/>
        <v>4</v>
      </c>
      <c r="E62">
        <f t="shared" si="7"/>
        <v>1</v>
      </c>
      <c r="F62">
        <f t="shared" si="7"/>
        <v>5</v>
      </c>
    </row>
    <row r="63" spans="1:8" x14ac:dyDescent="0.4">
      <c r="A63">
        <f>A57-A55*$H$57</f>
        <v>0</v>
      </c>
      <c r="B63">
        <f>B57-B55*$H$57</f>
        <v>0</v>
      </c>
      <c r="C63">
        <f>C57-C55*$H$57</f>
        <v>-8</v>
      </c>
      <c r="D63">
        <f>D57-D55*$H$57</f>
        <v>-1</v>
      </c>
      <c r="E63">
        <f>E57-E55*$H$57</f>
        <v>0</v>
      </c>
      <c r="F63">
        <f>F57-F55*$H$57</f>
        <v>-0.33333333333333348</v>
      </c>
      <c r="H63">
        <f>C63/C62</f>
        <v>-0.5</v>
      </c>
    </row>
    <row r="64" spans="1:8" x14ac:dyDescent="0.4">
      <c r="A64">
        <f>A58</f>
        <v>0</v>
      </c>
      <c r="B64">
        <f t="shared" ref="B64:F64" si="8">B58</f>
        <v>0</v>
      </c>
      <c r="C64">
        <f t="shared" si="8"/>
        <v>64</v>
      </c>
      <c r="D64">
        <f t="shared" si="8"/>
        <v>8</v>
      </c>
      <c r="E64">
        <f t="shared" si="8"/>
        <v>1</v>
      </c>
      <c r="F64">
        <f t="shared" si="8"/>
        <v>2</v>
      </c>
      <c r="H64">
        <f>C64/$C$62</f>
        <v>4</v>
      </c>
    </row>
    <row r="66" spans="1:8" x14ac:dyDescent="0.4">
      <c r="A66">
        <f>A60</f>
        <v>1</v>
      </c>
      <c r="B66">
        <f t="shared" ref="B66:F66" si="9">B60</f>
        <v>1</v>
      </c>
      <c r="C66">
        <f t="shared" si="9"/>
        <v>0</v>
      </c>
      <c r="D66">
        <f t="shared" si="9"/>
        <v>0</v>
      </c>
      <c r="E66">
        <f t="shared" si="9"/>
        <v>0</v>
      </c>
      <c r="F66">
        <f t="shared" si="9"/>
        <v>4</v>
      </c>
    </row>
    <row r="67" spans="1:8" x14ac:dyDescent="0.4">
      <c r="A67">
        <f t="shared" ref="A67:F68" si="10">A61</f>
        <v>0</v>
      </c>
      <c r="B67">
        <f t="shared" si="10"/>
        <v>-3</v>
      </c>
      <c r="C67">
        <f t="shared" si="10"/>
        <v>0</v>
      </c>
      <c r="D67">
        <f t="shared" si="10"/>
        <v>0</v>
      </c>
      <c r="E67">
        <f t="shared" si="10"/>
        <v>0</v>
      </c>
      <c r="F67">
        <f t="shared" si="10"/>
        <v>-11</v>
      </c>
    </row>
    <row r="68" spans="1:8" x14ac:dyDescent="0.4">
      <c r="A68">
        <f t="shared" si="10"/>
        <v>0</v>
      </c>
      <c r="B68">
        <f t="shared" si="10"/>
        <v>0</v>
      </c>
      <c r="C68">
        <f t="shared" si="10"/>
        <v>16</v>
      </c>
      <c r="D68">
        <f t="shared" si="10"/>
        <v>4</v>
      </c>
      <c r="E68">
        <f t="shared" si="10"/>
        <v>1</v>
      </c>
      <c r="F68">
        <f t="shared" si="10"/>
        <v>5</v>
      </c>
    </row>
    <row r="69" spans="1:8" x14ac:dyDescent="0.4">
      <c r="A69">
        <f>A63-A62*$H$63</f>
        <v>0</v>
      </c>
      <c r="B69">
        <f>B63-B62*$H$63</f>
        <v>0</v>
      </c>
      <c r="C69">
        <f>C63-C62*$H$63</f>
        <v>0</v>
      </c>
      <c r="D69">
        <f>D63-D62*$H$63</f>
        <v>1</v>
      </c>
      <c r="E69">
        <f>E63-E62*$H$63</f>
        <v>0.5</v>
      </c>
      <c r="F69">
        <f>F63-F62*$H$63</f>
        <v>2.1666666666666665</v>
      </c>
    </row>
    <row r="70" spans="1:8" x14ac:dyDescent="0.4">
      <c r="A70">
        <f>A64-A62*$H$64</f>
        <v>0</v>
      </c>
      <c r="B70">
        <f>B64-B62*$H$64</f>
        <v>0</v>
      </c>
      <c r="C70">
        <f>C64-C62*$H$64</f>
        <v>0</v>
      </c>
      <c r="D70">
        <f>D64-D62*$H$64</f>
        <v>-8</v>
      </c>
      <c r="E70">
        <f>E64-E62*$H$64</f>
        <v>-3</v>
      </c>
      <c r="F70">
        <f>F64-F62*$H$64</f>
        <v>-18</v>
      </c>
      <c r="H70">
        <f>D70/D69</f>
        <v>-8</v>
      </c>
    </row>
    <row r="72" spans="1:8" x14ac:dyDescent="0.4">
      <c r="A72">
        <f>A66</f>
        <v>1</v>
      </c>
      <c r="B72">
        <f t="shared" ref="B72:F72" si="11">B66</f>
        <v>1</v>
      </c>
      <c r="C72">
        <f t="shared" si="11"/>
        <v>0</v>
      </c>
      <c r="D72">
        <f t="shared" si="11"/>
        <v>0</v>
      </c>
      <c r="E72">
        <f t="shared" si="11"/>
        <v>0</v>
      </c>
      <c r="F72">
        <f t="shared" si="11"/>
        <v>4</v>
      </c>
    </row>
    <row r="73" spans="1:8" x14ac:dyDescent="0.4">
      <c r="A73">
        <f t="shared" ref="A73:F75" si="12">A67</f>
        <v>0</v>
      </c>
      <c r="B73">
        <f t="shared" si="12"/>
        <v>-3</v>
      </c>
      <c r="C73">
        <f t="shared" si="12"/>
        <v>0</v>
      </c>
      <c r="D73">
        <f t="shared" si="12"/>
        <v>0</v>
      </c>
      <c r="E73">
        <f t="shared" si="12"/>
        <v>0</v>
      </c>
      <c r="F73">
        <f t="shared" si="12"/>
        <v>-11</v>
      </c>
    </row>
    <row r="74" spans="1:8" x14ac:dyDescent="0.4">
      <c r="A74">
        <f t="shared" si="12"/>
        <v>0</v>
      </c>
      <c r="B74">
        <f t="shared" si="12"/>
        <v>0</v>
      </c>
      <c r="C74">
        <f t="shared" si="12"/>
        <v>16</v>
      </c>
      <c r="D74">
        <f t="shared" si="12"/>
        <v>4</v>
      </c>
      <c r="E74">
        <f t="shared" si="12"/>
        <v>1</v>
      </c>
      <c r="F74">
        <f t="shared" si="12"/>
        <v>5</v>
      </c>
    </row>
    <row r="75" spans="1:8" x14ac:dyDescent="0.4">
      <c r="A75">
        <f t="shared" si="12"/>
        <v>0</v>
      </c>
      <c r="B75">
        <f t="shared" si="12"/>
        <v>0</v>
      </c>
      <c r="C75">
        <f t="shared" si="12"/>
        <v>0</v>
      </c>
      <c r="D75">
        <f t="shared" si="12"/>
        <v>1</v>
      </c>
      <c r="E75">
        <f t="shared" si="12"/>
        <v>0.5</v>
      </c>
      <c r="F75">
        <f t="shared" si="12"/>
        <v>2.1666666666666665</v>
      </c>
    </row>
    <row r="76" spans="1:8" x14ac:dyDescent="0.4">
      <c r="A76">
        <f>A70-A69*$H$70</f>
        <v>0</v>
      </c>
      <c r="B76">
        <f>B70-B69*$H$70</f>
        <v>0</v>
      </c>
      <c r="C76">
        <f>C70-C69*$H$70</f>
        <v>0</v>
      </c>
      <c r="D76">
        <f>D70-D69*$H$70</f>
        <v>0</v>
      </c>
      <c r="E76">
        <f>E70-E69*$H$70</f>
        <v>1</v>
      </c>
      <c r="F76">
        <f>F70-F69*$H$70</f>
        <v>-0.66666666666666785</v>
      </c>
    </row>
    <row r="85" spans="1:6" x14ac:dyDescent="0.4">
      <c r="E85" t="s">
        <v>25</v>
      </c>
      <c r="F85" s="2">
        <f>(F72-E72*F89-D72*F88-C72*F87-B72*F86)/A72</f>
        <v>0.33333333333333348</v>
      </c>
    </row>
    <row r="86" spans="1:6" x14ac:dyDescent="0.4">
      <c r="E86" t="s">
        <v>26</v>
      </c>
      <c r="F86" s="2">
        <f>(F73-E73*F89-D73*F88-C73*F87)/B73</f>
        <v>3.6666666666666665</v>
      </c>
    </row>
    <row r="87" spans="1:6" x14ac:dyDescent="0.4">
      <c r="E87" t="s">
        <v>27</v>
      </c>
      <c r="F87" s="2">
        <f>(F74-E74*F89-D74*F88)/C74</f>
        <v>-0.27083333333333337</v>
      </c>
    </row>
    <row r="88" spans="1:6" x14ac:dyDescent="0.4">
      <c r="E88" t="s">
        <v>28</v>
      </c>
      <c r="F88" s="2">
        <f>(F75-E75*F89)/D75</f>
        <v>2.5000000000000004</v>
      </c>
    </row>
    <row r="89" spans="1:6" x14ac:dyDescent="0.4">
      <c r="E89" t="s">
        <v>29</v>
      </c>
      <c r="F89" s="2">
        <f>F76/E76</f>
        <v>-0.66666666666666785</v>
      </c>
    </row>
    <row r="92" spans="1:6" x14ac:dyDescent="0.4">
      <c r="A92" t="s">
        <v>31</v>
      </c>
    </row>
    <row r="93" spans="1:6" x14ac:dyDescent="0.4">
      <c r="A93" t="s">
        <v>32</v>
      </c>
      <c r="B93" s="2">
        <f>F87*(7)^2+F88*7+F89</f>
        <v>3.5625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  <ignoredErrors>
    <ignoredError sqref="A63:F63 A55:F55 A57:F57" formula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S89"/>
  <sheetViews>
    <sheetView tabSelected="1" zoomScaleNormal="100" workbookViewId="0">
      <selection activeCell="B8" sqref="B8"/>
    </sheetView>
  </sheetViews>
  <sheetFormatPr defaultRowHeight="17.399999999999999" x14ac:dyDescent="0.4"/>
  <cols>
    <col min="1" max="1" width="17.19921875" customWidth="1"/>
    <col min="2" max="2" width="13.19921875" customWidth="1"/>
    <col min="3" max="3" width="17.8984375" bestFit="1" customWidth="1"/>
    <col min="14" max="14" width="13" bestFit="1" customWidth="1"/>
    <col min="15" max="15" width="13.19921875" bestFit="1" customWidth="1"/>
    <col min="16" max="16" width="16.09765625" bestFit="1" customWidth="1"/>
    <col min="17" max="17" width="9.3984375" bestFit="1" customWidth="1"/>
    <col min="19" max="19" width="12.796875" bestFit="1" customWidth="1"/>
  </cols>
  <sheetData>
    <row r="2" spans="1:3" x14ac:dyDescent="0.4">
      <c r="A2" s="10" t="s">
        <v>33</v>
      </c>
      <c r="B2" s="10" t="s">
        <v>34</v>
      </c>
      <c r="C2" s="10" t="s">
        <v>35</v>
      </c>
    </row>
    <row r="3" spans="1:3" x14ac:dyDescent="0.4">
      <c r="A3" s="10">
        <v>1</v>
      </c>
      <c r="B3" s="10">
        <v>2011</v>
      </c>
      <c r="C3" s="11">
        <v>471265</v>
      </c>
    </row>
    <row r="4" spans="1:3" x14ac:dyDescent="0.4">
      <c r="A4" s="10">
        <v>2</v>
      </c>
      <c r="B4" s="10">
        <v>2012</v>
      </c>
      <c r="C4" s="11">
        <v>484550</v>
      </c>
    </row>
    <row r="5" spans="1:3" x14ac:dyDescent="0.4">
      <c r="A5" s="10">
        <v>3</v>
      </c>
      <c r="B5" s="10">
        <v>2013</v>
      </c>
      <c r="C5" s="11">
        <v>436455</v>
      </c>
    </row>
    <row r="6" spans="1:3" x14ac:dyDescent="0.4">
      <c r="A6" s="10">
        <v>4</v>
      </c>
      <c r="B6" s="10">
        <v>2014</v>
      </c>
      <c r="C6" s="11">
        <v>435435</v>
      </c>
    </row>
    <row r="7" spans="1:3" x14ac:dyDescent="0.4">
      <c r="A7" s="10">
        <v>5</v>
      </c>
      <c r="B7" s="10">
        <v>2015</v>
      </c>
      <c r="C7" s="11">
        <v>438420</v>
      </c>
    </row>
    <row r="8" spans="1:3" x14ac:dyDescent="0.4">
      <c r="A8" s="10">
        <v>6</v>
      </c>
      <c r="B8" s="10">
        <v>2016</v>
      </c>
      <c r="C8" s="11">
        <v>406243</v>
      </c>
    </row>
    <row r="9" spans="1:3" x14ac:dyDescent="0.4">
      <c r="A9" s="10">
        <v>7</v>
      </c>
      <c r="B9" s="10">
        <v>2017</v>
      </c>
      <c r="C9" s="11">
        <v>357771</v>
      </c>
    </row>
    <row r="10" spans="1:3" x14ac:dyDescent="0.4">
      <c r="A10" s="10">
        <v>8</v>
      </c>
      <c r="B10" s="10">
        <v>2018</v>
      </c>
      <c r="C10" s="11">
        <v>326822</v>
      </c>
    </row>
    <row r="11" spans="1:3" x14ac:dyDescent="0.4">
      <c r="A11" s="10">
        <v>9</v>
      </c>
      <c r="B11" s="10">
        <v>2019</v>
      </c>
      <c r="C11" s="11">
        <v>302676</v>
      </c>
    </row>
    <row r="12" spans="1:3" x14ac:dyDescent="0.4">
      <c r="A12" s="10">
        <v>10</v>
      </c>
      <c r="B12" s="10">
        <v>2020</v>
      </c>
      <c r="C12" s="11">
        <v>272337</v>
      </c>
    </row>
    <row r="13" spans="1:3" x14ac:dyDescent="0.4">
      <c r="A13" s="10">
        <v>11</v>
      </c>
      <c r="B13" s="10">
        <v>2021</v>
      </c>
      <c r="C13" s="11">
        <v>260562</v>
      </c>
    </row>
    <row r="14" spans="1:3" x14ac:dyDescent="0.4">
      <c r="A14" s="10">
        <v>12</v>
      </c>
      <c r="B14" s="10">
        <v>2022</v>
      </c>
      <c r="C14" s="11">
        <v>249186</v>
      </c>
    </row>
    <row r="18" spans="1:19" x14ac:dyDescent="0.4">
      <c r="A18" t="s">
        <v>36</v>
      </c>
    </row>
    <row r="19" spans="1:19" x14ac:dyDescent="0.4">
      <c r="D19" s="14" t="s">
        <v>14</v>
      </c>
      <c r="E19" s="14" t="s">
        <v>15</v>
      </c>
      <c r="G19" t="s">
        <v>50</v>
      </c>
      <c r="H19" t="s">
        <v>14</v>
      </c>
      <c r="I19" t="s">
        <v>15</v>
      </c>
      <c r="J19" t="s">
        <v>51</v>
      </c>
      <c r="K19" t="s">
        <v>52</v>
      </c>
      <c r="L19" t="s">
        <v>53</v>
      </c>
      <c r="M19" t="s">
        <v>54</v>
      </c>
      <c r="N19" t="s">
        <v>55</v>
      </c>
      <c r="O19" t="s">
        <v>56</v>
      </c>
      <c r="P19" t="s">
        <v>57</v>
      </c>
      <c r="Q19" t="s">
        <v>58</v>
      </c>
      <c r="R19" t="s">
        <v>59</v>
      </c>
      <c r="S19" t="s">
        <v>60</v>
      </c>
    </row>
    <row r="20" spans="1:19" x14ac:dyDescent="0.4">
      <c r="D20" s="10">
        <v>1</v>
      </c>
      <c r="E20" s="15">
        <v>471265</v>
      </c>
      <c r="G20">
        <v>12</v>
      </c>
      <c r="H20">
        <f>D20</f>
        <v>1</v>
      </c>
      <c r="I20" s="12">
        <f>E20</f>
        <v>471265</v>
      </c>
      <c r="J20">
        <f>H20^2</f>
        <v>1</v>
      </c>
      <c r="K20">
        <f>H20*I20</f>
        <v>471265</v>
      </c>
      <c r="L20">
        <f>H20-$H$34</f>
        <v>-5.5</v>
      </c>
      <c r="M20" s="12">
        <f>I20-$I$34</f>
        <v>101121.5</v>
      </c>
      <c r="N20">
        <f>L20^2</f>
        <v>30.25</v>
      </c>
      <c r="O20">
        <f>M20^2</f>
        <v>10225557762.25</v>
      </c>
      <c r="P20">
        <f>L20*M20</f>
        <v>-556168.25</v>
      </c>
      <c r="Q20">
        <f>$E$36+$E$37*H20</f>
        <v>498117.5</v>
      </c>
      <c r="R20">
        <f>I20-Q20</f>
        <v>-26852.5</v>
      </c>
      <c r="S20">
        <f t="shared" ref="S20:S31" si="0">R20^2</f>
        <v>721056756.25</v>
      </c>
    </row>
    <row r="21" spans="1:19" x14ac:dyDescent="0.4">
      <c r="D21" s="10">
        <v>2</v>
      </c>
      <c r="E21" s="15">
        <v>484550</v>
      </c>
      <c r="H21">
        <f t="shared" ref="H21:H31" si="1">D21</f>
        <v>2</v>
      </c>
      <c r="I21" s="12">
        <f t="shared" ref="I21:I31" si="2">E21</f>
        <v>484550</v>
      </c>
      <c r="J21">
        <f t="shared" ref="J21:J31" si="3">H21^2</f>
        <v>4</v>
      </c>
      <c r="K21">
        <f t="shared" ref="K21:K31" si="4">H21*I21</f>
        <v>969100</v>
      </c>
      <c r="L21">
        <f t="shared" ref="L21:L31" si="5">H21-$H$34</f>
        <v>-4.5</v>
      </c>
      <c r="M21" s="12">
        <f t="shared" ref="M21:M31" si="6">I21-$I$34</f>
        <v>114406.5</v>
      </c>
      <c r="N21">
        <f t="shared" ref="N21:N31" si="7">L21^2</f>
        <v>20.25</v>
      </c>
      <c r="O21">
        <f t="shared" ref="O21:O31" si="8">M21^2</f>
        <v>13088847242.25</v>
      </c>
      <c r="P21">
        <f t="shared" ref="P21:P31" si="9">L21*M21</f>
        <v>-514829.25</v>
      </c>
      <c r="Q21">
        <f t="shared" ref="Q21:Q31" si="10">$E$36+$E$37*H21</f>
        <v>474849.5</v>
      </c>
      <c r="R21">
        <f t="shared" ref="R21:R31" si="11">I21-Q21</f>
        <v>9700.5</v>
      </c>
      <c r="S21">
        <f t="shared" si="0"/>
        <v>94099700.25</v>
      </c>
    </row>
    <row r="22" spans="1:19" x14ac:dyDescent="0.4">
      <c r="D22" s="10">
        <v>3</v>
      </c>
      <c r="E22" s="15">
        <v>436455</v>
      </c>
      <c r="H22">
        <f t="shared" si="1"/>
        <v>3</v>
      </c>
      <c r="I22" s="12">
        <f t="shared" si="2"/>
        <v>436455</v>
      </c>
      <c r="J22">
        <f t="shared" si="3"/>
        <v>9</v>
      </c>
      <c r="K22">
        <f t="shared" si="4"/>
        <v>1309365</v>
      </c>
      <c r="L22">
        <f t="shared" si="5"/>
        <v>-3.5</v>
      </c>
      <c r="M22" s="12">
        <f t="shared" si="6"/>
        <v>66311.5</v>
      </c>
      <c r="N22">
        <f t="shared" si="7"/>
        <v>12.25</v>
      </c>
      <c r="O22">
        <f t="shared" si="8"/>
        <v>4397215032.25</v>
      </c>
      <c r="P22">
        <f t="shared" si="9"/>
        <v>-232090.25</v>
      </c>
      <c r="Q22">
        <f t="shared" si="10"/>
        <v>451581.5</v>
      </c>
      <c r="R22">
        <f t="shared" si="11"/>
        <v>-15126.5</v>
      </c>
      <c r="S22">
        <f t="shared" si="0"/>
        <v>228811002.25</v>
      </c>
    </row>
    <row r="23" spans="1:19" x14ac:dyDescent="0.4">
      <c r="D23" s="10">
        <v>4</v>
      </c>
      <c r="E23" s="15">
        <v>435435</v>
      </c>
      <c r="H23">
        <f t="shared" si="1"/>
        <v>4</v>
      </c>
      <c r="I23" s="12">
        <f t="shared" si="2"/>
        <v>435435</v>
      </c>
      <c r="J23">
        <f t="shared" si="3"/>
        <v>16</v>
      </c>
      <c r="K23">
        <f t="shared" si="4"/>
        <v>1741740</v>
      </c>
      <c r="L23">
        <f t="shared" si="5"/>
        <v>-2.5</v>
      </c>
      <c r="M23" s="12">
        <f t="shared" si="6"/>
        <v>65291.5</v>
      </c>
      <c r="N23">
        <f t="shared" si="7"/>
        <v>6.25</v>
      </c>
      <c r="O23">
        <f t="shared" si="8"/>
        <v>4262979972.25</v>
      </c>
      <c r="P23">
        <f t="shared" si="9"/>
        <v>-163228.75</v>
      </c>
      <c r="Q23">
        <f t="shared" si="10"/>
        <v>428313.5</v>
      </c>
      <c r="R23">
        <f t="shared" si="11"/>
        <v>7121.5</v>
      </c>
      <c r="S23">
        <f t="shared" si="0"/>
        <v>50715762.25</v>
      </c>
    </row>
    <row r="24" spans="1:19" x14ac:dyDescent="0.4">
      <c r="D24" s="10">
        <v>5</v>
      </c>
      <c r="E24" s="15">
        <v>438420</v>
      </c>
      <c r="H24">
        <f t="shared" si="1"/>
        <v>5</v>
      </c>
      <c r="I24" s="12">
        <f t="shared" si="2"/>
        <v>438420</v>
      </c>
      <c r="J24">
        <f t="shared" si="3"/>
        <v>25</v>
      </c>
      <c r="K24">
        <f t="shared" si="4"/>
        <v>2192100</v>
      </c>
      <c r="L24">
        <f t="shared" si="5"/>
        <v>-1.5</v>
      </c>
      <c r="M24" s="12">
        <f t="shared" si="6"/>
        <v>68276.5</v>
      </c>
      <c r="N24">
        <f t="shared" si="7"/>
        <v>2.25</v>
      </c>
      <c r="O24">
        <f t="shared" si="8"/>
        <v>4661680452.25</v>
      </c>
      <c r="P24">
        <f t="shared" si="9"/>
        <v>-102414.75</v>
      </c>
      <c r="Q24">
        <f t="shared" si="10"/>
        <v>405045.5</v>
      </c>
      <c r="R24">
        <f t="shared" si="11"/>
        <v>33374.5</v>
      </c>
      <c r="S24">
        <f t="shared" si="0"/>
        <v>1113857250.25</v>
      </c>
    </row>
    <row r="25" spans="1:19" x14ac:dyDescent="0.4">
      <c r="D25" s="10">
        <v>6</v>
      </c>
      <c r="E25" s="15">
        <v>406243</v>
      </c>
      <c r="H25">
        <f t="shared" si="1"/>
        <v>6</v>
      </c>
      <c r="I25" s="12">
        <f t="shared" si="2"/>
        <v>406243</v>
      </c>
      <c r="J25">
        <f t="shared" si="3"/>
        <v>36</v>
      </c>
      <c r="K25">
        <f t="shared" si="4"/>
        <v>2437458</v>
      </c>
      <c r="L25">
        <f t="shared" si="5"/>
        <v>-0.5</v>
      </c>
      <c r="M25" s="12">
        <f t="shared" si="6"/>
        <v>36099.5</v>
      </c>
      <c r="N25">
        <f t="shared" si="7"/>
        <v>0.25</v>
      </c>
      <c r="O25">
        <f t="shared" si="8"/>
        <v>1303173900.25</v>
      </c>
      <c r="P25">
        <f t="shared" si="9"/>
        <v>-18049.75</v>
      </c>
      <c r="Q25">
        <f t="shared" si="10"/>
        <v>381777.5</v>
      </c>
      <c r="R25">
        <f t="shared" si="11"/>
        <v>24465.5</v>
      </c>
      <c r="S25">
        <f t="shared" si="0"/>
        <v>598560690.25</v>
      </c>
    </row>
    <row r="26" spans="1:19" x14ac:dyDescent="0.4">
      <c r="D26" s="10">
        <v>7</v>
      </c>
      <c r="E26" s="15">
        <v>357771</v>
      </c>
      <c r="H26">
        <f t="shared" si="1"/>
        <v>7</v>
      </c>
      <c r="I26" s="12">
        <f t="shared" si="2"/>
        <v>357771</v>
      </c>
      <c r="J26">
        <f t="shared" si="3"/>
        <v>49</v>
      </c>
      <c r="K26">
        <f t="shared" si="4"/>
        <v>2504397</v>
      </c>
      <c r="L26">
        <f t="shared" si="5"/>
        <v>0.5</v>
      </c>
      <c r="M26" s="12">
        <f t="shared" si="6"/>
        <v>-12372.5</v>
      </c>
      <c r="N26">
        <f t="shared" si="7"/>
        <v>0.25</v>
      </c>
      <c r="O26">
        <f t="shared" si="8"/>
        <v>153078756.25</v>
      </c>
      <c r="P26">
        <f t="shared" si="9"/>
        <v>-6186.25</v>
      </c>
      <c r="Q26">
        <f t="shared" si="10"/>
        <v>358509.5</v>
      </c>
      <c r="R26">
        <f t="shared" si="11"/>
        <v>-738.5</v>
      </c>
      <c r="S26">
        <f t="shared" si="0"/>
        <v>545382.25</v>
      </c>
    </row>
    <row r="27" spans="1:19" x14ac:dyDescent="0.4">
      <c r="D27" s="10">
        <v>8</v>
      </c>
      <c r="E27" s="15">
        <v>326822</v>
      </c>
      <c r="H27">
        <f t="shared" si="1"/>
        <v>8</v>
      </c>
      <c r="I27" s="12">
        <f t="shared" si="2"/>
        <v>326822</v>
      </c>
      <c r="J27">
        <f t="shared" si="3"/>
        <v>64</v>
      </c>
      <c r="K27">
        <f t="shared" si="4"/>
        <v>2614576</v>
      </c>
      <c r="L27">
        <f t="shared" si="5"/>
        <v>1.5</v>
      </c>
      <c r="M27" s="12">
        <f t="shared" si="6"/>
        <v>-43321.5</v>
      </c>
      <c r="N27">
        <f t="shared" si="7"/>
        <v>2.25</v>
      </c>
      <c r="O27">
        <f t="shared" si="8"/>
        <v>1876752362.25</v>
      </c>
      <c r="P27">
        <f t="shared" si="9"/>
        <v>-64982.25</v>
      </c>
      <c r="Q27">
        <f t="shared" si="10"/>
        <v>335241.5</v>
      </c>
      <c r="R27">
        <f t="shared" si="11"/>
        <v>-8419.5</v>
      </c>
      <c r="S27">
        <f t="shared" si="0"/>
        <v>70887980.25</v>
      </c>
    </row>
    <row r="28" spans="1:19" x14ac:dyDescent="0.4">
      <c r="D28" s="10">
        <v>9</v>
      </c>
      <c r="E28" s="15">
        <v>302676</v>
      </c>
      <c r="H28">
        <f t="shared" si="1"/>
        <v>9</v>
      </c>
      <c r="I28" s="12">
        <f t="shared" si="2"/>
        <v>302676</v>
      </c>
      <c r="J28">
        <f t="shared" si="3"/>
        <v>81</v>
      </c>
      <c r="K28">
        <f t="shared" si="4"/>
        <v>2724084</v>
      </c>
      <c r="L28">
        <f t="shared" si="5"/>
        <v>2.5</v>
      </c>
      <c r="M28" s="12">
        <f t="shared" si="6"/>
        <v>-67467.5</v>
      </c>
      <c r="N28">
        <f t="shared" si="7"/>
        <v>6.25</v>
      </c>
      <c r="O28">
        <f t="shared" si="8"/>
        <v>4551863556.25</v>
      </c>
      <c r="P28">
        <f t="shared" si="9"/>
        <v>-168668.75</v>
      </c>
      <c r="Q28">
        <f t="shared" si="10"/>
        <v>311973.5</v>
      </c>
      <c r="R28">
        <f t="shared" si="11"/>
        <v>-9297.5</v>
      </c>
      <c r="S28">
        <f t="shared" si="0"/>
        <v>86443506.25</v>
      </c>
    </row>
    <row r="29" spans="1:19" x14ac:dyDescent="0.4">
      <c r="D29" s="10">
        <v>10</v>
      </c>
      <c r="E29" s="15">
        <v>272337</v>
      </c>
      <c r="H29">
        <f t="shared" si="1"/>
        <v>10</v>
      </c>
      <c r="I29" s="12">
        <f t="shared" si="2"/>
        <v>272337</v>
      </c>
      <c r="J29">
        <f t="shared" si="3"/>
        <v>100</v>
      </c>
      <c r="K29">
        <f t="shared" si="4"/>
        <v>2723370</v>
      </c>
      <c r="L29">
        <f t="shared" si="5"/>
        <v>3.5</v>
      </c>
      <c r="M29" s="12">
        <f t="shared" si="6"/>
        <v>-97806.5</v>
      </c>
      <c r="N29">
        <f t="shared" si="7"/>
        <v>12.25</v>
      </c>
      <c r="O29">
        <f t="shared" si="8"/>
        <v>9566111442.25</v>
      </c>
      <c r="P29">
        <f t="shared" si="9"/>
        <v>-342322.75</v>
      </c>
      <c r="Q29">
        <f t="shared" si="10"/>
        <v>288705.5</v>
      </c>
      <c r="R29">
        <f t="shared" si="11"/>
        <v>-16368.5</v>
      </c>
      <c r="S29">
        <f t="shared" si="0"/>
        <v>267927792.25</v>
      </c>
    </row>
    <row r="30" spans="1:19" x14ac:dyDescent="0.4">
      <c r="D30" s="10">
        <v>11</v>
      </c>
      <c r="E30" s="15">
        <v>260562</v>
      </c>
      <c r="H30">
        <f t="shared" si="1"/>
        <v>11</v>
      </c>
      <c r="I30" s="12">
        <f t="shared" si="2"/>
        <v>260562</v>
      </c>
      <c r="J30">
        <f t="shared" si="3"/>
        <v>121</v>
      </c>
      <c r="K30">
        <f t="shared" si="4"/>
        <v>2866182</v>
      </c>
      <c r="L30">
        <f t="shared" si="5"/>
        <v>4.5</v>
      </c>
      <c r="M30" s="12">
        <f t="shared" si="6"/>
        <v>-109581.5</v>
      </c>
      <c r="N30">
        <f t="shared" si="7"/>
        <v>20.25</v>
      </c>
      <c r="O30">
        <f t="shared" si="8"/>
        <v>12008105142.25</v>
      </c>
      <c r="P30">
        <f t="shared" si="9"/>
        <v>-493116.75</v>
      </c>
      <c r="Q30">
        <f t="shared" si="10"/>
        <v>265437.5</v>
      </c>
      <c r="R30">
        <f t="shared" si="11"/>
        <v>-4875.5</v>
      </c>
      <c r="S30">
        <f t="shared" si="0"/>
        <v>23770500.25</v>
      </c>
    </row>
    <row r="31" spans="1:19" x14ac:dyDescent="0.4">
      <c r="D31" s="10">
        <v>12</v>
      </c>
      <c r="E31" s="15">
        <v>249186</v>
      </c>
      <c r="H31">
        <f t="shared" si="1"/>
        <v>12</v>
      </c>
      <c r="I31" s="12">
        <f t="shared" si="2"/>
        <v>249186</v>
      </c>
      <c r="J31">
        <f t="shared" si="3"/>
        <v>144</v>
      </c>
      <c r="K31">
        <f t="shared" si="4"/>
        <v>2990232</v>
      </c>
      <c r="L31">
        <f t="shared" si="5"/>
        <v>5.5</v>
      </c>
      <c r="M31" s="12">
        <f t="shared" si="6"/>
        <v>-120957.5</v>
      </c>
      <c r="N31">
        <f t="shared" si="7"/>
        <v>30.25</v>
      </c>
      <c r="O31">
        <f t="shared" si="8"/>
        <v>14630716806.25</v>
      </c>
      <c r="P31">
        <f t="shared" si="9"/>
        <v>-665266.25</v>
      </c>
      <c r="Q31">
        <f t="shared" si="10"/>
        <v>242169.5</v>
      </c>
      <c r="R31">
        <f t="shared" si="11"/>
        <v>7016.5</v>
      </c>
      <c r="S31">
        <f t="shared" si="0"/>
        <v>49231272.25</v>
      </c>
    </row>
    <row r="32" spans="1:19" x14ac:dyDescent="0.4">
      <c r="E32" s="12"/>
      <c r="I32" s="12"/>
    </row>
    <row r="33" spans="1:19" x14ac:dyDescent="0.4">
      <c r="E33" s="12"/>
      <c r="G33" t="s">
        <v>10</v>
      </c>
      <c r="H33">
        <f>SUM(H20:H31)</f>
        <v>78</v>
      </c>
      <c r="I33">
        <f t="shared" ref="I33:K33" si="12">SUM(I20:I31)</f>
        <v>4441722</v>
      </c>
      <c r="J33">
        <f t="shared" si="12"/>
        <v>650</v>
      </c>
      <c r="K33">
        <f t="shared" si="12"/>
        <v>25543869</v>
      </c>
      <c r="N33">
        <f t="shared" ref="N33" si="13">SUM(N20:N31)</f>
        <v>143</v>
      </c>
      <c r="O33">
        <f t="shared" ref="O33" si="14">SUM(O20:O31)</f>
        <v>80726082427</v>
      </c>
      <c r="P33">
        <f t="shared" ref="P33" si="15">SUM(P20:P31)</f>
        <v>-3327324</v>
      </c>
      <c r="R33" t="s">
        <v>61</v>
      </c>
      <c r="S33">
        <f>SUM(S20:S31)</f>
        <v>3305907595</v>
      </c>
    </row>
    <row r="34" spans="1:19" x14ac:dyDescent="0.4">
      <c r="E34" s="12"/>
      <c r="G34" t="s">
        <v>63</v>
      </c>
      <c r="H34">
        <f>H33/12</f>
        <v>6.5</v>
      </c>
      <c r="I34">
        <f t="shared" ref="I34:K34" si="16">I33/12</f>
        <v>370143.5</v>
      </c>
      <c r="J34">
        <f t="shared" si="16"/>
        <v>54.166666666666664</v>
      </c>
      <c r="K34">
        <f t="shared" si="16"/>
        <v>2128655.75</v>
      </c>
      <c r="N34">
        <f t="shared" ref="N34" si="17">N33/12</f>
        <v>11.916666666666666</v>
      </c>
      <c r="O34">
        <f t="shared" ref="O34" si="18">O33/12</f>
        <v>6727173535.583333</v>
      </c>
      <c r="P34">
        <f t="shared" ref="P34" si="19">P33/12</f>
        <v>-277277</v>
      </c>
      <c r="R34" t="s">
        <v>62</v>
      </c>
      <c r="S34">
        <f>O33</f>
        <v>80726082427</v>
      </c>
    </row>
    <row r="36" spans="1:19" x14ac:dyDescent="0.4">
      <c r="D36" t="s">
        <v>37</v>
      </c>
      <c r="E36">
        <f>I34-E37*H34</f>
        <v>521385.5</v>
      </c>
    </row>
    <row r="37" spans="1:19" x14ac:dyDescent="0.4">
      <c r="D37" t="s">
        <v>38</v>
      </c>
      <c r="E37">
        <f>(12*K33-H33*I33)/(12*J33-H33^2)</f>
        <v>-23268</v>
      </c>
    </row>
    <row r="38" spans="1:19" x14ac:dyDescent="0.4">
      <c r="D38" t="s">
        <v>39</v>
      </c>
      <c r="E38">
        <f>1-S33/S34</f>
        <v>0.9590478381260541</v>
      </c>
    </row>
    <row r="41" spans="1:19" x14ac:dyDescent="0.4">
      <c r="A41" t="s">
        <v>47</v>
      </c>
      <c r="E41" s="3"/>
    </row>
    <row r="42" spans="1:19" x14ac:dyDescent="0.4">
      <c r="D42" s="14" t="s">
        <v>14</v>
      </c>
      <c r="E42" s="14" t="s">
        <v>15</v>
      </c>
      <c r="G42" t="s">
        <v>50</v>
      </c>
      <c r="H42" t="s">
        <v>14</v>
      </c>
      <c r="I42" t="s">
        <v>66</v>
      </c>
      <c r="J42" t="s">
        <v>51</v>
      </c>
      <c r="K42" t="s">
        <v>52</v>
      </c>
      <c r="L42" t="s">
        <v>53</v>
      </c>
      <c r="M42" t="s">
        <v>54</v>
      </c>
      <c r="N42" t="s">
        <v>55</v>
      </c>
      <c r="O42" t="s">
        <v>56</v>
      </c>
      <c r="P42" t="s">
        <v>57</v>
      </c>
      <c r="Q42" t="s">
        <v>58</v>
      </c>
      <c r="R42" t="s">
        <v>59</v>
      </c>
      <c r="S42" t="s">
        <v>60</v>
      </c>
    </row>
    <row r="43" spans="1:19" x14ac:dyDescent="0.4">
      <c r="D43" s="10">
        <v>1</v>
      </c>
      <c r="E43" s="15">
        <v>471265</v>
      </c>
      <c r="G43">
        <v>12</v>
      </c>
      <c r="H43">
        <f>D43</f>
        <v>1</v>
      </c>
      <c r="I43" s="12">
        <f>LN(E43)</f>
        <v>13.063175847476513</v>
      </c>
      <c r="J43">
        <f>H43^2</f>
        <v>1</v>
      </c>
      <c r="K43">
        <f>H43*I43</f>
        <v>13.063175847476513</v>
      </c>
      <c r="L43">
        <f>H43-$H$57</f>
        <v>-5.5</v>
      </c>
      <c r="M43" s="12">
        <f>I43-$I$57</f>
        <v>0.26759946050520256</v>
      </c>
      <c r="N43">
        <f>L43^2</f>
        <v>30.25</v>
      </c>
      <c r="O43">
        <f>M43^2</f>
        <v>7.1609471262675459E-2</v>
      </c>
      <c r="P43">
        <f>L43*M43</f>
        <v>-1.4717970327786141</v>
      </c>
      <c r="Q43">
        <f>$E$58+$E$59*H43</f>
        <v>13.155597928778008</v>
      </c>
      <c r="R43">
        <f>I43-Q43</f>
        <v>-9.242208130149443E-2</v>
      </c>
      <c r="S43">
        <f t="shared" ref="S43:S54" si="20">R43^2</f>
        <v>8.5418411121000459E-3</v>
      </c>
    </row>
    <row r="44" spans="1:19" x14ac:dyDescent="0.4">
      <c r="D44" s="10">
        <v>2</v>
      </c>
      <c r="E44" s="15">
        <v>484550</v>
      </c>
      <c r="H44">
        <f t="shared" ref="H44:H54" si="21">D44</f>
        <v>2</v>
      </c>
      <c r="I44" s="12">
        <f t="shared" ref="I44:I54" si="22">LN(E44)</f>
        <v>13.090975904162697</v>
      </c>
      <c r="J44">
        <f t="shared" ref="J44:J54" si="23">H44^2</f>
        <v>4</v>
      </c>
      <c r="K44">
        <f t="shared" ref="K44:K54" si="24">H44*I44</f>
        <v>26.181951808325394</v>
      </c>
      <c r="L44">
        <f t="shared" ref="L44:L54" si="25">H44-$H$57</f>
        <v>-4.5</v>
      </c>
      <c r="M44" s="12">
        <f t="shared" ref="M44:M54" si="26">I44-$I$57</f>
        <v>0.29539951719138635</v>
      </c>
      <c r="N44">
        <f t="shared" ref="N44:N54" si="27">L44^2</f>
        <v>20.25</v>
      </c>
      <c r="O44">
        <f t="shared" ref="O44:O54" si="28">M44^2</f>
        <v>8.7260874756904167E-2</v>
      </c>
      <c r="P44">
        <f t="shared" ref="P44:P54" si="29">L44*M44</f>
        <v>-1.3292978273612386</v>
      </c>
      <c r="Q44">
        <f t="shared" ref="Q44:Q54" si="30">$E$58+$E$59*H44</f>
        <v>13.090139466631335</v>
      </c>
      <c r="R44">
        <f t="shared" ref="R44:R54" si="31">I44-Q44</f>
        <v>8.364375313618666E-4</v>
      </c>
      <c r="S44">
        <f t="shared" si="20"/>
        <v>6.9962774387073356E-7</v>
      </c>
    </row>
    <row r="45" spans="1:19" x14ac:dyDescent="0.4">
      <c r="D45" s="10">
        <v>3</v>
      </c>
      <c r="E45" s="15">
        <v>436455</v>
      </c>
      <c r="H45">
        <f t="shared" si="21"/>
        <v>3</v>
      </c>
      <c r="I45" s="12">
        <f t="shared" si="22"/>
        <v>12.986440556163863</v>
      </c>
      <c r="J45">
        <f t="shared" si="23"/>
        <v>9</v>
      </c>
      <c r="K45">
        <f t="shared" si="24"/>
        <v>38.95932166849159</v>
      </c>
      <c r="L45">
        <f t="shared" si="25"/>
        <v>-3.5</v>
      </c>
      <c r="M45" s="12">
        <f t="shared" si="26"/>
        <v>0.19086416919255278</v>
      </c>
      <c r="N45">
        <f t="shared" si="27"/>
        <v>12.25</v>
      </c>
      <c r="O45">
        <f t="shared" si="28"/>
        <v>3.6429131081563412E-2</v>
      </c>
      <c r="P45">
        <f t="shared" si="29"/>
        <v>-0.66802459217393473</v>
      </c>
      <c r="Q45">
        <f t="shared" si="30"/>
        <v>13.024681004484663</v>
      </c>
      <c r="R45">
        <f t="shared" si="31"/>
        <v>-3.8240448320799203E-2</v>
      </c>
      <c r="S45">
        <f t="shared" si="20"/>
        <v>1.4623318877757146E-3</v>
      </c>
    </row>
    <row r="46" spans="1:19" x14ac:dyDescent="0.4">
      <c r="D46" s="10">
        <v>4</v>
      </c>
      <c r="E46" s="15">
        <v>435435</v>
      </c>
      <c r="H46">
        <f t="shared" si="21"/>
        <v>4</v>
      </c>
      <c r="I46" s="12">
        <f t="shared" si="22"/>
        <v>12.984100810403906</v>
      </c>
      <c r="J46">
        <f t="shared" si="23"/>
        <v>16</v>
      </c>
      <c r="K46">
        <f t="shared" si="24"/>
        <v>51.936403241615622</v>
      </c>
      <c r="L46">
        <f t="shared" si="25"/>
        <v>-2.5</v>
      </c>
      <c r="M46" s="12">
        <f t="shared" si="26"/>
        <v>0.1885244234325949</v>
      </c>
      <c r="N46">
        <f t="shared" si="27"/>
        <v>6.25</v>
      </c>
      <c r="O46">
        <f t="shared" si="28"/>
        <v>3.5541458230592335E-2</v>
      </c>
      <c r="P46">
        <f t="shared" si="29"/>
        <v>-0.47131105858148725</v>
      </c>
      <c r="Q46">
        <f t="shared" si="30"/>
        <v>12.95922254233799</v>
      </c>
      <c r="R46">
        <f t="shared" si="31"/>
        <v>2.4878268065915421E-2</v>
      </c>
      <c r="S46">
        <f t="shared" si="20"/>
        <v>6.1892822195954702E-4</v>
      </c>
    </row>
    <row r="47" spans="1:19" x14ac:dyDescent="0.4">
      <c r="D47" s="10">
        <v>5</v>
      </c>
      <c r="E47" s="15">
        <v>438420</v>
      </c>
      <c r="H47">
        <f t="shared" si="21"/>
        <v>5</v>
      </c>
      <c r="I47" s="12">
        <f t="shared" si="22"/>
        <v>12.990932634013319</v>
      </c>
      <c r="J47">
        <f t="shared" si="23"/>
        <v>25</v>
      </c>
      <c r="K47">
        <f t="shared" si="24"/>
        <v>64.954663170066596</v>
      </c>
      <c r="L47">
        <f t="shared" si="25"/>
        <v>-1.5</v>
      </c>
      <c r="M47" s="12">
        <f t="shared" si="26"/>
        <v>0.19535624704200849</v>
      </c>
      <c r="N47">
        <f t="shared" si="27"/>
        <v>2.25</v>
      </c>
      <c r="O47">
        <f t="shared" si="28"/>
        <v>3.8164063258338252E-2</v>
      </c>
      <c r="P47">
        <f t="shared" si="29"/>
        <v>-0.29303437056301274</v>
      </c>
      <c r="Q47">
        <f t="shared" si="30"/>
        <v>12.893764080191318</v>
      </c>
      <c r="R47">
        <f t="shared" si="31"/>
        <v>9.7168553822001513E-2</v>
      </c>
      <c r="S47">
        <f t="shared" si="20"/>
        <v>9.4417278518592052E-3</v>
      </c>
    </row>
    <row r="48" spans="1:19" x14ac:dyDescent="0.4">
      <c r="D48" s="10">
        <v>6</v>
      </c>
      <c r="E48" s="15">
        <v>406243</v>
      </c>
      <c r="H48">
        <f t="shared" si="21"/>
        <v>6</v>
      </c>
      <c r="I48" s="12">
        <f t="shared" si="22"/>
        <v>12.914706781708402</v>
      </c>
      <c r="J48">
        <f t="shared" si="23"/>
        <v>36</v>
      </c>
      <c r="K48">
        <f t="shared" si="24"/>
        <v>77.488240690250407</v>
      </c>
      <c r="L48">
        <f t="shared" si="25"/>
        <v>-0.5</v>
      </c>
      <c r="M48" s="12">
        <f t="shared" si="26"/>
        <v>0.11913039473709119</v>
      </c>
      <c r="N48">
        <f t="shared" si="27"/>
        <v>0.25</v>
      </c>
      <c r="O48">
        <f t="shared" si="28"/>
        <v>1.4192050950215165E-2</v>
      </c>
      <c r="P48">
        <f t="shared" si="29"/>
        <v>-5.9565197368545597E-2</v>
      </c>
      <c r="Q48">
        <f t="shared" si="30"/>
        <v>12.828305618044645</v>
      </c>
      <c r="R48">
        <f t="shared" si="31"/>
        <v>8.6401163663756719E-2</v>
      </c>
      <c r="S48">
        <f t="shared" si="20"/>
        <v>7.4651610824512746E-3</v>
      </c>
    </row>
    <row r="49" spans="1:19" x14ac:dyDescent="0.4">
      <c r="D49" s="10">
        <v>7</v>
      </c>
      <c r="E49" s="15">
        <v>357771</v>
      </c>
      <c r="H49">
        <f t="shared" si="21"/>
        <v>7</v>
      </c>
      <c r="I49" s="12">
        <f t="shared" si="22"/>
        <v>12.787648395905551</v>
      </c>
      <c r="J49">
        <f t="shared" si="23"/>
        <v>49</v>
      </c>
      <c r="K49">
        <f t="shared" si="24"/>
        <v>89.513538771338858</v>
      </c>
      <c r="L49">
        <f t="shared" si="25"/>
        <v>0.5</v>
      </c>
      <c r="M49" s="12">
        <f t="shared" si="26"/>
        <v>-7.9279910657596986E-3</v>
      </c>
      <c r="N49">
        <f t="shared" si="27"/>
        <v>0.25</v>
      </c>
      <c r="O49">
        <f t="shared" si="28"/>
        <v>6.2853042338765607E-5</v>
      </c>
      <c r="P49">
        <f t="shared" si="29"/>
        <v>-3.9639955328798493E-3</v>
      </c>
      <c r="Q49">
        <f t="shared" si="30"/>
        <v>12.762847155897974</v>
      </c>
      <c r="R49">
        <f t="shared" si="31"/>
        <v>2.4801240007576553E-2</v>
      </c>
      <c r="S49">
        <f t="shared" si="20"/>
        <v>6.1510150591341582E-4</v>
      </c>
    </row>
    <row r="50" spans="1:19" x14ac:dyDescent="0.4">
      <c r="D50" s="10">
        <v>8</v>
      </c>
      <c r="E50" s="15">
        <v>326822</v>
      </c>
      <c r="H50">
        <f t="shared" si="21"/>
        <v>8</v>
      </c>
      <c r="I50" s="12">
        <f t="shared" si="22"/>
        <v>12.697170959163575</v>
      </c>
      <c r="J50">
        <f t="shared" si="23"/>
        <v>64</v>
      </c>
      <c r="K50">
        <f t="shared" si="24"/>
        <v>101.5773676733086</v>
      </c>
      <c r="L50">
        <f t="shared" si="25"/>
        <v>1.5</v>
      </c>
      <c r="M50" s="12">
        <f t="shared" si="26"/>
        <v>-9.8405427807735535E-2</v>
      </c>
      <c r="N50">
        <f t="shared" si="27"/>
        <v>2.25</v>
      </c>
      <c r="O50">
        <f t="shared" si="28"/>
        <v>9.6836282220234497E-3</v>
      </c>
      <c r="P50">
        <f t="shared" si="29"/>
        <v>-0.1476081417116033</v>
      </c>
      <c r="Q50">
        <f t="shared" si="30"/>
        <v>12.697388693751302</v>
      </c>
      <c r="R50">
        <f t="shared" si="31"/>
        <v>-2.1773458772678111E-4</v>
      </c>
      <c r="S50">
        <f t="shared" si="20"/>
        <v>4.7408350692551339E-8</v>
      </c>
    </row>
    <row r="51" spans="1:19" x14ac:dyDescent="0.4">
      <c r="D51" s="10">
        <v>9</v>
      </c>
      <c r="E51" s="15">
        <v>302676</v>
      </c>
      <c r="H51">
        <f t="shared" si="21"/>
        <v>9</v>
      </c>
      <c r="I51" s="12">
        <f t="shared" si="22"/>
        <v>12.620418205444276</v>
      </c>
      <c r="J51">
        <f t="shared" si="23"/>
        <v>81</v>
      </c>
      <c r="K51">
        <f t="shared" si="24"/>
        <v>113.58376384899849</v>
      </c>
      <c r="L51">
        <f t="shared" si="25"/>
        <v>2.5</v>
      </c>
      <c r="M51" s="12">
        <f t="shared" si="26"/>
        <v>-0.17515818152703488</v>
      </c>
      <c r="N51">
        <f t="shared" si="27"/>
        <v>6.25</v>
      </c>
      <c r="O51">
        <f t="shared" si="28"/>
        <v>3.0680388555857703E-2</v>
      </c>
      <c r="P51">
        <f t="shared" si="29"/>
        <v>-0.43789545381758721</v>
      </c>
      <c r="Q51">
        <f t="shared" si="30"/>
        <v>12.631930231604629</v>
      </c>
      <c r="R51">
        <f t="shared" si="31"/>
        <v>-1.1512026160353628E-2</v>
      </c>
      <c r="S51">
        <f t="shared" si="20"/>
        <v>1.3252674631666629E-4</v>
      </c>
    </row>
    <row r="52" spans="1:19" x14ac:dyDescent="0.4">
      <c r="D52" s="10">
        <v>10</v>
      </c>
      <c r="E52" s="15">
        <v>272337</v>
      </c>
      <c r="H52">
        <f t="shared" si="21"/>
        <v>10</v>
      </c>
      <c r="I52" s="12">
        <f t="shared" si="22"/>
        <v>12.514795548975682</v>
      </c>
      <c r="J52">
        <f t="shared" si="23"/>
        <v>100</v>
      </c>
      <c r="K52">
        <f t="shared" si="24"/>
        <v>125.14795548975682</v>
      </c>
      <c r="L52">
        <f t="shared" si="25"/>
        <v>3.5</v>
      </c>
      <c r="M52" s="12">
        <f t="shared" si="26"/>
        <v>-0.28078083799562847</v>
      </c>
      <c r="N52">
        <f t="shared" si="27"/>
        <v>12.25</v>
      </c>
      <c r="O52">
        <f t="shared" si="28"/>
        <v>7.8837878985527368E-2</v>
      </c>
      <c r="P52">
        <f t="shared" si="29"/>
        <v>-0.98273293298469966</v>
      </c>
      <c r="Q52">
        <f t="shared" si="30"/>
        <v>12.566471769457957</v>
      </c>
      <c r="R52">
        <f t="shared" si="31"/>
        <v>-5.1676220482274715E-2</v>
      </c>
      <c r="S52">
        <f t="shared" si="20"/>
        <v>2.6704317633326688E-3</v>
      </c>
    </row>
    <row r="53" spans="1:19" x14ac:dyDescent="0.4">
      <c r="D53" s="10">
        <v>11</v>
      </c>
      <c r="E53" s="15">
        <v>260562</v>
      </c>
      <c r="H53">
        <f t="shared" si="21"/>
        <v>11</v>
      </c>
      <c r="I53" s="12">
        <f t="shared" si="22"/>
        <v>12.47059611569591</v>
      </c>
      <c r="J53">
        <f t="shared" si="23"/>
        <v>121</v>
      </c>
      <c r="K53">
        <f t="shared" si="24"/>
        <v>137.176557272655</v>
      </c>
      <c r="L53">
        <f t="shared" si="25"/>
        <v>4.5</v>
      </c>
      <c r="M53" s="12">
        <f t="shared" si="26"/>
        <v>-0.32498027127540041</v>
      </c>
      <c r="N53">
        <f t="shared" si="27"/>
        <v>20.25</v>
      </c>
      <c r="O53">
        <f t="shared" si="28"/>
        <v>0.10561217671823284</v>
      </c>
      <c r="P53">
        <f t="shared" si="29"/>
        <v>-1.4624112207393019</v>
      </c>
      <c r="Q53">
        <f t="shared" si="30"/>
        <v>12.501013307311284</v>
      </c>
      <c r="R53">
        <f t="shared" si="31"/>
        <v>-3.0417191615374151E-2</v>
      </c>
      <c r="S53">
        <f t="shared" si="20"/>
        <v>9.252055457663875E-4</v>
      </c>
    </row>
    <row r="54" spans="1:19" x14ac:dyDescent="0.4">
      <c r="D54" s="10">
        <v>12</v>
      </c>
      <c r="E54" s="15">
        <v>249186</v>
      </c>
      <c r="H54">
        <f t="shared" si="21"/>
        <v>12</v>
      </c>
      <c r="I54" s="12">
        <f t="shared" si="22"/>
        <v>12.425954884542012</v>
      </c>
      <c r="J54">
        <f t="shared" si="23"/>
        <v>144</v>
      </c>
      <c r="K54">
        <f t="shared" si="24"/>
        <v>149.11145861450416</v>
      </c>
      <c r="L54">
        <f t="shared" si="25"/>
        <v>5.5</v>
      </c>
      <c r="M54" s="12">
        <f t="shared" si="26"/>
        <v>-0.36962150242929859</v>
      </c>
      <c r="N54">
        <f t="shared" si="27"/>
        <v>30.25</v>
      </c>
      <c r="O54">
        <f t="shared" si="28"/>
        <v>0.13662005505809199</v>
      </c>
      <c r="P54">
        <f t="shared" si="29"/>
        <v>-2.0329182633611422</v>
      </c>
      <c r="Q54">
        <f t="shared" si="30"/>
        <v>12.435554845164612</v>
      </c>
      <c r="R54">
        <f t="shared" si="31"/>
        <v>-9.5999606225998235E-3</v>
      </c>
      <c r="S54">
        <f t="shared" si="20"/>
        <v>9.2159243955467193E-5</v>
      </c>
    </row>
    <row r="55" spans="1:19" x14ac:dyDescent="0.4">
      <c r="C55" s="13"/>
      <c r="I55" s="12"/>
    </row>
    <row r="56" spans="1:19" x14ac:dyDescent="0.4">
      <c r="C56" s="13"/>
      <c r="G56" t="s">
        <v>10</v>
      </c>
      <c r="H56">
        <f>SUM(H43:H54)</f>
        <v>78</v>
      </c>
      <c r="I56">
        <f t="shared" ref="I56" si="32">SUM(I43:I54)</f>
        <v>153.54691664365572</v>
      </c>
      <c r="J56">
        <f t="shared" ref="J56" si="33">SUM(J43:J54)</f>
        <v>650</v>
      </c>
      <c r="K56">
        <f t="shared" ref="K56" si="34">SUM(K43:K54)</f>
        <v>988.69439809678806</v>
      </c>
      <c r="N56">
        <f t="shared" ref="N56" si="35">SUM(N43:N54)</f>
        <v>143</v>
      </c>
      <c r="O56">
        <f t="shared" ref="O56" si="36">SUM(O43:O54)</f>
        <v>0.64469403012236093</v>
      </c>
      <c r="P56">
        <f t="shared" ref="P56" si="37">SUM(P43:P54)</f>
        <v>-9.3605600869740471</v>
      </c>
      <c r="R56" t="s">
        <v>61</v>
      </c>
      <c r="S56">
        <f>SUM(S43:S54)</f>
        <v>3.1966161997524958E-2</v>
      </c>
    </row>
    <row r="57" spans="1:19" x14ac:dyDescent="0.4">
      <c r="G57" t="s">
        <v>63</v>
      </c>
      <c r="H57">
        <f>H56/12</f>
        <v>6.5</v>
      </c>
      <c r="I57">
        <f t="shared" ref="I57" si="38">I56/12</f>
        <v>12.795576386971311</v>
      </c>
      <c r="J57">
        <f t="shared" ref="J57" si="39">J56/12</f>
        <v>54.166666666666664</v>
      </c>
      <c r="K57">
        <f t="shared" ref="K57" si="40">K56/12</f>
        <v>82.391199841399001</v>
      </c>
      <c r="N57">
        <f t="shared" ref="N57" si="41">N56/12</f>
        <v>11.916666666666666</v>
      </c>
      <c r="O57">
        <f t="shared" ref="O57" si="42">O56/12</f>
        <v>5.3724502510196746E-2</v>
      </c>
      <c r="P57">
        <f t="shared" ref="P57" si="43">P56/12</f>
        <v>-0.78004667391450389</v>
      </c>
      <c r="R57" t="s">
        <v>62</v>
      </c>
      <c r="S57">
        <f>O56</f>
        <v>0.64469403012236093</v>
      </c>
    </row>
    <row r="58" spans="1:19" x14ac:dyDescent="0.4">
      <c r="D58" t="s">
        <v>37</v>
      </c>
      <c r="E58">
        <f>I57-E59*H57</f>
        <v>13.22105639092468</v>
      </c>
    </row>
    <row r="59" spans="1:19" x14ac:dyDescent="0.4">
      <c r="D59" t="s">
        <v>38</v>
      </c>
      <c r="E59">
        <f>(12*K56-H56*I56)/(12*J56-H56^2)</f>
        <v>-6.545846214667235E-2</v>
      </c>
    </row>
    <row r="60" spans="1:19" x14ac:dyDescent="0.4">
      <c r="D60" t="s">
        <v>39</v>
      </c>
      <c r="E60">
        <f>1-S56/S57</f>
        <v>0.95041653791728475</v>
      </c>
    </row>
    <row r="64" spans="1:19" x14ac:dyDescent="0.4">
      <c r="A64" t="s">
        <v>48</v>
      </c>
      <c r="D64" s="3"/>
      <c r="E64" s="3"/>
    </row>
    <row r="65" spans="3:19" x14ac:dyDescent="0.4">
      <c r="D65" s="14" t="s">
        <v>14</v>
      </c>
      <c r="E65" s="14" t="s">
        <v>15</v>
      </c>
      <c r="G65" t="s">
        <v>50</v>
      </c>
      <c r="H65" t="s">
        <v>67</v>
      </c>
      <c r="I65" t="s">
        <v>68</v>
      </c>
      <c r="J65" t="s">
        <v>51</v>
      </c>
      <c r="K65" t="s">
        <v>52</v>
      </c>
      <c r="L65" t="s">
        <v>53</v>
      </c>
      <c r="M65" t="s">
        <v>54</v>
      </c>
      <c r="N65" t="s">
        <v>55</v>
      </c>
      <c r="O65" t="s">
        <v>56</v>
      </c>
      <c r="P65" t="s">
        <v>57</v>
      </c>
      <c r="Q65" t="s">
        <v>58</v>
      </c>
      <c r="R65" t="s">
        <v>59</v>
      </c>
      <c r="S65" t="s">
        <v>60</v>
      </c>
    </row>
    <row r="66" spans="3:19" x14ac:dyDescent="0.4">
      <c r="D66" s="10">
        <v>1</v>
      </c>
      <c r="E66" s="15">
        <v>471265</v>
      </c>
      <c r="G66">
        <v>12</v>
      </c>
      <c r="H66">
        <f>LOG(D66)</f>
        <v>0</v>
      </c>
      <c r="I66" s="12">
        <f>LOG(E66)</f>
        <v>5.6732651866908848</v>
      </c>
      <c r="J66">
        <f>H66^2</f>
        <v>0</v>
      </c>
      <c r="K66">
        <f>H66*I66</f>
        <v>0</v>
      </c>
      <c r="L66">
        <f>H66-$H$80</f>
        <v>-0.72336141367355367</v>
      </c>
      <c r="M66" s="12">
        <f>I66-$I$80</f>
        <v>0.11621696905769685</v>
      </c>
      <c r="N66">
        <f>L66^2</f>
        <v>0.52325173479180198</v>
      </c>
      <c r="O66">
        <f>M66^2</f>
        <v>1.3506383896957666E-2</v>
      </c>
      <c r="P66">
        <f>L66*M66</f>
        <v>-8.4066871030431242E-2</v>
      </c>
      <c r="Q66">
        <f>$E$81+$E$82*H66</f>
        <v>5.7579726820317809</v>
      </c>
      <c r="R66">
        <f>I66-Q66</f>
        <v>-8.4707495340896166E-2</v>
      </c>
      <c r="S66">
        <f t="shared" ref="S66:S77" si="44">R66^2</f>
        <v>7.1753597669279457E-3</v>
      </c>
    </row>
    <row r="67" spans="3:19" x14ac:dyDescent="0.4">
      <c r="D67" s="10">
        <v>2</v>
      </c>
      <c r="E67" s="15">
        <v>484550</v>
      </c>
      <c r="H67">
        <f t="shared" ref="H67:H77" si="45">LOG(D67)</f>
        <v>0.3010299956639812</v>
      </c>
      <c r="I67" s="12">
        <f t="shared" ref="I67:I77" si="46">LOG(E67)</f>
        <v>5.6853385979062914</v>
      </c>
      <c r="J67">
        <f t="shared" ref="J67:J77" si="47">H67^2</f>
        <v>9.0619058289456544E-2</v>
      </c>
      <c r="K67">
        <f t="shared" ref="K67:K77" si="48">H67*I67</f>
        <v>1.7114574534759959</v>
      </c>
      <c r="L67">
        <f t="shared" ref="L67:L77" si="49">H67-$H$80</f>
        <v>-0.42233141800957247</v>
      </c>
      <c r="M67" s="12">
        <f t="shared" ref="M67:M77" si="50">I67-$I$80</f>
        <v>0.12829038027310347</v>
      </c>
      <c r="N67">
        <f t="shared" ref="N67:N77" si="51">L67^2</f>
        <v>0.17836382663797623</v>
      </c>
      <c r="O67">
        <f t="shared" ref="O67:O77" si="52">M67^2</f>
        <v>1.6458421670617496E-2</v>
      </c>
      <c r="P67">
        <f t="shared" ref="P67:P77" si="53">L67*M67</f>
        <v>-5.418105821772707E-2</v>
      </c>
      <c r="Q67">
        <f t="shared" ref="Q67:Q77" si="54">$E$81+$E$82*H67</f>
        <v>5.6743570930559608</v>
      </c>
      <c r="R67">
        <f t="shared" ref="R67:R77" si="55">I67-Q67</f>
        <v>1.0981504850330559E-2</v>
      </c>
      <c r="S67">
        <f t="shared" si="44"/>
        <v>1.205934487778336E-4</v>
      </c>
    </row>
    <row r="68" spans="3:19" x14ac:dyDescent="0.4">
      <c r="D68" s="10">
        <v>3</v>
      </c>
      <c r="E68" s="15">
        <v>436455</v>
      </c>
      <c r="H68">
        <f t="shared" si="45"/>
        <v>0.47712125471966244</v>
      </c>
      <c r="I68" s="12">
        <f t="shared" si="46"/>
        <v>5.639939473106562</v>
      </c>
      <c r="J68">
        <f t="shared" si="47"/>
        <v>0.227644691705265</v>
      </c>
      <c r="K68">
        <f t="shared" si="48"/>
        <v>2.6909349979515547</v>
      </c>
      <c r="L68">
        <f t="shared" si="49"/>
        <v>-0.24624015895389123</v>
      </c>
      <c r="M68" s="12">
        <f t="shared" si="50"/>
        <v>8.2891255473374059E-2</v>
      </c>
      <c r="N68">
        <f t="shared" si="51"/>
        <v>6.0634215881637622E-2</v>
      </c>
      <c r="O68">
        <f t="shared" si="52"/>
        <v>6.8709602339521647E-3</v>
      </c>
      <c r="P68">
        <f t="shared" si="53"/>
        <v>-2.0411155923651236E-2</v>
      </c>
      <c r="Q68">
        <f t="shared" si="54"/>
        <v>5.6254451090293927</v>
      </c>
      <c r="R68">
        <f t="shared" si="55"/>
        <v>1.4494364077169308E-2</v>
      </c>
      <c r="S68">
        <f t="shared" si="44"/>
        <v>2.1008659000153611E-4</v>
      </c>
    </row>
    <row r="69" spans="3:19" x14ac:dyDescent="0.4">
      <c r="D69" s="10">
        <v>4</v>
      </c>
      <c r="E69" s="15">
        <v>435435</v>
      </c>
      <c r="H69">
        <f t="shared" si="45"/>
        <v>0.6020599913279624</v>
      </c>
      <c r="I69" s="12">
        <f t="shared" si="46"/>
        <v>5.6389233344339562</v>
      </c>
      <c r="J69">
        <f t="shared" si="47"/>
        <v>0.36247623315782618</v>
      </c>
      <c r="K69">
        <f t="shared" si="48"/>
        <v>3.3949701338283527</v>
      </c>
      <c r="L69">
        <f t="shared" si="49"/>
        <v>-0.12130142234559127</v>
      </c>
      <c r="M69" s="12">
        <f t="shared" si="50"/>
        <v>8.1875116800768311E-2</v>
      </c>
      <c r="N69">
        <f t="shared" si="51"/>
        <v>1.471403506306351E-2</v>
      </c>
      <c r="O69">
        <f t="shared" si="52"/>
        <v>6.7035347511394533E-3</v>
      </c>
      <c r="P69">
        <f t="shared" si="53"/>
        <v>-9.9315681226446132E-3</v>
      </c>
      <c r="Q69">
        <f t="shared" si="54"/>
        <v>5.5907415040801407</v>
      </c>
      <c r="R69">
        <f t="shared" si="55"/>
        <v>4.8181830353815513E-2</v>
      </c>
      <c r="S69">
        <f t="shared" si="44"/>
        <v>2.3214887762438578E-3</v>
      </c>
    </row>
    <row r="70" spans="3:19" x14ac:dyDescent="0.4">
      <c r="D70" s="10">
        <v>5</v>
      </c>
      <c r="E70" s="15">
        <v>438420</v>
      </c>
      <c r="H70">
        <f t="shared" si="45"/>
        <v>0.69897000433601886</v>
      </c>
      <c r="I70" s="12">
        <f t="shared" si="46"/>
        <v>5.6418903577288608</v>
      </c>
      <c r="J70">
        <f t="shared" si="47"/>
        <v>0.4885590669614942</v>
      </c>
      <c r="K70">
        <f t="shared" si="48"/>
        <v>3.9435121278050849</v>
      </c>
      <c r="L70">
        <f t="shared" si="49"/>
        <v>-2.4391409337534808E-2</v>
      </c>
      <c r="M70" s="12">
        <f t="shared" si="50"/>
        <v>8.4842140095672924E-2</v>
      </c>
      <c r="N70">
        <f t="shared" si="51"/>
        <v>5.9494084947118021E-4</v>
      </c>
      <c r="O70">
        <f t="shared" si="52"/>
        <v>7.198188736013791E-3</v>
      </c>
      <c r="P70">
        <f t="shared" si="53"/>
        <v>-2.069419368146033E-3</v>
      </c>
      <c r="Q70">
        <f t="shared" si="54"/>
        <v>5.5638232968182697</v>
      </c>
      <c r="R70">
        <f t="shared" si="55"/>
        <v>7.8067060910591124E-2</v>
      </c>
      <c r="S70">
        <f t="shared" si="44"/>
        <v>6.0944659992179448E-3</v>
      </c>
    </row>
    <row r="71" spans="3:19" x14ac:dyDescent="0.4">
      <c r="D71" s="10">
        <v>6</v>
      </c>
      <c r="E71" s="15">
        <v>406243</v>
      </c>
      <c r="H71">
        <f t="shared" si="45"/>
        <v>0.77815125038364363</v>
      </c>
      <c r="I71" s="12">
        <f t="shared" si="46"/>
        <v>5.6087858906944632</v>
      </c>
      <c r="J71">
        <f t="shared" si="47"/>
        <v>0.60551936847362808</v>
      </c>
      <c r="K71">
        <f t="shared" si="48"/>
        <v>4.3644837539780346</v>
      </c>
      <c r="L71">
        <f t="shared" si="49"/>
        <v>5.4789836710089967E-2</v>
      </c>
      <c r="M71" s="12">
        <f t="shared" si="50"/>
        <v>5.1737673061275302E-2</v>
      </c>
      <c r="N71">
        <f t="shared" si="51"/>
        <v>3.0019262067183224E-3</v>
      </c>
      <c r="O71">
        <f t="shared" si="52"/>
        <v>2.6767868137954121E-3</v>
      </c>
      <c r="P71">
        <f t="shared" si="53"/>
        <v>2.8346986587872943E-3</v>
      </c>
      <c r="Q71">
        <f t="shared" si="54"/>
        <v>5.5418295200535725</v>
      </c>
      <c r="R71">
        <f t="shared" si="55"/>
        <v>6.6956370640890661E-2</v>
      </c>
      <c r="S71">
        <f t="shared" si="44"/>
        <v>4.4831555694003246E-3</v>
      </c>
    </row>
    <row r="72" spans="3:19" x14ac:dyDescent="0.4">
      <c r="D72" s="10">
        <v>7</v>
      </c>
      <c r="E72" s="15">
        <v>357771</v>
      </c>
      <c r="H72">
        <f t="shared" si="45"/>
        <v>0.84509804001425681</v>
      </c>
      <c r="I72" s="12">
        <f t="shared" si="46"/>
        <v>5.5536051348607502</v>
      </c>
      <c r="J72">
        <f t="shared" si="47"/>
        <v>0.71419069723593842</v>
      </c>
      <c r="K72">
        <f t="shared" si="48"/>
        <v>4.6933408144839328</v>
      </c>
      <c r="L72">
        <f t="shared" si="49"/>
        <v>0.12173662634070315</v>
      </c>
      <c r="M72" s="12">
        <f t="shared" si="50"/>
        <v>-3.4430827724376556E-3</v>
      </c>
      <c r="N72">
        <f t="shared" si="51"/>
        <v>1.481980619281598E-2</v>
      </c>
      <c r="O72">
        <f t="shared" si="52"/>
        <v>1.1854818977856972E-5</v>
      </c>
      <c r="P72">
        <f t="shared" si="53"/>
        <v>-4.1914928092835513E-4</v>
      </c>
      <c r="Q72">
        <f t="shared" si="54"/>
        <v>5.5232340467597663</v>
      </c>
      <c r="R72">
        <f t="shared" si="55"/>
        <v>3.0371088100983989E-2</v>
      </c>
      <c r="S72">
        <f t="shared" si="44"/>
        <v>9.2240299243773129E-4</v>
      </c>
    </row>
    <row r="73" spans="3:19" x14ac:dyDescent="0.4">
      <c r="D73" s="10">
        <v>8</v>
      </c>
      <c r="E73" s="15">
        <v>326822</v>
      </c>
      <c r="H73">
        <f t="shared" si="45"/>
        <v>0.90308998699194354</v>
      </c>
      <c r="I73" s="12">
        <f t="shared" si="46"/>
        <v>5.5143112833469603</v>
      </c>
      <c r="J73">
        <f t="shared" si="47"/>
        <v>0.81557152460510873</v>
      </c>
      <c r="K73">
        <f t="shared" si="48"/>
        <v>4.9799193051473338</v>
      </c>
      <c r="L73">
        <f t="shared" si="49"/>
        <v>0.17972857331838987</v>
      </c>
      <c r="M73" s="12">
        <f t="shared" si="50"/>
        <v>-4.2736934286227601E-2</v>
      </c>
      <c r="N73">
        <f t="shared" si="51"/>
        <v>3.2302360067063843E-2</v>
      </c>
      <c r="O73">
        <f t="shared" si="52"/>
        <v>1.8264455521853362E-3</v>
      </c>
      <c r="P73">
        <f t="shared" si="53"/>
        <v>-7.6810482272654671E-3</v>
      </c>
      <c r="Q73">
        <f t="shared" si="54"/>
        <v>5.5071259151043197</v>
      </c>
      <c r="R73">
        <f t="shared" si="55"/>
        <v>7.1853682426405996E-3</v>
      </c>
      <c r="S73">
        <f t="shared" si="44"/>
        <v>5.1629516782348058E-5</v>
      </c>
    </row>
    <row r="74" spans="3:19" x14ac:dyDescent="0.4">
      <c r="D74" s="10">
        <v>9</v>
      </c>
      <c r="E74" s="15">
        <v>302676</v>
      </c>
      <c r="H74">
        <f t="shared" si="45"/>
        <v>0.95424250943932487</v>
      </c>
      <c r="I74" s="12">
        <f t="shared" si="46"/>
        <v>5.4809779859357883</v>
      </c>
      <c r="J74">
        <f t="shared" si="47"/>
        <v>0.91057876682105998</v>
      </c>
      <c r="K74">
        <f t="shared" si="48"/>
        <v>5.2301821874810637</v>
      </c>
      <c r="L74">
        <f t="shared" si="49"/>
        <v>0.2308810957657712</v>
      </c>
      <c r="M74" s="12">
        <f t="shared" si="50"/>
        <v>-7.6070231697399571E-2</v>
      </c>
      <c r="N74">
        <f t="shared" si="51"/>
        <v>5.3306080382003213E-2</v>
      </c>
      <c r="O74">
        <f t="shared" si="52"/>
        <v>5.7866801504960546E-3</v>
      </c>
      <c r="P74">
        <f t="shared" si="53"/>
        <v>-1.7563178449451714E-2</v>
      </c>
      <c r="Q74">
        <f t="shared" si="54"/>
        <v>5.4929175360270044</v>
      </c>
      <c r="R74">
        <f t="shared" si="55"/>
        <v>-1.1939550091216056E-2</v>
      </c>
      <c r="S74">
        <f t="shared" si="44"/>
        <v>1.4255285638065733E-4</v>
      </c>
    </row>
    <row r="75" spans="3:19" x14ac:dyDescent="0.4">
      <c r="D75" s="10">
        <v>10</v>
      </c>
      <c r="E75" s="15">
        <v>272337</v>
      </c>
      <c r="H75">
        <f t="shared" si="45"/>
        <v>1</v>
      </c>
      <c r="I75" s="12">
        <f t="shared" si="46"/>
        <v>5.4351066490675155</v>
      </c>
      <c r="J75">
        <f t="shared" si="47"/>
        <v>1</v>
      </c>
      <c r="K75">
        <f t="shared" si="48"/>
        <v>5.4351066490675155</v>
      </c>
      <c r="L75">
        <f t="shared" si="49"/>
        <v>0.27663858632644633</v>
      </c>
      <c r="M75" s="12">
        <f t="shared" si="50"/>
        <v>-0.1219415685656724</v>
      </c>
      <c r="N75">
        <f t="shared" si="51"/>
        <v>7.6528907444694705E-2</v>
      </c>
      <c r="O75">
        <f t="shared" si="52"/>
        <v>1.4869746144256582E-2</v>
      </c>
      <c r="P75">
        <f t="shared" si="53"/>
        <v>-3.3733743142437038E-2</v>
      </c>
      <c r="Q75">
        <f t="shared" si="54"/>
        <v>5.4802077078424496</v>
      </c>
      <c r="R75">
        <f t="shared" si="55"/>
        <v>-4.5101058774934089E-2</v>
      </c>
      <c r="S75">
        <f t="shared" si="44"/>
        <v>2.0341055026200593E-3</v>
      </c>
    </row>
    <row r="76" spans="3:19" x14ac:dyDescent="0.4">
      <c r="D76" s="10">
        <v>11</v>
      </c>
      <c r="E76" s="15">
        <v>260562</v>
      </c>
      <c r="H76">
        <f t="shared" si="45"/>
        <v>1.0413926851582251</v>
      </c>
      <c r="I76" s="12">
        <f t="shared" si="46"/>
        <v>5.4159110790908596</v>
      </c>
      <c r="J76">
        <f t="shared" si="47"/>
        <v>1.0844987247010582</v>
      </c>
      <c r="K76">
        <f t="shared" si="48"/>
        <v>5.640090181232611</v>
      </c>
      <c r="L76">
        <f t="shared" si="49"/>
        <v>0.31803127148467147</v>
      </c>
      <c r="M76" s="12">
        <f t="shared" si="50"/>
        <v>-0.14113713854232834</v>
      </c>
      <c r="N76">
        <f t="shared" si="51"/>
        <v>0.10114388964215681</v>
      </c>
      <c r="O76">
        <f t="shared" si="52"/>
        <v>1.9919691875916384E-2</v>
      </c>
      <c r="P76">
        <f t="shared" si="53"/>
        <v>-4.4886023624324915E-2</v>
      </c>
      <c r="Q76">
        <f t="shared" si="54"/>
        <v>5.4687102697178478</v>
      </c>
      <c r="R76">
        <f t="shared" si="55"/>
        <v>-5.2799190626988235E-2</v>
      </c>
      <c r="S76">
        <f t="shared" si="44"/>
        <v>2.7877545308650424E-3</v>
      </c>
    </row>
    <row r="77" spans="3:19" x14ac:dyDescent="0.4">
      <c r="D77" s="10">
        <v>12</v>
      </c>
      <c r="E77" s="15">
        <v>249186</v>
      </c>
      <c r="H77">
        <f t="shared" si="45"/>
        <v>1.0791812460476249</v>
      </c>
      <c r="I77" s="12">
        <f t="shared" si="46"/>
        <v>5.3965236387353546</v>
      </c>
      <c r="J77">
        <f t="shared" si="47"/>
        <v>1.1646321618209043</v>
      </c>
      <c r="K77">
        <f t="shared" si="48"/>
        <v>5.8238271047758827</v>
      </c>
      <c r="L77">
        <f t="shared" si="49"/>
        <v>0.35581983237407122</v>
      </c>
      <c r="M77" s="12">
        <f t="shared" si="50"/>
        <v>-0.16052457889783334</v>
      </c>
      <c r="N77">
        <f t="shared" si="51"/>
        <v>0.12660775311071215</v>
      </c>
      <c r="O77">
        <f t="shared" si="52"/>
        <v>2.5768140430326721E-2</v>
      </c>
      <c r="P77">
        <f t="shared" si="53"/>
        <v>-5.7117828755345428E-2</v>
      </c>
      <c r="Q77">
        <f t="shared" si="54"/>
        <v>5.4582139310777515</v>
      </c>
      <c r="R77">
        <f t="shared" si="55"/>
        <v>-6.169029234239698E-2</v>
      </c>
      <c r="S77">
        <f t="shared" si="44"/>
        <v>3.8056921692904036E-3</v>
      </c>
    </row>
    <row r="78" spans="3:19" x14ac:dyDescent="0.4">
      <c r="C78" s="13"/>
      <c r="I78" s="12"/>
    </row>
    <row r="79" spans="3:19" x14ac:dyDescent="0.4">
      <c r="C79" s="13"/>
      <c r="G79" t="s">
        <v>10</v>
      </c>
      <c r="H79">
        <f>SUM(H66:H77)</f>
        <v>8.6803369640826435</v>
      </c>
      <c r="I79">
        <f t="shared" ref="I79" si="56">SUM(I66:I77)</f>
        <v>66.684578611598255</v>
      </c>
      <c r="J79">
        <f t="shared" ref="J79" si="57">SUM(J66:J77)</f>
        <v>7.4642902937717404</v>
      </c>
      <c r="K79">
        <f t="shared" ref="K79" si="58">SUM(K66:K77)</f>
        <v>47.907824709227356</v>
      </c>
      <c r="N79">
        <f t="shared" ref="N79" si="59">SUM(N66:N77)</f>
        <v>1.1852694762701157</v>
      </c>
      <c r="O79">
        <f t="shared" ref="O79" si="60">SUM(O66:O77)</f>
        <v>0.12159683507463492</v>
      </c>
      <c r="P79">
        <f t="shared" ref="P79" si="61">SUM(P66:P77)</f>
        <v>-0.32922634548356583</v>
      </c>
      <c r="R79" t="s">
        <v>61</v>
      </c>
      <c r="S79">
        <f>SUM(S66:S77)</f>
        <v>3.0149287718945685E-2</v>
      </c>
    </row>
    <row r="80" spans="3:19" x14ac:dyDescent="0.4">
      <c r="G80" t="s">
        <v>63</v>
      </c>
      <c r="H80">
        <f>H79/12</f>
        <v>0.72336141367355367</v>
      </c>
      <c r="I80">
        <f t="shared" ref="I80" si="62">I79/12</f>
        <v>5.5570482176331879</v>
      </c>
      <c r="J80">
        <f t="shared" ref="J80" si="63">J79/12</f>
        <v>0.62202419114764507</v>
      </c>
      <c r="K80">
        <f t="shared" ref="K80" si="64">K79/12</f>
        <v>3.9923187257689463</v>
      </c>
      <c r="N80">
        <f t="shared" ref="N80" si="65">N79/12</f>
        <v>9.8772456355842975E-2</v>
      </c>
      <c r="O80">
        <f t="shared" ref="O80" si="66">O79/12</f>
        <v>1.013306958955291E-2</v>
      </c>
      <c r="P80">
        <f t="shared" ref="P80" si="67">P79/12</f>
        <v>-2.7435528790297151E-2</v>
      </c>
      <c r="R80" t="s">
        <v>62</v>
      </c>
      <c r="S80">
        <f>O79</f>
        <v>0.12159683507463492</v>
      </c>
    </row>
    <row r="81" spans="1:6" x14ac:dyDescent="0.4">
      <c r="D81" t="s">
        <v>37</v>
      </c>
      <c r="E81">
        <f>I80-E82*H80</f>
        <v>5.7579726820317809</v>
      </c>
    </row>
    <row r="82" spans="1:6" x14ac:dyDescent="0.4">
      <c r="D82" t="s">
        <v>38</v>
      </c>
      <c r="E82">
        <f>(12*K79-H79*I79)/(12*J79-H79^2)</f>
        <v>-0.27776497418933144</v>
      </c>
    </row>
    <row r="83" spans="1:6" x14ac:dyDescent="0.4">
      <c r="D83" t="s">
        <v>39</v>
      </c>
      <c r="E83">
        <f>1-S79/S80</f>
        <v>0.75205532528506724</v>
      </c>
    </row>
    <row r="87" spans="1:6" x14ac:dyDescent="0.4">
      <c r="A87" t="s">
        <v>40</v>
      </c>
      <c r="F87" t="s">
        <v>80</v>
      </c>
    </row>
    <row r="88" spans="1:6" x14ac:dyDescent="0.4">
      <c r="A88" t="s">
        <v>41</v>
      </c>
      <c r="B88" s="2" t="s">
        <v>74</v>
      </c>
      <c r="C88" t="s">
        <v>42</v>
      </c>
    </row>
    <row r="89" spans="1:6" x14ac:dyDescent="0.4">
      <c r="A89" t="s">
        <v>43</v>
      </c>
      <c r="B89" s="2">
        <f>14*E37+E36</f>
        <v>195633.5</v>
      </c>
      <c r="C89" t="s">
        <v>44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양심서약서</vt:lpstr>
      <vt:lpstr>1번 문제</vt:lpstr>
      <vt:lpstr>2번 문제</vt:lpstr>
      <vt:lpstr>3번 문제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Soohwan Cho</dc:creator>
  <cp:lastModifiedBy>학민 이</cp:lastModifiedBy>
  <dcterms:created xsi:type="dcterms:W3CDTF">2023-12-18T05:49:36Z</dcterms:created>
  <dcterms:modified xsi:type="dcterms:W3CDTF">2023-12-21T07:46:54Z</dcterms:modified>
</cp:coreProperties>
</file>