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filterPrivacy="1" defaultThemeVersion="124226"/>
  <xr:revisionPtr revIDLastSave="0" documentId="13_ncr:1_{5F03812E-68CB-EB49-8D67-8E08F6721001}" xr6:coauthVersionLast="47" xr6:coauthVersionMax="47" xr10:uidLastSave="{00000000-0000-0000-0000-000000000000}"/>
  <bookViews>
    <workbookView xWindow="0" yWindow="500" windowWidth="28800" windowHeight="15800" activeTab="2" xr2:uid="{00000000-000D-0000-FFFF-FFFF00000000}"/>
  </bookViews>
  <sheets>
    <sheet name="TOEFL SCORING SCALE" sheetId="1" r:id="rId1"/>
    <sheet name="TOEFL SCORE CALCULATOR" sheetId="3" state="hidden" r:id="rId2"/>
    <sheet name="INPUT DATA Pre Test" sheetId="4" r:id="rId3"/>
    <sheet name="HASIL SCORING Pre Test" sheetId="5" r:id="rId4"/>
    <sheet name="INPUT DATA Post Test" sheetId="7" r:id="rId5"/>
    <sheet name="HASIL SCORING Post Test" sheetId="8" r:id="rId6"/>
    <sheet name="Analisa Pretest &amp; Postest" sheetId="9" r:id="rId7"/>
    <sheet name="Analisa Butir soal" sheetId="10" r:id="rId8"/>
    <sheet name=" BERITA ACARA" sheetId="6" r:id="rId9"/>
  </sheets>
  <externalReferences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9" l="1"/>
  <c r="E4" i="9"/>
  <c r="B9" i="9" l="1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4" i="8"/>
  <c r="B45" i="8"/>
  <c r="B46" i="8"/>
  <c r="B47" i="8"/>
  <c r="B48" i="8"/>
  <c r="J44" i="7"/>
  <c r="F44" i="8" s="1"/>
  <c r="K44" i="7"/>
  <c r="G44" i="8" s="1"/>
  <c r="L44" i="7"/>
  <c r="H44" i="8" s="1"/>
  <c r="J45" i="7"/>
  <c r="K45" i="7"/>
  <c r="G45" i="8" s="1"/>
  <c r="L45" i="7"/>
  <c r="H45" i="8" s="1"/>
  <c r="J46" i="7"/>
  <c r="F46" i="8" s="1"/>
  <c r="K46" i="7"/>
  <c r="G46" i="8" s="1"/>
  <c r="L46" i="7"/>
  <c r="H46" i="8" s="1"/>
  <c r="J47" i="7"/>
  <c r="K47" i="7"/>
  <c r="G47" i="8" s="1"/>
  <c r="L47" i="7"/>
  <c r="H47" i="8" s="1"/>
  <c r="J48" i="7"/>
  <c r="F48" i="8" s="1"/>
  <c r="K48" i="7"/>
  <c r="G48" i="8" s="1"/>
  <c r="L48" i="7"/>
  <c r="H48" i="8" s="1"/>
  <c r="B44" i="7"/>
  <c r="C44" i="7"/>
  <c r="C44" i="8" s="1"/>
  <c r="D44" i="7"/>
  <c r="D44" i="8" s="1"/>
  <c r="E44" i="7"/>
  <c r="E44" i="8" s="1"/>
  <c r="B45" i="7"/>
  <c r="C45" i="7"/>
  <c r="C45" i="8" s="1"/>
  <c r="D45" i="7"/>
  <c r="D45" i="8" s="1"/>
  <c r="E45" i="7"/>
  <c r="E45" i="8" s="1"/>
  <c r="B46" i="7"/>
  <c r="C46" i="7"/>
  <c r="C46" i="8" s="1"/>
  <c r="D46" i="7"/>
  <c r="D46" i="8" s="1"/>
  <c r="E46" i="7"/>
  <c r="E46" i="8" s="1"/>
  <c r="B47" i="7"/>
  <c r="C47" i="7"/>
  <c r="C47" i="8" s="1"/>
  <c r="D47" i="7"/>
  <c r="D47" i="8" s="1"/>
  <c r="E47" i="7"/>
  <c r="E47" i="8" s="1"/>
  <c r="B48" i="7"/>
  <c r="C48" i="7"/>
  <c r="C48" i="8" s="1"/>
  <c r="D48" i="7"/>
  <c r="D48" i="8" s="1"/>
  <c r="E48" i="7"/>
  <c r="E48" i="8" s="1"/>
  <c r="B37" i="5"/>
  <c r="C37" i="5"/>
  <c r="D37" i="5"/>
  <c r="E37" i="5"/>
  <c r="F37" i="5"/>
  <c r="B38" i="5"/>
  <c r="C38" i="5"/>
  <c r="D38" i="5"/>
  <c r="E38" i="5"/>
  <c r="B39" i="5"/>
  <c r="C39" i="5"/>
  <c r="D39" i="5"/>
  <c r="E39" i="5"/>
  <c r="H39" i="5"/>
  <c r="B40" i="5"/>
  <c r="C40" i="5"/>
  <c r="D40" i="5"/>
  <c r="E40" i="5"/>
  <c r="B41" i="5"/>
  <c r="C41" i="5"/>
  <c r="D41" i="5"/>
  <c r="E41" i="5"/>
  <c r="F41" i="5"/>
  <c r="B42" i="5"/>
  <c r="C42" i="5"/>
  <c r="D42" i="5"/>
  <c r="E42" i="5"/>
  <c r="B43" i="5"/>
  <c r="C43" i="5"/>
  <c r="D43" i="5"/>
  <c r="E43" i="5"/>
  <c r="H43" i="5"/>
  <c r="B44" i="5"/>
  <c r="C44" i="5"/>
  <c r="D44" i="5"/>
  <c r="E44" i="5"/>
  <c r="G44" i="5"/>
  <c r="B45" i="5"/>
  <c r="C45" i="5"/>
  <c r="D45" i="5"/>
  <c r="E45" i="5"/>
  <c r="B46" i="5"/>
  <c r="C46" i="5"/>
  <c r="D46" i="5"/>
  <c r="E46" i="5"/>
  <c r="G46" i="5"/>
  <c r="B47" i="5"/>
  <c r="C47" i="5"/>
  <c r="D47" i="5"/>
  <c r="E47" i="5"/>
  <c r="H47" i="5"/>
  <c r="B48" i="5"/>
  <c r="C48" i="5"/>
  <c r="D48" i="5"/>
  <c r="E48" i="5"/>
  <c r="G48" i="5"/>
  <c r="J44" i="4"/>
  <c r="F44" i="5" s="1"/>
  <c r="K44" i="4"/>
  <c r="L44" i="4"/>
  <c r="H44" i="5" s="1"/>
  <c r="J45" i="4"/>
  <c r="F45" i="5" s="1"/>
  <c r="K45" i="4"/>
  <c r="G45" i="5" s="1"/>
  <c r="L45" i="4"/>
  <c r="H45" i="5" s="1"/>
  <c r="J46" i="4"/>
  <c r="F46" i="5" s="1"/>
  <c r="K46" i="4"/>
  <c r="L46" i="4"/>
  <c r="H46" i="5" s="1"/>
  <c r="J47" i="4"/>
  <c r="K47" i="4"/>
  <c r="G47" i="5" s="1"/>
  <c r="L47" i="4"/>
  <c r="J48" i="4"/>
  <c r="F48" i="5" s="1"/>
  <c r="K48" i="4"/>
  <c r="L48" i="4"/>
  <c r="H48" i="5" s="1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36" i="8"/>
  <c r="B37" i="8"/>
  <c r="B38" i="8"/>
  <c r="B39" i="8"/>
  <c r="B40" i="8"/>
  <c r="B41" i="8"/>
  <c r="B42" i="8"/>
  <c r="B43" i="8"/>
  <c r="J36" i="7"/>
  <c r="K36" i="7"/>
  <c r="G36" i="8" s="1"/>
  <c r="L36" i="7"/>
  <c r="H36" i="8" s="1"/>
  <c r="J37" i="7"/>
  <c r="M37" i="7" s="1"/>
  <c r="K37" i="7"/>
  <c r="G37" i="8" s="1"/>
  <c r="L37" i="7"/>
  <c r="H37" i="8" s="1"/>
  <c r="J38" i="7"/>
  <c r="F38" i="8" s="1"/>
  <c r="K38" i="7"/>
  <c r="G38" i="8" s="1"/>
  <c r="L38" i="7"/>
  <c r="H38" i="8" s="1"/>
  <c r="J39" i="7"/>
  <c r="F39" i="8" s="1"/>
  <c r="K39" i="7"/>
  <c r="G39" i="8" s="1"/>
  <c r="L39" i="7"/>
  <c r="H39" i="8" s="1"/>
  <c r="J40" i="7"/>
  <c r="K40" i="7"/>
  <c r="G40" i="8" s="1"/>
  <c r="L40" i="7"/>
  <c r="H40" i="8" s="1"/>
  <c r="J41" i="7"/>
  <c r="M41" i="7" s="1"/>
  <c r="K41" i="7"/>
  <c r="G41" i="8" s="1"/>
  <c r="L41" i="7"/>
  <c r="H41" i="8" s="1"/>
  <c r="J42" i="7"/>
  <c r="F42" i="8" s="1"/>
  <c r="K42" i="7"/>
  <c r="G42" i="8" s="1"/>
  <c r="L42" i="7"/>
  <c r="H42" i="8" s="1"/>
  <c r="J43" i="7"/>
  <c r="F43" i="8" s="1"/>
  <c r="K43" i="7"/>
  <c r="G43" i="8" s="1"/>
  <c r="L43" i="7"/>
  <c r="H43" i="8" s="1"/>
  <c r="B36" i="7"/>
  <c r="C36" i="7"/>
  <c r="C36" i="8" s="1"/>
  <c r="D36" i="7"/>
  <c r="D36" i="8" s="1"/>
  <c r="E36" i="7"/>
  <c r="E36" i="8" s="1"/>
  <c r="B37" i="7"/>
  <c r="C37" i="7"/>
  <c r="C37" i="8" s="1"/>
  <c r="D37" i="7"/>
  <c r="D37" i="8" s="1"/>
  <c r="E37" i="7"/>
  <c r="E37" i="8" s="1"/>
  <c r="B38" i="7"/>
  <c r="C38" i="7"/>
  <c r="C38" i="8" s="1"/>
  <c r="D38" i="7"/>
  <c r="D38" i="8" s="1"/>
  <c r="E38" i="7"/>
  <c r="E38" i="8" s="1"/>
  <c r="B39" i="7"/>
  <c r="C39" i="7"/>
  <c r="C39" i="8" s="1"/>
  <c r="D39" i="7"/>
  <c r="D39" i="8" s="1"/>
  <c r="E39" i="7"/>
  <c r="E39" i="8" s="1"/>
  <c r="B40" i="7"/>
  <c r="C40" i="7"/>
  <c r="C40" i="8" s="1"/>
  <c r="D40" i="7"/>
  <c r="D40" i="8" s="1"/>
  <c r="E40" i="7"/>
  <c r="E40" i="8" s="1"/>
  <c r="B41" i="7"/>
  <c r="C41" i="7"/>
  <c r="C41" i="8" s="1"/>
  <c r="D41" i="7"/>
  <c r="D41" i="8" s="1"/>
  <c r="E41" i="7"/>
  <c r="E41" i="8" s="1"/>
  <c r="B42" i="7"/>
  <c r="C42" i="7"/>
  <c r="C42" i="8" s="1"/>
  <c r="D42" i="7"/>
  <c r="D42" i="8" s="1"/>
  <c r="E42" i="7"/>
  <c r="E42" i="8" s="1"/>
  <c r="B43" i="7"/>
  <c r="C43" i="7"/>
  <c r="C43" i="8" s="1"/>
  <c r="D43" i="7"/>
  <c r="D43" i="8" s="1"/>
  <c r="E43" i="7"/>
  <c r="E43" i="8" s="1"/>
  <c r="J36" i="4"/>
  <c r="M36" i="4" s="1"/>
  <c r="K36" i="4"/>
  <c r="G36" i="5" s="1"/>
  <c r="L36" i="4"/>
  <c r="J37" i="4"/>
  <c r="M37" i="4" s="1"/>
  <c r="K37" i="4"/>
  <c r="G37" i="5" s="1"/>
  <c r="L37" i="4"/>
  <c r="H37" i="5" s="1"/>
  <c r="J38" i="4"/>
  <c r="F38" i="5" s="1"/>
  <c r="K38" i="4"/>
  <c r="G38" i="5" s="1"/>
  <c r="L38" i="4"/>
  <c r="H38" i="5" s="1"/>
  <c r="J39" i="4"/>
  <c r="M39" i="4" s="1"/>
  <c r="K39" i="4"/>
  <c r="G39" i="5" s="1"/>
  <c r="L39" i="4"/>
  <c r="J40" i="4"/>
  <c r="M40" i="4" s="1"/>
  <c r="K40" i="4"/>
  <c r="G40" i="5" s="1"/>
  <c r="L40" i="4"/>
  <c r="H40" i="5" s="1"/>
  <c r="J41" i="4"/>
  <c r="M41" i="4" s="1"/>
  <c r="K41" i="4"/>
  <c r="G41" i="5" s="1"/>
  <c r="L41" i="4"/>
  <c r="H41" i="5" s="1"/>
  <c r="J42" i="4"/>
  <c r="F42" i="5" s="1"/>
  <c r="K42" i="4"/>
  <c r="G42" i="5" s="1"/>
  <c r="L42" i="4"/>
  <c r="H42" i="5" s="1"/>
  <c r="J43" i="4"/>
  <c r="M43" i="4" s="1"/>
  <c r="K43" i="4"/>
  <c r="G43" i="5" s="1"/>
  <c r="L43" i="4"/>
  <c r="C36" i="5"/>
  <c r="H36" i="5"/>
  <c r="E36" i="5"/>
  <c r="D36" i="5"/>
  <c r="B36" i="5"/>
  <c r="I41" i="5" l="1"/>
  <c r="F41" i="9"/>
  <c r="N41" i="4"/>
  <c r="N37" i="4"/>
  <c r="I37" i="5"/>
  <c r="F37" i="9"/>
  <c r="I43" i="5"/>
  <c r="N43" i="4"/>
  <c r="F43" i="9"/>
  <c r="I39" i="5"/>
  <c r="N39" i="4"/>
  <c r="F39" i="9"/>
  <c r="F40" i="9"/>
  <c r="N40" i="4"/>
  <c r="I40" i="5"/>
  <c r="F36" i="9"/>
  <c r="I36" i="5"/>
  <c r="N36" i="4"/>
  <c r="M47" i="4"/>
  <c r="M45" i="4"/>
  <c r="M44" i="4"/>
  <c r="F40" i="5"/>
  <c r="M48" i="7"/>
  <c r="N48" i="7" s="1"/>
  <c r="I48" i="9" s="1"/>
  <c r="M45" i="7"/>
  <c r="N45" i="7" s="1"/>
  <c r="I45" i="9" s="1"/>
  <c r="F47" i="5"/>
  <c r="F43" i="5"/>
  <c r="F39" i="5"/>
  <c r="F36" i="5"/>
  <c r="M42" i="4"/>
  <c r="M38" i="4"/>
  <c r="M48" i="4"/>
  <c r="M40" i="7"/>
  <c r="N40" i="7" s="1"/>
  <c r="M36" i="7"/>
  <c r="M46" i="4"/>
  <c r="H36" i="9"/>
  <c r="I36" i="8"/>
  <c r="N36" i="7"/>
  <c r="H37" i="9"/>
  <c r="I37" i="8"/>
  <c r="N37" i="7"/>
  <c r="H41" i="9"/>
  <c r="I41" i="8"/>
  <c r="N41" i="7"/>
  <c r="F41" i="8"/>
  <c r="F37" i="8"/>
  <c r="F40" i="8"/>
  <c r="F36" i="8"/>
  <c r="F45" i="8"/>
  <c r="M43" i="7"/>
  <c r="M42" i="7"/>
  <c r="M39" i="7"/>
  <c r="M38" i="7"/>
  <c r="M46" i="7"/>
  <c r="M44" i="7"/>
  <c r="M47" i="7"/>
  <c r="I48" i="8"/>
  <c r="F47" i="8"/>
  <c r="C4" i="9"/>
  <c r="J37" i="5" l="1"/>
  <c r="G37" i="9"/>
  <c r="H40" i="9"/>
  <c r="N48" i="4"/>
  <c r="F48" i="9"/>
  <c r="I48" i="5"/>
  <c r="N47" i="4"/>
  <c r="I47" i="5"/>
  <c r="F47" i="9"/>
  <c r="G39" i="9"/>
  <c r="J39" i="5"/>
  <c r="J41" i="5"/>
  <c r="G41" i="9"/>
  <c r="N45" i="4"/>
  <c r="F45" i="9"/>
  <c r="I45" i="5"/>
  <c r="J36" i="5"/>
  <c r="G36" i="9"/>
  <c r="I40" i="8"/>
  <c r="G43" i="9"/>
  <c r="J43" i="5"/>
  <c r="I45" i="8"/>
  <c r="H45" i="9"/>
  <c r="N46" i="4"/>
  <c r="I46" i="5"/>
  <c r="F46" i="9"/>
  <c r="F38" i="9"/>
  <c r="N38" i="4"/>
  <c r="I38" i="5"/>
  <c r="G40" i="9"/>
  <c r="J40" i="5"/>
  <c r="J48" i="8"/>
  <c r="J45" i="8"/>
  <c r="H48" i="9"/>
  <c r="F42" i="9"/>
  <c r="N42" i="4"/>
  <c r="I42" i="5"/>
  <c r="N44" i="4"/>
  <c r="F44" i="9"/>
  <c r="I44" i="5"/>
  <c r="N47" i="7"/>
  <c r="H47" i="9"/>
  <c r="I47" i="8"/>
  <c r="N46" i="7"/>
  <c r="I46" i="8"/>
  <c r="H46" i="9"/>
  <c r="H43" i="9"/>
  <c r="I43" i="8"/>
  <c r="N43" i="7"/>
  <c r="H38" i="9"/>
  <c r="N38" i="7"/>
  <c r="I38" i="8"/>
  <c r="I41" i="9"/>
  <c r="J41" i="8"/>
  <c r="H39" i="9"/>
  <c r="I39" i="8"/>
  <c r="N39" i="7"/>
  <c r="I40" i="9"/>
  <c r="J40" i="8"/>
  <c r="N44" i="7"/>
  <c r="I44" i="8"/>
  <c r="H44" i="9"/>
  <c r="H42" i="9"/>
  <c r="N42" i="7"/>
  <c r="I42" i="8"/>
  <c r="I36" i="9"/>
  <c r="J36" i="8"/>
  <c r="I37" i="9"/>
  <c r="J37" i="8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L35" i="7"/>
  <c r="K35" i="7"/>
  <c r="B34" i="8"/>
  <c r="B35" i="8"/>
  <c r="B35" i="7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4" i="8"/>
  <c r="B5" i="9"/>
  <c r="B7" i="9"/>
  <c r="B8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4" i="7"/>
  <c r="B31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2" i="5"/>
  <c r="B33" i="5"/>
  <c r="B34" i="5"/>
  <c r="B35" i="5"/>
  <c r="B4" i="5"/>
  <c r="J42" i="5" l="1"/>
  <c r="G42" i="9"/>
  <c r="J38" i="5"/>
  <c r="G38" i="9"/>
  <c r="J46" i="5"/>
  <c r="G46" i="9"/>
  <c r="G48" i="9"/>
  <c r="J48" i="5"/>
  <c r="G47" i="9"/>
  <c r="J47" i="5"/>
  <c r="G44" i="9"/>
  <c r="J44" i="5"/>
  <c r="G45" i="9"/>
  <c r="J45" i="5"/>
  <c r="M35" i="7"/>
  <c r="I35" i="8" s="1"/>
  <c r="J42" i="8"/>
  <c r="I42" i="9"/>
  <c r="I44" i="9"/>
  <c r="J44" i="8"/>
  <c r="I46" i="9"/>
  <c r="J46" i="8"/>
  <c r="J38" i="8"/>
  <c r="I38" i="9"/>
  <c r="I39" i="9"/>
  <c r="J39" i="8"/>
  <c r="I43" i="9"/>
  <c r="J43" i="8"/>
  <c r="I47" i="9"/>
  <c r="J47" i="8"/>
  <c r="L32" i="7"/>
  <c r="H32" i="8" s="1"/>
  <c r="K29" i="7"/>
  <c r="G29" i="8" s="1"/>
  <c r="K27" i="7"/>
  <c r="G27" i="8" s="1"/>
  <c r="L24" i="7"/>
  <c r="H24" i="8" s="1"/>
  <c r="F24" i="8"/>
  <c r="F22" i="8"/>
  <c r="K21" i="7"/>
  <c r="G21" i="8" s="1"/>
  <c r="K19" i="7"/>
  <c r="G19" i="8" s="1"/>
  <c r="L18" i="7"/>
  <c r="H18" i="8" s="1"/>
  <c r="L16" i="7"/>
  <c r="H16" i="8" s="1"/>
  <c r="F16" i="8"/>
  <c r="F14" i="8"/>
  <c r="L11" i="7"/>
  <c r="H11" i="8" s="1"/>
  <c r="K11" i="7"/>
  <c r="G11" i="8" s="1"/>
  <c r="F9" i="8"/>
  <c r="F8" i="8"/>
  <c r="K6" i="7"/>
  <c r="G6" i="8" s="1"/>
  <c r="F6" i="8"/>
  <c r="L34" i="7"/>
  <c r="H34" i="8" s="1"/>
  <c r="K34" i="7"/>
  <c r="G34" i="8" s="1"/>
  <c r="F32" i="8"/>
  <c r="L31" i="7"/>
  <c r="H31" i="8" s="1"/>
  <c r="K31" i="7"/>
  <c r="G31" i="8" s="1"/>
  <c r="F29" i="8"/>
  <c r="L28" i="7"/>
  <c r="H28" i="8" s="1"/>
  <c r="L26" i="7"/>
  <c r="H26" i="8" s="1"/>
  <c r="K26" i="7"/>
  <c r="G26" i="8" s="1"/>
  <c r="F26" i="8"/>
  <c r="L23" i="7"/>
  <c r="H23" i="8" s="1"/>
  <c r="K23" i="7"/>
  <c r="G23" i="8" s="1"/>
  <c r="F21" i="8"/>
  <c r="L20" i="7"/>
  <c r="H20" i="8" s="1"/>
  <c r="K18" i="7"/>
  <c r="G18" i="8" s="1"/>
  <c r="F18" i="8"/>
  <c r="L15" i="7"/>
  <c r="H15" i="8" s="1"/>
  <c r="K15" i="7"/>
  <c r="G15" i="8" s="1"/>
  <c r="K13" i="7"/>
  <c r="G13" i="8" s="1"/>
  <c r="F13" i="8"/>
  <c r="L12" i="7"/>
  <c r="H12" i="8" s="1"/>
  <c r="L10" i="7"/>
  <c r="H10" i="8" s="1"/>
  <c r="K10" i="7"/>
  <c r="G10" i="8" s="1"/>
  <c r="F10" i="8"/>
  <c r="L7" i="7"/>
  <c r="H7" i="8" s="1"/>
  <c r="K7" i="7"/>
  <c r="G7" i="8" s="1"/>
  <c r="K5" i="7"/>
  <c r="G5" i="8" s="1"/>
  <c r="F5" i="8"/>
  <c r="L4" i="7"/>
  <c r="H4" i="8" s="1"/>
  <c r="E5" i="8"/>
  <c r="E6" i="8"/>
  <c r="E7" i="8"/>
  <c r="E8" i="8"/>
  <c r="E9" i="8"/>
  <c r="E10" i="8"/>
  <c r="E11" i="8"/>
  <c r="E12" i="8"/>
  <c r="E14" i="8"/>
  <c r="E15" i="8"/>
  <c r="E18" i="8"/>
  <c r="E19" i="8"/>
  <c r="E22" i="8"/>
  <c r="E23" i="8"/>
  <c r="E25" i="8"/>
  <c r="E26" i="8"/>
  <c r="E27" i="8"/>
  <c r="E30" i="8"/>
  <c r="E31" i="8"/>
  <c r="E32" i="8"/>
  <c r="E33" i="8"/>
  <c r="E34" i="7"/>
  <c r="E34" i="8" s="1"/>
  <c r="E35" i="7"/>
  <c r="E35" i="8" s="1"/>
  <c r="E4" i="8"/>
  <c r="E4" i="5"/>
  <c r="D5" i="8"/>
  <c r="D6" i="8"/>
  <c r="D8" i="8"/>
  <c r="D9" i="8"/>
  <c r="D10" i="8"/>
  <c r="D11" i="8"/>
  <c r="D13" i="8"/>
  <c r="D14" i="8"/>
  <c r="D15" i="8"/>
  <c r="D17" i="8"/>
  <c r="D18" i="8"/>
  <c r="D20" i="8"/>
  <c r="D21" i="8"/>
  <c r="D22" i="8"/>
  <c r="D25" i="8"/>
  <c r="D26" i="8"/>
  <c r="D28" i="8"/>
  <c r="D29" i="8"/>
  <c r="D30" i="8"/>
  <c r="D33" i="8"/>
  <c r="D34" i="7"/>
  <c r="D35" i="7"/>
  <c r="D35" i="8" s="1"/>
  <c r="D4" i="8"/>
  <c r="D4" i="5"/>
  <c r="C5" i="8"/>
  <c r="C6" i="8"/>
  <c r="C7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5" i="8"/>
  <c r="C27" i="8"/>
  <c r="C28" i="8"/>
  <c r="C29" i="8"/>
  <c r="C31" i="8"/>
  <c r="C33" i="8"/>
  <c r="C34" i="7"/>
  <c r="C35" i="7"/>
  <c r="C35" i="8" s="1"/>
  <c r="C4" i="8"/>
  <c r="C4" i="5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D35" i="9"/>
  <c r="C35" i="9"/>
  <c r="D7" i="8"/>
  <c r="C8" i="8"/>
  <c r="C9" i="8"/>
  <c r="C10" i="8"/>
  <c r="D12" i="8"/>
  <c r="E13" i="8"/>
  <c r="D16" i="8"/>
  <c r="E16" i="8"/>
  <c r="E17" i="8"/>
  <c r="D19" i="8"/>
  <c r="E20" i="8"/>
  <c r="E21" i="8"/>
  <c r="D23" i="8"/>
  <c r="C24" i="8"/>
  <c r="D24" i="8"/>
  <c r="E24" i="8"/>
  <c r="C26" i="8"/>
  <c r="D27" i="8"/>
  <c r="E28" i="8"/>
  <c r="E29" i="8"/>
  <c r="C30" i="8"/>
  <c r="D31" i="8"/>
  <c r="C32" i="8"/>
  <c r="D32" i="8"/>
  <c r="C34" i="8"/>
  <c r="D34" i="8"/>
  <c r="J4" i="7"/>
  <c r="F4" i="8" s="1"/>
  <c r="K4" i="7"/>
  <c r="G4" i="8" s="1"/>
  <c r="L5" i="7"/>
  <c r="H5" i="8" s="1"/>
  <c r="L6" i="7"/>
  <c r="H6" i="8" s="1"/>
  <c r="F7" i="8"/>
  <c r="K8" i="7"/>
  <c r="G8" i="8" s="1"/>
  <c r="L8" i="7"/>
  <c r="H8" i="8" s="1"/>
  <c r="K9" i="7"/>
  <c r="G9" i="8" s="1"/>
  <c r="L9" i="7"/>
  <c r="H9" i="8" s="1"/>
  <c r="F11" i="8"/>
  <c r="F12" i="8"/>
  <c r="K12" i="7"/>
  <c r="G12" i="8" s="1"/>
  <c r="L13" i="7"/>
  <c r="H13" i="8" s="1"/>
  <c r="K14" i="7"/>
  <c r="G14" i="8" s="1"/>
  <c r="L14" i="7"/>
  <c r="H14" i="8" s="1"/>
  <c r="F15" i="8"/>
  <c r="K16" i="7"/>
  <c r="G16" i="8" s="1"/>
  <c r="F17" i="8"/>
  <c r="K17" i="7"/>
  <c r="G17" i="8" s="1"/>
  <c r="L17" i="7"/>
  <c r="H17" i="8" s="1"/>
  <c r="F19" i="8"/>
  <c r="L19" i="7"/>
  <c r="H19" i="8" s="1"/>
  <c r="F20" i="8"/>
  <c r="K20" i="7"/>
  <c r="G20" i="8" s="1"/>
  <c r="L21" i="7"/>
  <c r="H21" i="8" s="1"/>
  <c r="K22" i="7"/>
  <c r="G22" i="8" s="1"/>
  <c r="L22" i="7"/>
  <c r="H22" i="8" s="1"/>
  <c r="F23" i="8"/>
  <c r="K24" i="7"/>
  <c r="G24" i="8" s="1"/>
  <c r="F25" i="8"/>
  <c r="K25" i="7"/>
  <c r="G25" i="8" s="1"/>
  <c r="L25" i="7"/>
  <c r="H25" i="8" s="1"/>
  <c r="F27" i="8"/>
  <c r="L27" i="7"/>
  <c r="H27" i="8" s="1"/>
  <c r="F28" i="8"/>
  <c r="K28" i="7"/>
  <c r="G28" i="8" s="1"/>
  <c r="L29" i="7"/>
  <c r="H29" i="8" s="1"/>
  <c r="F30" i="8"/>
  <c r="K30" i="7"/>
  <c r="G30" i="8" s="1"/>
  <c r="L30" i="7"/>
  <c r="H30" i="8" s="1"/>
  <c r="F31" i="8"/>
  <c r="K32" i="7"/>
  <c r="G32" i="8" s="1"/>
  <c r="F33" i="8"/>
  <c r="K33" i="7"/>
  <c r="G33" i="8" s="1"/>
  <c r="L33" i="7"/>
  <c r="H33" i="8" s="1"/>
  <c r="F35" i="8"/>
  <c r="G35" i="8"/>
  <c r="H35" i="8"/>
  <c r="N35" i="7" l="1"/>
  <c r="S3" i="9"/>
  <c r="G4" i="6" s="1"/>
  <c r="T7" i="9"/>
  <c r="H8" i="6" s="1"/>
  <c r="T11" i="9"/>
  <c r="H12" i="6" s="1"/>
  <c r="T15" i="9"/>
  <c r="H16" i="6" s="1"/>
  <c r="T19" i="9"/>
  <c r="H20" i="6" s="1"/>
  <c r="T23" i="9"/>
  <c r="H24" i="6" s="1"/>
  <c r="T10" i="9"/>
  <c r="H11" i="6" s="1"/>
  <c r="T18" i="9"/>
  <c r="H19" i="6" s="1"/>
  <c r="T4" i="9"/>
  <c r="H5" i="6" s="1"/>
  <c r="T8" i="9"/>
  <c r="H9" i="6" s="1"/>
  <c r="T12" i="9"/>
  <c r="H13" i="6" s="1"/>
  <c r="T16" i="9"/>
  <c r="H17" i="6" s="1"/>
  <c r="T20" i="9"/>
  <c r="H21" i="6" s="1"/>
  <c r="T24" i="9"/>
  <c r="H25" i="6" s="1"/>
  <c r="T14" i="9"/>
  <c r="H15" i="6" s="1"/>
  <c r="T5" i="9"/>
  <c r="H6" i="6" s="1"/>
  <c r="T9" i="9"/>
  <c r="H10" i="6" s="1"/>
  <c r="T13" i="9"/>
  <c r="H14" i="6" s="1"/>
  <c r="T17" i="9"/>
  <c r="H18" i="6" s="1"/>
  <c r="T21" i="9"/>
  <c r="H22" i="6" s="1"/>
  <c r="T3" i="9"/>
  <c r="H4" i="6" s="1"/>
  <c r="T6" i="9"/>
  <c r="H7" i="6" s="1"/>
  <c r="T22" i="9"/>
  <c r="H23" i="6" s="1"/>
  <c r="S7" i="9"/>
  <c r="G8" i="6" s="1"/>
  <c r="S11" i="9"/>
  <c r="G12" i="6" s="1"/>
  <c r="S15" i="9"/>
  <c r="G16" i="6" s="1"/>
  <c r="S19" i="9"/>
  <c r="G20" i="6" s="1"/>
  <c r="S23" i="9"/>
  <c r="G24" i="6" s="1"/>
  <c r="R6" i="9"/>
  <c r="F7" i="6" s="1"/>
  <c r="R10" i="9"/>
  <c r="F11" i="6" s="1"/>
  <c r="R14" i="9"/>
  <c r="F15" i="6" s="1"/>
  <c r="R18" i="9"/>
  <c r="F19" i="6" s="1"/>
  <c r="R22" i="9"/>
  <c r="F23" i="6" s="1"/>
  <c r="Q5" i="9"/>
  <c r="E6" i="6" s="1"/>
  <c r="Q9" i="9"/>
  <c r="E10" i="6" s="1"/>
  <c r="Q13" i="9"/>
  <c r="E14" i="6" s="1"/>
  <c r="Q17" i="9"/>
  <c r="E18" i="6" s="1"/>
  <c r="Q21" i="9"/>
  <c r="E22" i="6" s="1"/>
  <c r="P4" i="9"/>
  <c r="D5" i="6" s="1"/>
  <c r="P8" i="9"/>
  <c r="D9" i="6" s="1"/>
  <c r="P12" i="9"/>
  <c r="D13" i="6" s="1"/>
  <c r="P16" i="9"/>
  <c r="D17" i="6" s="1"/>
  <c r="P20" i="9"/>
  <c r="D21" i="6" s="1"/>
  <c r="P24" i="9"/>
  <c r="D25" i="6" s="1"/>
  <c r="O7" i="9"/>
  <c r="O11" i="9"/>
  <c r="O15" i="9"/>
  <c r="O19" i="9"/>
  <c r="C20" i="6" s="1"/>
  <c r="O23" i="9"/>
  <c r="O24" i="9"/>
  <c r="C25" i="6" s="1"/>
  <c r="S10" i="9"/>
  <c r="G11" i="6" s="1"/>
  <c r="S22" i="9"/>
  <c r="G23" i="6" s="1"/>
  <c r="R13" i="9"/>
  <c r="F14" i="6" s="1"/>
  <c r="Q4" i="9"/>
  <c r="E5" i="6" s="1"/>
  <c r="Q16" i="9"/>
  <c r="E17" i="6" s="1"/>
  <c r="P7" i="9"/>
  <c r="P19" i="9"/>
  <c r="D20" i="6" s="1"/>
  <c r="O10" i="9"/>
  <c r="O22" i="9"/>
  <c r="C23" i="6" s="1"/>
  <c r="S4" i="9"/>
  <c r="G5" i="6" s="1"/>
  <c r="S8" i="9"/>
  <c r="G9" i="6" s="1"/>
  <c r="S12" i="9"/>
  <c r="G13" i="6" s="1"/>
  <c r="S16" i="9"/>
  <c r="G17" i="6" s="1"/>
  <c r="S20" i="9"/>
  <c r="G21" i="6" s="1"/>
  <c r="S24" i="9"/>
  <c r="G25" i="6" s="1"/>
  <c r="R7" i="9"/>
  <c r="R11" i="9"/>
  <c r="F12" i="6" s="1"/>
  <c r="R15" i="9"/>
  <c r="F16" i="6" s="1"/>
  <c r="R19" i="9"/>
  <c r="F20" i="6" s="1"/>
  <c r="R23" i="9"/>
  <c r="F24" i="6" s="1"/>
  <c r="Q6" i="9"/>
  <c r="E7" i="6" s="1"/>
  <c r="Q10" i="9"/>
  <c r="E11" i="6" s="1"/>
  <c r="Q14" i="9"/>
  <c r="E15" i="6" s="1"/>
  <c r="Q18" i="9"/>
  <c r="E19" i="6" s="1"/>
  <c r="Q22" i="9"/>
  <c r="E23" i="6" s="1"/>
  <c r="P5" i="9"/>
  <c r="D6" i="6" s="1"/>
  <c r="P9" i="9"/>
  <c r="D10" i="6" s="1"/>
  <c r="P13" i="9"/>
  <c r="D14" i="6" s="1"/>
  <c r="P17" i="9"/>
  <c r="D18" i="6" s="1"/>
  <c r="P21" i="9"/>
  <c r="D22" i="6" s="1"/>
  <c r="O4" i="9"/>
  <c r="O8" i="9"/>
  <c r="O12" i="9"/>
  <c r="O16" i="9"/>
  <c r="C17" i="6" s="1"/>
  <c r="O20" i="9"/>
  <c r="S14" i="9"/>
  <c r="G15" i="6" s="1"/>
  <c r="R5" i="9"/>
  <c r="F6" i="6" s="1"/>
  <c r="R17" i="9"/>
  <c r="F18" i="6" s="1"/>
  <c r="Q8" i="9"/>
  <c r="E9" i="6" s="1"/>
  <c r="Q20" i="9"/>
  <c r="E21" i="6" s="1"/>
  <c r="P11" i="9"/>
  <c r="D12" i="6" s="1"/>
  <c r="P23" i="9"/>
  <c r="D24" i="6" s="1"/>
  <c r="O14" i="9"/>
  <c r="C15" i="6" s="1"/>
  <c r="S5" i="9"/>
  <c r="G6" i="6" s="1"/>
  <c r="S9" i="9"/>
  <c r="G10" i="6" s="1"/>
  <c r="S13" i="9"/>
  <c r="G14" i="6" s="1"/>
  <c r="S17" i="9"/>
  <c r="G18" i="6" s="1"/>
  <c r="S21" i="9"/>
  <c r="G22" i="6" s="1"/>
  <c r="R4" i="9"/>
  <c r="F5" i="6" s="1"/>
  <c r="R8" i="9"/>
  <c r="F9" i="6" s="1"/>
  <c r="R12" i="9"/>
  <c r="F13" i="6" s="1"/>
  <c r="R16" i="9"/>
  <c r="F17" i="6" s="1"/>
  <c r="R20" i="9"/>
  <c r="F21" i="6" s="1"/>
  <c r="R24" i="9"/>
  <c r="F25" i="6" s="1"/>
  <c r="Q7" i="9"/>
  <c r="E8" i="6" s="1"/>
  <c r="Q11" i="9"/>
  <c r="E12" i="6" s="1"/>
  <c r="Q15" i="9"/>
  <c r="E16" i="6" s="1"/>
  <c r="Q19" i="9"/>
  <c r="E20" i="6" s="1"/>
  <c r="Q23" i="9"/>
  <c r="P6" i="9"/>
  <c r="D7" i="6" s="1"/>
  <c r="P10" i="9"/>
  <c r="D11" i="6" s="1"/>
  <c r="P14" i="9"/>
  <c r="D15" i="6" s="1"/>
  <c r="P18" i="9"/>
  <c r="D19" i="6" s="1"/>
  <c r="P22" i="9"/>
  <c r="D23" i="6" s="1"/>
  <c r="O5" i="9"/>
  <c r="O9" i="9"/>
  <c r="C10" i="6" s="1"/>
  <c r="O13" i="9"/>
  <c r="O17" i="9"/>
  <c r="O21" i="9"/>
  <c r="S6" i="9"/>
  <c r="S18" i="9"/>
  <c r="G19" i="6" s="1"/>
  <c r="R9" i="9"/>
  <c r="F10" i="6" s="1"/>
  <c r="R21" i="9"/>
  <c r="F22" i="6" s="1"/>
  <c r="Q12" i="9"/>
  <c r="E13" i="6" s="1"/>
  <c r="Q24" i="9"/>
  <c r="E25" i="6" s="1"/>
  <c r="P15" i="9"/>
  <c r="D16" i="6" s="1"/>
  <c r="O6" i="9"/>
  <c r="C7" i="6" s="1"/>
  <c r="O18" i="9"/>
  <c r="C19" i="6" s="1"/>
  <c r="C11" i="6"/>
  <c r="R3" i="9"/>
  <c r="F4" i="6" s="1"/>
  <c r="C24" i="6"/>
  <c r="C22" i="6"/>
  <c r="C18" i="6"/>
  <c r="C14" i="6"/>
  <c r="C6" i="6"/>
  <c r="Q3" i="9"/>
  <c r="E4" i="6" s="1"/>
  <c r="C12" i="6"/>
  <c r="C8" i="6"/>
  <c r="C21" i="6"/>
  <c r="C13" i="6"/>
  <c r="C9" i="6"/>
  <c r="C5" i="6"/>
  <c r="P3" i="9"/>
  <c r="D4" i="6" s="1"/>
  <c r="C16" i="6"/>
  <c r="O3" i="9"/>
  <c r="C4" i="6" s="1"/>
  <c r="M34" i="7"/>
  <c r="M20" i="7"/>
  <c r="M12" i="7"/>
  <c r="M27" i="7"/>
  <c r="M19" i="7"/>
  <c r="M11" i="7"/>
  <c r="M28" i="7"/>
  <c r="M26" i="7"/>
  <c r="M18" i="7"/>
  <c r="M10" i="7"/>
  <c r="M33" i="7"/>
  <c r="M25" i="7"/>
  <c r="M17" i="7"/>
  <c r="M9" i="7"/>
  <c r="M32" i="7"/>
  <c r="M24" i="7"/>
  <c r="M16" i="7"/>
  <c r="M8" i="7"/>
  <c r="M31" i="7"/>
  <c r="M23" i="7"/>
  <c r="M15" i="7"/>
  <c r="M7" i="7"/>
  <c r="M30" i="7"/>
  <c r="M22" i="7"/>
  <c r="M14" i="7"/>
  <c r="M6" i="7"/>
  <c r="M29" i="7"/>
  <c r="M21" i="7"/>
  <c r="M13" i="7"/>
  <c r="M5" i="7"/>
  <c r="M4" i="7"/>
  <c r="N4" i="7" s="1"/>
  <c r="I4" i="9" s="1"/>
  <c r="H27" i="9"/>
  <c r="H31" i="9"/>
  <c r="F34" i="8"/>
  <c r="O25" i="9" l="1"/>
  <c r="R25" i="9"/>
  <c r="F8" i="6"/>
  <c r="Q25" i="9"/>
  <c r="E24" i="6"/>
  <c r="I24" i="6" s="1"/>
  <c r="S25" i="9"/>
  <c r="G7" i="6"/>
  <c r="P25" i="9"/>
  <c r="D8" i="6"/>
  <c r="N23" i="7"/>
  <c r="I23" i="8"/>
  <c r="N25" i="7"/>
  <c r="I25" i="8"/>
  <c r="N27" i="7"/>
  <c r="I27" i="8"/>
  <c r="N29" i="7"/>
  <c r="I29" i="8"/>
  <c r="N30" i="7"/>
  <c r="I30" i="8"/>
  <c r="N31" i="7"/>
  <c r="I31" i="9" s="1"/>
  <c r="I31" i="8"/>
  <c r="N32" i="7"/>
  <c r="I32" i="8"/>
  <c r="N33" i="7"/>
  <c r="I33" i="8"/>
  <c r="N28" i="7"/>
  <c r="I28" i="8"/>
  <c r="N12" i="7"/>
  <c r="I12" i="8"/>
  <c r="N22" i="7"/>
  <c r="I22" i="8"/>
  <c r="N26" i="7"/>
  <c r="I26" i="8"/>
  <c r="N5" i="7"/>
  <c r="I5" i="8"/>
  <c r="N6" i="7"/>
  <c r="I6" i="8"/>
  <c r="N7" i="7"/>
  <c r="I7" i="8"/>
  <c r="N8" i="7"/>
  <c r="I8" i="8"/>
  <c r="N9" i="7"/>
  <c r="I9" i="8"/>
  <c r="N10" i="7"/>
  <c r="I10" i="8"/>
  <c r="N11" i="7"/>
  <c r="I11" i="8"/>
  <c r="N20" i="7"/>
  <c r="I20" i="8"/>
  <c r="N21" i="7"/>
  <c r="I21" i="8"/>
  <c r="N24" i="7"/>
  <c r="I24" i="8"/>
  <c r="N13" i="7"/>
  <c r="I13" i="8"/>
  <c r="N14" i="7"/>
  <c r="I14" i="8"/>
  <c r="N15" i="7"/>
  <c r="I15" i="8"/>
  <c r="N16" i="7"/>
  <c r="I16" i="8"/>
  <c r="N17" i="7"/>
  <c r="I17" i="8"/>
  <c r="N18" i="7"/>
  <c r="I18" i="8"/>
  <c r="N19" i="7"/>
  <c r="I19" i="8"/>
  <c r="N34" i="7"/>
  <c r="I34" i="8"/>
  <c r="H11" i="9"/>
  <c r="H19" i="9"/>
  <c r="I11" i="9"/>
  <c r="I19" i="9"/>
  <c r="J27" i="8"/>
  <c r="H9" i="9"/>
  <c r="H14" i="9"/>
  <c r="H20" i="9"/>
  <c r="H25" i="9"/>
  <c r="H15" i="9"/>
  <c r="H24" i="9"/>
  <c r="H26" i="9"/>
  <c r="H29" i="9"/>
  <c r="H32" i="9"/>
  <c r="H34" i="9"/>
  <c r="H23" i="9"/>
  <c r="H30" i="9"/>
  <c r="H33" i="9"/>
  <c r="H5" i="9"/>
  <c r="H12" i="9"/>
  <c r="H17" i="9"/>
  <c r="H22" i="9"/>
  <c r="H28" i="9"/>
  <c r="H6" i="9"/>
  <c r="H8" i="9"/>
  <c r="H10" i="9"/>
  <c r="H13" i="9"/>
  <c r="H35" i="9"/>
  <c r="H7" i="9"/>
  <c r="H16" i="9"/>
  <c r="H18" i="9"/>
  <c r="H21" i="9"/>
  <c r="I4" i="8"/>
  <c r="J4" i="8"/>
  <c r="H4" i="9"/>
  <c r="C26" i="6" l="1"/>
  <c r="N28" i="9"/>
  <c r="O28" i="9" s="1"/>
  <c r="J11" i="8"/>
  <c r="I27" i="9"/>
  <c r="J31" i="8"/>
  <c r="J19" i="8"/>
  <c r="I21" i="9"/>
  <c r="J21" i="8"/>
  <c r="I16" i="9"/>
  <c r="J16" i="8"/>
  <c r="I13" i="9"/>
  <c r="J13" i="8"/>
  <c r="I8" i="9"/>
  <c r="J8" i="8"/>
  <c r="I28" i="9"/>
  <c r="J28" i="8"/>
  <c r="I17" i="9"/>
  <c r="J17" i="8"/>
  <c r="I5" i="9"/>
  <c r="J5" i="8"/>
  <c r="I33" i="9"/>
  <c r="J33" i="8"/>
  <c r="I23" i="9"/>
  <c r="J23" i="8"/>
  <c r="J34" i="8"/>
  <c r="I34" i="9"/>
  <c r="I29" i="9"/>
  <c r="J29" i="8"/>
  <c r="I24" i="9"/>
  <c r="J24" i="8"/>
  <c r="I25" i="9"/>
  <c r="J25" i="8"/>
  <c r="J14" i="8"/>
  <c r="I14" i="9"/>
  <c r="J18" i="8"/>
  <c r="I18" i="9"/>
  <c r="I7" i="9"/>
  <c r="J7" i="8"/>
  <c r="I35" i="9"/>
  <c r="J35" i="8"/>
  <c r="J10" i="8"/>
  <c r="I10" i="9"/>
  <c r="I6" i="9"/>
  <c r="J6" i="8"/>
  <c r="J22" i="8"/>
  <c r="I22" i="9"/>
  <c r="I12" i="9"/>
  <c r="J12" i="8"/>
  <c r="J30" i="8"/>
  <c r="I30" i="9"/>
  <c r="I32" i="9"/>
  <c r="J32" i="8"/>
  <c r="J26" i="8"/>
  <c r="I26" i="9"/>
  <c r="I15" i="9"/>
  <c r="J15" i="8"/>
  <c r="I20" i="9"/>
  <c r="J20" i="8"/>
  <c r="I9" i="9"/>
  <c r="J9" i="8"/>
  <c r="I25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L14" i="9" l="1"/>
  <c r="L12" i="9"/>
  <c r="L13" i="9"/>
  <c r="L11" i="9"/>
  <c r="E27" i="6"/>
  <c r="F27" i="6"/>
  <c r="G27" i="6"/>
  <c r="H27" i="6"/>
  <c r="C27" i="6" s="1"/>
  <c r="D27" i="6"/>
  <c r="L15" i="9" l="1"/>
  <c r="C31" i="6"/>
  <c r="C35" i="6"/>
  <c r="C34" i="6" l="1"/>
  <c r="C32" i="6"/>
  <c r="I4" i="6"/>
  <c r="I27" i="6" s="1"/>
  <c r="C33" i="6"/>
  <c r="C36" i="6" l="1"/>
  <c r="C5" i="5"/>
  <c r="D5" i="5"/>
  <c r="E5" i="5"/>
  <c r="C6" i="5"/>
  <c r="D6" i="5"/>
  <c r="E6" i="5"/>
  <c r="C7" i="5"/>
  <c r="D7" i="5"/>
  <c r="E7" i="5"/>
  <c r="C8" i="5"/>
  <c r="D8" i="5"/>
  <c r="E8" i="5"/>
  <c r="C9" i="5"/>
  <c r="D9" i="5"/>
  <c r="E9" i="5"/>
  <c r="C10" i="5"/>
  <c r="D10" i="5"/>
  <c r="E10" i="5"/>
  <c r="C11" i="5"/>
  <c r="D11" i="5"/>
  <c r="E11" i="5"/>
  <c r="C12" i="5"/>
  <c r="D12" i="5"/>
  <c r="E12" i="5"/>
  <c r="C13" i="5"/>
  <c r="D13" i="5"/>
  <c r="E13" i="5"/>
  <c r="C14" i="5"/>
  <c r="D14" i="5"/>
  <c r="E14" i="5"/>
  <c r="C15" i="5"/>
  <c r="D15" i="5"/>
  <c r="E15" i="5"/>
  <c r="C16" i="5"/>
  <c r="D16" i="5"/>
  <c r="E16" i="5"/>
  <c r="C17" i="5"/>
  <c r="D17" i="5"/>
  <c r="E17" i="5"/>
  <c r="C18" i="5"/>
  <c r="D18" i="5"/>
  <c r="E18" i="5"/>
  <c r="C19" i="5"/>
  <c r="D19" i="5"/>
  <c r="E19" i="5"/>
  <c r="C20" i="5"/>
  <c r="D20" i="5"/>
  <c r="E20" i="5"/>
  <c r="C21" i="5"/>
  <c r="D21" i="5"/>
  <c r="E21" i="5"/>
  <c r="C22" i="5"/>
  <c r="D22" i="5"/>
  <c r="E22" i="5"/>
  <c r="C23" i="5"/>
  <c r="D23" i="5"/>
  <c r="E23" i="5"/>
  <c r="C24" i="5"/>
  <c r="D24" i="5"/>
  <c r="E24" i="5"/>
  <c r="C25" i="5"/>
  <c r="D25" i="5"/>
  <c r="E25" i="5"/>
  <c r="C26" i="5"/>
  <c r="D26" i="5"/>
  <c r="E26" i="5"/>
  <c r="C27" i="5"/>
  <c r="D27" i="5"/>
  <c r="E27" i="5"/>
  <c r="C28" i="5"/>
  <c r="D28" i="5"/>
  <c r="E28" i="5"/>
  <c r="C29" i="5"/>
  <c r="D29" i="5"/>
  <c r="E29" i="5"/>
  <c r="C30" i="5"/>
  <c r="D30" i="5"/>
  <c r="E30" i="5"/>
  <c r="C31" i="5"/>
  <c r="D31" i="5"/>
  <c r="E31" i="5"/>
  <c r="C32" i="5"/>
  <c r="D32" i="5"/>
  <c r="E32" i="5"/>
  <c r="C33" i="5"/>
  <c r="D33" i="5"/>
  <c r="E33" i="5"/>
  <c r="C34" i="5"/>
  <c r="D34" i="5"/>
  <c r="E34" i="5"/>
  <c r="C35" i="5"/>
  <c r="D35" i="5"/>
  <c r="E35" i="5"/>
  <c r="K5" i="4" l="1"/>
  <c r="G5" i="5" s="1"/>
  <c r="K6" i="4"/>
  <c r="G6" i="5" s="1"/>
  <c r="K7" i="4"/>
  <c r="G7" i="5" s="1"/>
  <c r="K8" i="4"/>
  <c r="G8" i="5" s="1"/>
  <c r="K9" i="4"/>
  <c r="G9" i="5" s="1"/>
  <c r="K10" i="4"/>
  <c r="G10" i="5" s="1"/>
  <c r="K11" i="4"/>
  <c r="G11" i="5" s="1"/>
  <c r="K12" i="4"/>
  <c r="G12" i="5" s="1"/>
  <c r="K13" i="4"/>
  <c r="G13" i="5" s="1"/>
  <c r="K14" i="4"/>
  <c r="G14" i="5" s="1"/>
  <c r="K15" i="4"/>
  <c r="G15" i="5" s="1"/>
  <c r="K16" i="4"/>
  <c r="G16" i="5" s="1"/>
  <c r="K17" i="4"/>
  <c r="G17" i="5" s="1"/>
  <c r="K18" i="4"/>
  <c r="G18" i="5" s="1"/>
  <c r="K19" i="4"/>
  <c r="G19" i="5" s="1"/>
  <c r="K20" i="4"/>
  <c r="G20" i="5" s="1"/>
  <c r="K21" i="4"/>
  <c r="G21" i="5" s="1"/>
  <c r="K22" i="4"/>
  <c r="G22" i="5" s="1"/>
  <c r="K23" i="4"/>
  <c r="G23" i="5" s="1"/>
  <c r="K24" i="4"/>
  <c r="G24" i="5" s="1"/>
  <c r="K25" i="4"/>
  <c r="G25" i="5" s="1"/>
  <c r="K26" i="4"/>
  <c r="G26" i="5" s="1"/>
  <c r="K27" i="4"/>
  <c r="G27" i="5" s="1"/>
  <c r="K28" i="4"/>
  <c r="G28" i="5" s="1"/>
  <c r="K29" i="4"/>
  <c r="G29" i="5" s="1"/>
  <c r="K30" i="4"/>
  <c r="G30" i="5" s="1"/>
  <c r="K31" i="4"/>
  <c r="G31" i="5" s="1"/>
  <c r="K32" i="4"/>
  <c r="G32" i="5" s="1"/>
  <c r="K33" i="4"/>
  <c r="G33" i="5" s="1"/>
  <c r="K34" i="4"/>
  <c r="G34" i="5" s="1"/>
  <c r="K35" i="4"/>
  <c r="G35" i="5" s="1"/>
  <c r="K4" i="4"/>
  <c r="G4" i="5" s="1"/>
  <c r="J5" i="4"/>
  <c r="F5" i="5" s="1"/>
  <c r="L5" i="4"/>
  <c r="H5" i="5" s="1"/>
  <c r="J6" i="4"/>
  <c r="F6" i="5" s="1"/>
  <c r="L6" i="4"/>
  <c r="H6" i="5" s="1"/>
  <c r="J7" i="4"/>
  <c r="F7" i="5" s="1"/>
  <c r="L7" i="4"/>
  <c r="H7" i="5" s="1"/>
  <c r="J8" i="4"/>
  <c r="F8" i="5" s="1"/>
  <c r="L8" i="4"/>
  <c r="H8" i="5" s="1"/>
  <c r="J9" i="4"/>
  <c r="F9" i="5" s="1"/>
  <c r="L9" i="4"/>
  <c r="H9" i="5" s="1"/>
  <c r="J10" i="4"/>
  <c r="F10" i="5" s="1"/>
  <c r="L10" i="4"/>
  <c r="H10" i="5" s="1"/>
  <c r="J11" i="4"/>
  <c r="F11" i="5" s="1"/>
  <c r="L11" i="4"/>
  <c r="H11" i="5" s="1"/>
  <c r="J12" i="4"/>
  <c r="F12" i="5" s="1"/>
  <c r="L12" i="4"/>
  <c r="H12" i="5" s="1"/>
  <c r="J13" i="4"/>
  <c r="F13" i="5" s="1"/>
  <c r="L13" i="4"/>
  <c r="H13" i="5" s="1"/>
  <c r="J14" i="4"/>
  <c r="F14" i="5" s="1"/>
  <c r="L14" i="4"/>
  <c r="H14" i="5" s="1"/>
  <c r="J15" i="4"/>
  <c r="F15" i="5" s="1"/>
  <c r="L15" i="4"/>
  <c r="H15" i="5" s="1"/>
  <c r="J16" i="4"/>
  <c r="F16" i="5" s="1"/>
  <c r="L16" i="4"/>
  <c r="H16" i="5" s="1"/>
  <c r="J17" i="4"/>
  <c r="F17" i="5" s="1"/>
  <c r="L17" i="4"/>
  <c r="H17" i="5" s="1"/>
  <c r="J18" i="4"/>
  <c r="F18" i="5" s="1"/>
  <c r="L18" i="4"/>
  <c r="H18" i="5" s="1"/>
  <c r="J19" i="4"/>
  <c r="F19" i="5" s="1"/>
  <c r="L19" i="4"/>
  <c r="H19" i="5" s="1"/>
  <c r="J20" i="4"/>
  <c r="F20" i="5" s="1"/>
  <c r="L20" i="4"/>
  <c r="H20" i="5" s="1"/>
  <c r="J21" i="4"/>
  <c r="F21" i="5" s="1"/>
  <c r="L21" i="4"/>
  <c r="H21" i="5" s="1"/>
  <c r="J22" i="4"/>
  <c r="F22" i="5" s="1"/>
  <c r="L22" i="4"/>
  <c r="H22" i="5" s="1"/>
  <c r="J23" i="4"/>
  <c r="F23" i="5" s="1"/>
  <c r="L23" i="4"/>
  <c r="H23" i="5" s="1"/>
  <c r="J24" i="4"/>
  <c r="F24" i="5" s="1"/>
  <c r="L24" i="4"/>
  <c r="H24" i="5" s="1"/>
  <c r="J25" i="4"/>
  <c r="F25" i="5" s="1"/>
  <c r="L25" i="4"/>
  <c r="H25" i="5" s="1"/>
  <c r="J26" i="4"/>
  <c r="F26" i="5" s="1"/>
  <c r="L26" i="4"/>
  <c r="H26" i="5" s="1"/>
  <c r="J27" i="4"/>
  <c r="F27" i="5" s="1"/>
  <c r="L27" i="4"/>
  <c r="H27" i="5" s="1"/>
  <c r="J28" i="4"/>
  <c r="F28" i="5" s="1"/>
  <c r="L28" i="4"/>
  <c r="H28" i="5" s="1"/>
  <c r="J29" i="4"/>
  <c r="F29" i="5" s="1"/>
  <c r="L29" i="4"/>
  <c r="H29" i="5" s="1"/>
  <c r="J30" i="4"/>
  <c r="F30" i="5" s="1"/>
  <c r="L30" i="4"/>
  <c r="H30" i="5" s="1"/>
  <c r="J31" i="4"/>
  <c r="F31" i="5" s="1"/>
  <c r="L31" i="4"/>
  <c r="H31" i="5" s="1"/>
  <c r="J32" i="4"/>
  <c r="F32" i="5" s="1"/>
  <c r="L32" i="4"/>
  <c r="H32" i="5" s="1"/>
  <c r="J33" i="4"/>
  <c r="F33" i="5" s="1"/>
  <c r="L33" i="4"/>
  <c r="H33" i="5" s="1"/>
  <c r="J34" i="4"/>
  <c r="F34" i="5" s="1"/>
  <c r="L34" i="4"/>
  <c r="H34" i="5" s="1"/>
  <c r="J35" i="4"/>
  <c r="F35" i="5" s="1"/>
  <c r="L35" i="4"/>
  <c r="H35" i="5" s="1"/>
  <c r="L4" i="4"/>
  <c r="H4" i="5" s="1"/>
  <c r="J4" i="4"/>
  <c r="F4" i="5" s="1"/>
  <c r="M25" i="4" l="1"/>
  <c r="M13" i="4"/>
  <c r="M22" i="4"/>
  <c r="M14" i="4"/>
  <c r="M35" i="4"/>
  <c r="M19" i="4"/>
  <c r="M34" i="4"/>
  <c r="M29" i="4"/>
  <c r="M23" i="4"/>
  <c r="M18" i="4"/>
  <c r="M30" i="4"/>
  <c r="M15" i="4"/>
  <c r="M8" i="4"/>
  <c r="M33" i="4"/>
  <c r="M27" i="4"/>
  <c r="M17" i="4"/>
  <c r="M11" i="4"/>
  <c r="M31" i="4"/>
  <c r="M26" i="4"/>
  <c r="M21" i="4"/>
  <c r="M9" i="4"/>
  <c r="M32" i="4"/>
  <c r="M28" i="4"/>
  <c r="M24" i="4"/>
  <c r="M20" i="4"/>
  <c r="M16" i="4"/>
  <c r="M12" i="4"/>
  <c r="M10" i="4"/>
  <c r="M7" i="4"/>
  <c r="M6" i="4"/>
  <c r="M5" i="4"/>
  <c r="M4" i="4"/>
  <c r="N4" i="4" s="1"/>
  <c r="F16" i="3"/>
  <c r="E16" i="3"/>
  <c r="D16" i="3"/>
  <c r="N24" i="4" l="1"/>
  <c r="I24" i="5"/>
  <c r="N11" i="4"/>
  <c r="I11" i="5"/>
  <c r="N8" i="4"/>
  <c r="I8" i="5"/>
  <c r="N19" i="4"/>
  <c r="I19" i="5"/>
  <c r="N6" i="4"/>
  <c r="I6" i="5"/>
  <c r="N12" i="4"/>
  <c r="I12" i="5"/>
  <c r="N28" i="4"/>
  <c r="I28" i="5"/>
  <c r="N26" i="4"/>
  <c r="I26" i="5"/>
  <c r="N17" i="4"/>
  <c r="I17" i="5"/>
  <c r="N15" i="4"/>
  <c r="I15" i="5"/>
  <c r="N30" i="4"/>
  <c r="I30" i="5"/>
  <c r="N34" i="4"/>
  <c r="I34" i="5"/>
  <c r="N35" i="4"/>
  <c r="I35" i="5"/>
  <c r="N13" i="4"/>
  <c r="I13" i="5"/>
  <c r="N16" i="4"/>
  <c r="I16" i="5"/>
  <c r="N32" i="4"/>
  <c r="I32" i="5"/>
  <c r="N31" i="4"/>
  <c r="I31" i="5"/>
  <c r="N27" i="4"/>
  <c r="I27" i="5"/>
  <c r="N18" i="4"/>
  <c r="I18" i="5"/>
  <c r="N14" i="4"/>
  <c r="I14" i="5"/>
  <c r="N25" i="4"/>
  <c r="I25" i="5"/>
  <c r="N10" i="4"/>
  <c r="I10" i="5"/>
  <c r="N21" i="4"/>
  <c r="I21" i="5"/>
  <c r="N29" i="4"/>
  <c r="I29" i="5"/>
  <c r="N7" i="4"/>
  <c r="I7" i="5"/>
  <c r="N20" i="4"/>
  <c r="I20" i="5"/>
  <c r="N9" i="4"/>
  <c r="I9" i="5"/>
  <c r="N33" i="4"/>
  <c r="I33" i="5"/>
  <c r="N23" i="4"/>
  <c r="I23" i="5"/>
  <c r="N22" i="4"/>
  <c r="I22" i="5"/>
  <c r="N5" i="4"/>
  <c r="I5" i="5"/>
  <c r="F5" i="9"/>
  <c r="F10" i="9"/>
  <c r="F16" i="9"/>
  <c r="F24" i="9"/>
  <c r="F32" i="9"/>
  <c r="F21" i="9"/>
  <c r="F31" i="9"/>
  <c r="F11" i="9"/>
  <c r="F27" i="9"/>
  <c r="F8" i="9"/>
  <c r="F18" i="9"/>
  <c r="F29" i="9"/>
  <c r="F19" i="9"/>
  <c r="F14" i="9"/>
  <c r="F25" i="9"/>
  <c r="F6" i="9"/>
  <c r="F7" i="9"/>
  <c r="F12" i="9"/>
  <c r="F20" i="9"/>
  <c r="F28" i="9"/>
  <c r="F9" i="9"/>
  <c r="F26" i="9"/>
  <c r="F17" i="9"/>
  <c r="F33" i="9"/>
  <c r="F15" i="9"/>
  <c r="F30" i="9"/>
  <c r="F23" i="9"/>
  <c r="F34" i="9"/>
  <c r="F35" i="9"/>
  <c r="F22" i="9"/>
  <c r="F13" i="9"/>
  <c r="F4" i="9"/>
  <c r="I4" i="5"/>
  <c r="D17" i="3"/>
  <c r="J16" i="5" l="1"/>
  <c r="G16" i="9"/>
  <c r="J7" i="5"/>
  <c r="G7" i="9"/>
  <c r="J15" i="5"/>
  <c r="G15" i="9"/>
  <c r="J6" i="5"/>
  <c r="G6" i="9"/>
  <c r="J18" i="5"/>
  <c r="G18" i="9"/>
  <c r="J33" i="5"/>
  <c r="G33" i="9"/>
  <c r="J9" i="5"/>
  <c r="G9" i="9"/>
  <c r="J32" i="5"/>
  <c r="G32" i="9"/>
  <c r="J34" i="5"/>
  <c r="G34" i="9"/>
  <c r="J27" i="5"/>
  <c r="G27" i="9"/>
  <c r="J12" i="5"/>
  <c r="G12" i="9"/>
  <c r="J20" i="5"/>
  <c r="G20" i="9"/>
  <c r="J8" i="5"/>
  <c r="G8" i="9"/>
  <c r="J26" i="5"/>
  <c r="G26" i="9"/>
  <c r="J10" i="5"/>
  <c r="G10" i="9"/>
  <c r="J19" i="5"/>
  <c r="G19" i="9"/>
  <c r="J35" i="5"/>
  <c r="G35" i="9"/>
  <c r="J13" i="5"/>
  <c r="G13" i="9"/>
  <c r="J5" i="5"/>
  <c r="G5" i="9"/>
  <c r="J11" i="5"/>
  <c r="G11" i="9"/>
  <c r="J30" i="5"/>
  <c r="G30" i="9"/>
  <c r="J31" i="5"/>
  <c r="G31" i="9"/>
  <c r="J28" i="5"/>
  <c r="G28" i="9"/>
  <c r="J21" i="5"/>
  <c r="G21" i="9"/>
  <c r="J29" i="5"/>
  <c r="G29" i="9"/>
  <c r="J17" i="5"/>
  <c r="G17" i="9"/>
  <c r="J24" i="5"/>
  <c r="G24" i="9"/>
  <c r="J23" i="5"/>
  <c r="G23" i="9"/>
  <c r="J22" i="5"/>
  <c r="G22" i="9"/>
  <c r="J14" i="5"/>
  <c r="G14" i="9"/>
  <c r="J25" i="5"/>
  <c r="G25" i="9"/>
  <c r="G4" i="9"/>
  <c r="J4" i="5"/>
  <c r="L6" i="9" l="1"/>
  <c r="L5" i="9"/>
  <c r="L4" i="9"/>
  <c r="L3" i="9"/>
  <c r="L7" i="9" l="1"/>
</calcChain>
</file>

<file path=xl/sharedStrings.xml><?xml version="1.0" encoding="utf-8"?>
<sst xmlns="http://schemas.openxmlformats.org/spreadsheetml/2006/main" count="786" uniqueCount="313">
  <si>
    <t>Total Benar</t>
  </si>
  <si>
    <t xml:space="preserve">Listening </t>
  </si>
  <si>
    <t>Structure and Written Expression</t>
  </si>
  <si>
    <t>Reading</t>
  </si>
  <si>
    <t>TOTAL BENAR</t>
  </si>
  <si>
    <t>Listening</t>
  </si>
  <si>
    <t>TOEFL SCORE</t>
  </si>
  <si>
    <t>ISI PREDIKSI NILAI DI MASING" SESI</t>
  </si>
  <si>
    <t>*untuk sesi Structure &amp; Written Expression nilai max nya adalah 40</t>
  </si>
  <si>
    <t>This TOEFL Score Calculator is created by Indra Pujianto</t>
  </si>
  <si>
    <t>Note : * Listening dan Reading nilai max nya adalah 50</t>
  </si>
  <si>
    <t>Jumlah Soal TOEFL ITP</t>
  </si>
  <si>
    <t>Structure</t>
  </si>
  <si>
    <t>TOTAL</t>
  </si>
  <si>
    <t>SCORE TOEFL ITP ANDA</t>
  </si>
  <si>
    <t>No</t>
  </si>
  <si>
    <t>Nama</t>
  </si>
  <si>
    <t>NIM</t>
  </si>
  <si>
    <t>No Hp</t>
  </si>
  <si>
    <t>Program Studi</t>
  </si>
  <si>
    <t>FINAL SCORE</t>
  </si>
  <si>
    <t>Structure &amp; Written Expression</t>
  </si>
  <si>
    <t>LEVEL</t>
  </si>
  <si>
    <t>JAWABAN BENAR</t>
  </si>
  <si>
    <t>CONVERTED SCORE</t>
  </si>
  <si>
    <t>TOTAL SCORE</t>
  </si>
  <si>
    <t>BEGINNER</t>
  </si>
  <si>
    <t>PRE-INTERMEDIATE</t>
  </si>
  <si>
    <t>INTERMEDIATE</t>
  </si>
  <si>
    <t>No Serti</t>
  </si>
  <si>
    <t>Keterangan :</t>
  </si>
  <si>
    <t>: Semester 9-14 (S1) / 6 keatas (D3) / Konversi dari D3</t>
  </si>
  <si>
    <t>: Tidak Lulus</t>
  </si>
  <si>
    <t>1. Sertifikat hanya akan dikeluarkan untuk mahasiswa/i yang telah memenuhi nilai standar yang telah ditetapkan</t>
  </si>
  <si>
    <t>2. Untuk skor TOEFL minimal 311 Prodi Non Sasing dan 475 Prodi Sasing</t>
  </si>
  <si>
    <t xml:space="preserve">     a. 311-450 : Beginner</t>
  </si>
  <si>
    <t xml:space="preserve">     b. 451-500 : Pre-intermediate</t>
  </si>
  <si>
    <t xml:space="preserve">     c. 501-550 : Intermediate </t>
  </si>
  <si>
    <t xml:space="preserve">     d. 551-677 : Advanced</t>
  </si>
  <si>
    <t>3. Untuk yang tidak lulus (semua semester) maka diwajibkan untuk ikut ulang TOEFL</t>
  </si>
  <si>
    <t xml:space="preserve">     biaya dikenakan sebesar 300rb untuk ikut pelatihan dan test atau 150rb untuk ikut test saja (tidak ada jaminan lulus)</t>
  </si>
  <si>
    <t>4. Untuk mahasiwa semester atas yang ditandai kuning bila tidak ada sertifikatnya :</t>
  </si>
  <si>
    <t xml:space="preserve">     a. Untuk yang pernah cuti, silahkan membawa bukti berupa jadwal kuliah disemester berjalan dan tagihan pembayaran di MyUnpam </t>
  </si>
  <si>
    <t xml:space="preserve">         (v. 288 Gd. Viktor, Senin-Jumat 09.00 s/d 19.00 dan Sabtu 09.00 s/d 15.00)</t>
  </si>
  <si>
    <t xml:space="preserve">     b. Jika tidak cuti, silahkan kontak Pihak Lembaga Bahasa dengan memfotokan bukti kwitansi pembayarannya agar lebih mudah dicek</t>
  </si>
  <si>
    <t xml:space="preserve">     c. Jika belum melakukan pembayaran, silahkan laksanakan kewajiban sesegera mungkin</t>
  </si>
  <si>
    <t>Contact Person :</t>
  </si>
  <si>
    <t>Prodi</t>
  </si>
  <si>
    <t xml:space="preserve">Total Mahasiswa </t>
  </si>
  <si>
    <t>Beginner</t>
  </si>
  <si>
    <t>Pre-Intermediate</t>
  </si>
  <si>
    <t>Intermediate</t>
  </si>
  <si>
    <t>Advanced</t>
  </si>
  <si>
    <t>Total</t>
  </si>
  <si>
    <t>Total Hadir</t>
  </si>
  <si>
    <t>Tota Seluruh  Sertifikat yang lulus</t>
  </si>
  <si>
    <t xml:space="preserve">Total Sertifikat </t>
  </si>
  <si>
    <t xml:space="preserve">Berita Acara Test TOEFL </t>
  </si>
  <si>
    <t>PPKN</t>
  </si>
  <si>
    <t>Teknik Elektro</t>
  </si>
  <si>
    <t>Teknik Kimia</t>
  </si>
  <si>
    <t>Teknik Informatika</t>
  </si>
  <si>
    <t>Teknik Industri</t>
  </si>
  <si>
    <t>Teknik Mesin</t>
  </si>
  <si>
    <t xml:space="preserve">D3 Akuntansi </t>
  </si>
  <si>
    <t xml:space="preserve">D3 Sekretari </t>
  </si>
  <si>
    <t>S1 Akuntansi</t>
  </si>
  <si>
    <t>S1 Manajemen</t>
  </si>
  <si>
    <t>S1 Ilmu Hukum</t>
  </si>
  <si>
    <t xml:space="preserve">Sastra Indonesia </t>
  </si>
  <si>
    <t xml:space="preserve">Sastra Inggris </t>
  </si>
  <si>
    <t>S1 Matematika</t>
  </si>
  <si>
    <t>Pendidikan Ekonomi</t>
  </si>
  <si>
    <t>S2 Hukum</t>
  </si>
  <si>
    <t>S2 Manajemen</t>
  </si>
  <si>
    <t>Eresha</t>
  </si>
  <si>
    <t>SMK Sasmita Jaya</t>
  </si>
  <si>
    <t>Tidak Masuk</t>
  </si>
  <si>
    <t>Magister Hukum</t>
  </si>
  <si>
    <t>Magister Manajemen</t>
  </si>
  <si>
    <t xml:space="preserve"> </t>
  </si>
  <si>
    <t>Pre-Test Konversi</t>
  </si>
  <si>
    <t>Post-Test Konversi</t>
  </si>
  <si>
    <t>ADVANCED</t>
  </si>
  <si>
    <t>Jumlah Level Pre-Test</t>
  </si>
  <si>
    <t>Jumlah Level Post-Test</t>
  </si>
  <si>
    <t>JUMLAH</t>
  </si>
  <si>
    <t>ANALISA BUTIR SOAL</t>
  </si>
  <si>
    <t>No Soal</t>
  </si>
  <si>
    <t xml:space="preserve">Tuliskan 10 soal yang paling sulit </t>
  </si>
  <si>
    <t>( Nilai Terendah mahasiswa )</t>
  </si>
  <si>
    <t>Materi/Topic Soal</t>
  </si>
  <si>
    <t>Nilai</t>
  </si>
  <si>
    <t>While Listening - Listen for answers in order</t>
  </si>
  <si>
    <t>While Listening - Determine the topics</t>
  </si>
  <si>
    <t>Restatement</t>
  </si>
  <si>
    <t>coordinate conjunctions / compound sentence</t>
  </si>
  <si>
    <t>Relative Clause &amp; Reduced Clause</t>
  </si>
  <si>
    <t>Pronoun</t>
  </si>
  <si>
    <t xml:space="preserve">S - V agreement </t>
  </si>
  <si>
    <t>S - V agreement</t>
  </si>
  <si>
    <t>Artcile a/an/the</t>
  </si>
  <si>
    <t>S - V Agreement &amp; Past Participle</t>
  </si>
  <si>
    <t>S - V agreement, Modal, Adverbial Clause</t>
  </si>
  <si>
    <t>Parts of Speech</t>
  </si>
  <si>
    <t>Verb/ To-infinitive</t>
  </si>
  <si>
    <t>Implied Detail Question</t>
  </si>
  <si>
    <t>Stated and Unstated Detail Question</t>
  </si>
  <si>
    <t>Vocabulary</t>
  </si>
  <si>
    <t>Vocabulary, Implied Detail Question</t>
  </si>
  <si>
    <t>Stated Detail Questions</t>
  </si>
  <si>
    <t>Stated &amp; Unstated Detail Questions</t>
  </si>
  <si>
    <t xml:space="preserve">LISTENING </t>
  </si>
  <si>
    <t>Topic</t>
  </si>
  <si>
    <t>Suggestion</t>
  </si>
  <si>
    <t>Who</t>
  </si>
  <si>
    <t>Agreement</t>
  </si>
  <si>
    <t>Passive-Active</t>
  </si>
  <si>
    <t>What to do next</t>
  </si>
  <si>
    <t>Where</t>
  </si>
  <si>
    <t>Before Listening - Anticipate the questions</t>
  </si>
  <si>
    <t>Before Listening - Determine the topic</t>
  </si>
  <si>
    <t>STRUCTURE &amp; WRITTEN EXPRESSION</t>
  </si>
  <si>
    <t>Topics</t>
  </si>
  <si>
    <t>Appositive &amp; S - V Agreement</t>
  </si>
  <si>
    <t>Parallel Strcuture</t>
  </si>
  <si>
    <t>S - V Agreement</t>
  </si>
  <si>
    <t>S - V Agreement &amp; Tenses</t>
  </si>
  <si>
    <t>Noun Phrase &amp; Object of Preposition</t>
  </si>
  <si>
    <t>Preposition</t>
  </si>
  <si>
    <t>Adjective / linking verb</t>
  </si>
  <si>
    <t>Parallel Structure &amp; Noun phrase</t>
  </si>
  <si>
    <t>Passive Voice</t>
  </si>
  <si>
    <t>Correlative Conjunctions</t>
  </si>
  <si>
    <t>Comparative</t>
  </si>
  <si>
    <t>Adverbial Clause &amp; Conjuntions</t>
  </si>
  <si>
    <t>Comparative &amp; Adjective</t>
  </si>
  <si>
    <t>Parallel Structure &amp; Gerund</t>
  </si>
  <si>
    <t>Another/Other/others</t>
  </si>
  <si>
    <t>Singular Plural Nouns / S - V Agreement</t>
  </si>
  <si>
    <t>Relative Clause (possessive)</t>
  </si>
  <si>
    <t>Like/Dislike/Unlike</t>
  </si>
  <si>
    <t>Correlative Conjunctions &amp; Inversion</t>
  </si>
  <si>
    <t>Appositive, Tenses, Gerund, Article</t>
  </si>
  <si>
    <t>Relative Clause</t>
  </si>
  <si>
    <t xml:space="preserve">Comparative/Superlative </t>
  </si>
  <si>
    <t xml:space="preserve">Verb &amp; Modal </t>
  </si>
  <si>
    <t>Singular Plural Nouns</t>
  </si>
  <si>
    <t>Singular &amp; Plural Nouns</t>
  </si>
  <si>
    <t>Noun phrase</t>
  </si>
  <si>
    <t>Past Participle</t>
  </si>
  <si>
    <t>READING</t>
  </si>
  <si>
    <t>Main Idea</t>
  </si>
  <si>
    <t>implied Detail Questions</t>
  </si>
  <si>
    <t>Pronoun Referents</t>
  </si>
  <si>
    <t>Implied Details Questions</t>
  </si>
  <si>
    <t xml:space="preserve">Specific information location </t>
  </si>
  <si>
    <t>Specific information location</t>
  </si>
  <si>
    <t>Q. 19 /1.00</t>
  </si>
  <si>
    <t>Q. 37 /1.00</t>
  </si>
  <si>
    <t>0.10</t>
  </si>
  <si>
    <t>0.13</t>
  </si>
  <si>
    <t>A</t>
  </si>
  <si>
    <t>Andri (085775224525)</t>
  </si>
  <si>
    <t>-</t>
  </si>
  <si>
    <t xml:space="preserve">Peserta Umum </t>
  </si>
  <si>
    <t>Total Peserta Masuk</t>
  </si>
  <si>
    <t xml:space="preserve">Jumlah Program Studi </t>
  </si>
  <si>
    <t>PPKN S1</t>
  </si>
  <si>
    <t>LULUS</t>
  </si>
  <si>
    <t>TIDAK LULUS</t>
  </si>
  <si>
    <t xml:space="preserve">TOTAL </t>
  </si>
  <si>
    <t xml:space="preserve">AKUNTANSI D3 </t>
  </si>
  <si>
    <t>SEKRETARIS D3</t>
  </si>
  <si>
    <t>AKUNTANSI S1</t>
  </si>
  <si>
    <t>MANAJEMEN S1</t>
  </si>
  <si>
    <t>HUKUM S1</t>
  </si>
  <si>
    <t>SASTRA INDONESIA S1</t>
  </si>
  <si>
    <t>SASTRA INGGRIS S1</t>
  </si>
  <si>
    <t>MATEMATIKA S1</t>
  </si>
  <si>
    <t>PENDIDIKAN EKONOMI S1</t>
  </si>
  <si>
    <t>TEKNIK MESIN S1</t>
  </si>
  <si>
    <t>TEKNIK ELEKTRO S1</t>
  </si>
  <si>
    <t>TEKNIK INDUSTRI S1</t>
  </si>
  <si>
    <t>TEKNIK INFORMATIKA S1</t>
  </si>
  <si>
    <t>TEKNIK KIMIA S1</t>
  </si>
  <si>
    <t>HUKUM S2</t>
  </si>
  <si>
    <t>MANAJEMEN S2</t>
  </si>
  <si>
    <t>MAGISTER HUKUM</t>
  </si>
  <si>
    <t>MAGISTER MANAJEMEN</t>
  </si>
  <si>
    <t>ERESHA</t>
  </si>
  <si>
    <t>SMK SASMITA JAYA</t>
  </si>
  <si>
    <t>PESERTA UMUM</t>
  </si>
  <si>
    <t>RATNA</t>
  </si>
  <si>
    <t>IQBAL MARDIANSYAH</t>
  </si>
  <si>
    <t>WANDA SEPTIA BACHTIAR</t>
  </si>
  <si>
    <t>FINA ANGGERAENI</t>
  </si>
  <si>
    <t>KURNIAWAN RAHARJO</t>
  </si>
  <si>
    <t>AHMAD RAHMATULLATIF</t>
  </si>
  <si>
    <t>NIKEN AYU RACHMAWATI</t>
  </si>
  <si>
    <t>DIAN NOVITA SARI</t>
  </si>
  <si>
    <t>FACHRY HUSAIN</t>
  </si>
  <si>
    <t>TAUFIK INDRA PERMANA</t>
  </si>
  <si>
    <t>DIAN SETYA NINGRUM</t>
  </si>
  <si>
    <t>SONIARO ZALUKHU</t>
  </si>
  <si>
    <t>WIWIN WINDARI</t>
  </si>
  <si>
    <t>GALIH RIZKIANSYAH</t>
  </si>
  <si>
    <t>YULI PUSPITA DEWI</t>
  </si>
  <si>
    <t>DARNIWATI BAWAMENEWI</t>
  </si>
  <si>
    <t>RONIDA SILABAN</t>
  </si>
  <si>
    <t>LARISA</t>
  </si>
  <si>
    <t>MUHAMMAD IQBAL</t>
  </si>
  <si>
    <t>ILHAM RESTU FIRDAUS</t>
  </si>
  <si>
    <t>ALVI NUR MUKMINA</t>
  </si>
  <si>
    <t>DUSRIANI ZEGA</t>
  </si>
  <si>
    <t>ANDRI FIRMAN SAPUTRA</t>
  </si>
  <si>
    <t>BAGUS ARDIANSYAH FADHILLAH</t>
  </si>
  <si>
    <t>SEPTI PRIHASTUTI</t>
  </si>
  <si>
    <t>SALMAN FAHRIZI</t>
  </si>
  <si>
    <t>EKA FAJAR NUGRAHA</t>
  </si>
  <si>
    <t>NUR AFIFAH AMIR</t>
  </si>
  <si>
    <t>SRIHAYANI</t>
  </si>
  <si>
    <t>RIZKI DWI RAMA</t>
  </si>
  <si>
    <t>ABDUL HAMID AFFANDI</t>
  </si>
  <si>
    <t>211220080981</t>
  </si>
  <si>
    <t>230220080026</t>
  </si>
  <si>
    <t>230220080083</t>
  </si>
  <si>
    <t>230220080099</t>
  </si>
  <si>
    <t>230220080124</t>
  </si>
  <si>
    <t>230220080171</t>
  </si>
  <si>
    <t>230220080210</t>
  </si>
  <si>
    <t>230220080270</t>
  </si>
  <si>
    <t>230220080279</t>
  </si>
  <si>
    <t>230220080281</t>
  </si>
  <si>
    <t>230220080333</t>
  </si>
  <si>
    <t>230220080415</t>
  </si>
  <si>
    <t>230220080420</t>
  </si>
  <si>
    <t>230220080461</t>
  </si>
  <si>
    <t>230220080481</t>
  </si>
  <si>
    <t>230220080551</t>
  </si>
  <si>
    <t>230220080552</t>
  </si>
  <si>
    <t>230220080572</t>
  </si>
  <si>
    <t>230220080614</t>
  </si>
  <si>
    <t>230220080637</t>
  </si>
  <si>
    <t>230220080827</t>
  </si>
  <si>
    <t>230220080853</t>
  </si>
  <si>
    <t>230220080867</t>
  </si>
  <si>
    <t>230220080869</t>
  </si>
  <si>
    <t>230220080952</t>
  </si>
  <si>
    <t>230220080994</t>
  </si>
  <si>
    <t>230220081022</t>
  </si>
  <si>
    <t>230220081058</t>
  </si>
  <si>
    <t>230220081083</t>
  </si>
  <si>
    <t>230220081098</t>
  </si>
  <si>
    <t>082125277979</t>
  </si>
  <si>
    <t>08815368142</t>
  </si>
  <si>
    <t>087870712001</t>
  </si>
  <si>
    <t>081383360216</t>
  </si>
  <si>
    <t>083822290561</t>
  </si>
  <si>
    <t>085227043049</t>
  </si>
  <si>
    <t>089616535195</t>
  </si>
  <si>
    <t>081224694361</t>
  </si>
  <si>
    <t>085894347864</t>
  </si>
  <si>
    <t>08568373907</t>
  </si>
  <si>
    <t>082361917386</t>
  </si>
  <si>
    <t>085711616291</t>
  </si>
  <si>
    <t>081219666332</t>
  </si>
  <si>
    <t>085777096414</t>
  </si>
  <si>
    <t>081211091879</t>
  </si>
  <si>
    <t>081211539847</t>
  </si>
  <si>
    <t>087882879610</t>
  </si>
  <si>
    <t>081529558110</t>
  </si>
  <si>
    <t>083844706626</t>
  </si>
  <si>
    <t>085731044238</t>
  </si>
  <si>
    <t>085297847645</t>
  </si>
  <si>
    <t>087808675313</t>
  </si>
  <si>
    <t>089654043159</t>
  </si>
  <si>
    <t>083874251221</t>
  </si>
  <si>
    <t>081223951360</t>
  </si>
  <si>
    <t>081212566736</t>
  </si>
  <si>
    <t>089608631453</t>
  </si>
  <si>
    <t>083878807026</t>
  </si>
  <si>
    <t>089624965323</t>
  </si>
  <si>
    <t>089665100497</t>
  </si>
  <si>
    <t>Q. 44 /1.00</t>
  </si>
  <si>
    <t>Q. 8 /1.00</t>
  </si>
  <si>
    <t>Q. 24 /1.00</t>
  </si>
  <si>
    <t>Q. 46 /1.00</t>
  </si>
  <si>
    <t>Q. 34 /1.00</t>
  </si>
  <si>
    <t>Q. 49 /1.00</t>
  </si>
  <si>
    <t>Q. 1 /1.00</t>
  </si>
  <si>
    <t>Q. 14 /1.00</t>
  </si>
  <si>
    <t>0.03</t>
  </si>
  <si>
    <t>0.07</t>
  </si>
  <si>
    <t>0.17</t>
  </si>
  <si>
    <t>Q. 16 /1.00</t>
  </si>
  <si>
    <t>Q. 31 /1.00</t>
  </si>
  <si>
    <t>Q. 18 /1.00</t>
  </si>
  <si>
    <t>Q. 23 /1.00</t>
  </si>
  <si>
    <t>Q. 13 /1.00</t>
  </si>
  <si>
    <t>Q. 21 /1.00</t>
  </si>
  <si>
    <t>Q. 28 /1.00</t>
  </si>
  <si>
    <t>Q. 30 /1.00</t>
  </si>
  <si>
    <t>Q. 26 /1.00</t>
  </si>
  <si>
    <t>Q. 6 /1.00</t>
  </si>
  <si>
    <t>Q. 45 /1.00</t>
  </si>
  <si>
    <t>Q. 47 /1.00</t>
  </si>
  <si>
    <t>Q. 40 /1.00</t>
  </si>
  <si>
    <t>Q. 43 /1.00</t>
  </si>
  <si>
    <t>Q. 4 /1.00</t>
  </si>
  <si>
    <t>0.20</t>
  </si>
  <si>
    <t>0.23</t>
  </si>
  <si>
    <t>0.27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</si>
</sst>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i/>
      <sz val="11"/>
      <color rgb="FF000000"/>
      <name val="Times New Roman"/>
      <family val="1"/>
    </font>
    <font>
      <sz val="8"/>
      <color theme="1"/>
      <name val="Arial"/>
      <family val="2"/>
    </font>
    <font>
      <b/>
      <i/>
      <sz val="8"/>
      <color theme="1"/>
      <name val="Arial"/>
      <family val="2"/>
    </font>
    <font>
      <sz val="9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Roboto"/>
    </font>
    <font>
      <sz val="24"/>
      <color theme="1"/>
      <name val="Calibri"/>
      <family val="2"/>
      <scheme val="minor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4" fillId="0" borderId="0"/>
  </cellStyleXfs>
  <cellXfs count="93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3" borderId="0" xfId="0" applyFont="1" applyFill="1"/>
    <xf numFmtId="0" fontId="1" fillId="2" borderId="1" xfId="0" applyFont="1" applyFill="1" applyBorder="1" applyAlignment="1" applyProtection="1">
      <alignment horizontal="center"/>
      <protection locked="0"/>
    </xf>
    <xf numFmtId="0" fontId="1" fillId="5" borderId="1" xfId="0" applyFont="1" applyFill="1" applyBorder="1" applyAlignment="1" applyProtection="1">
      <alignment horizontal="center"/>
      <protection locked="0"/>
    </xf>
    <xf numFmtId="0" fontId="3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" xfId="0" applyBorder="1"/>
    <xf numFmtId="0" fontId="7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1" fontId="5" fillId="0" borderId="1" xfId="0" applyNumberFormat="1" applyFont="1" applyBorder="1" applyAlignment="1">
      <alignment horizontal="left" vertical="center" wrapText="1"/>
    </xf>
    <xf numFmtId="164" fontId="0" fillId="0" borderId="0" xfId="1" applyNumberFormat="1" applyFont="1"/>
    <xf numFmtId="164" fontId="6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64" fontId="6" fillId="3" borderId="1" xfId="1" applyNumberFormat="1" applyFont="1" applyFill="1" applyBorder="1" applyAlignment="1">
      <alignment horizontal="center" vertical="center"/>
    </xf>
    <xf numFmtId="164" fontId="0" fillId="3" borderId="0" xfId="1" applyNumberFormat="1" applyFont="1" applyFill="1"/>
    <xf numFmtId="0" fontId="7" fillId="6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6" borderId="6" xfId="0" applyFill="1" applyBorder="1"/>
    <xf numFmtId="0" fontId="0" fillId="6" borderId="6" xfId="0" applyFill="1" applyBorder="1" applyAlignment="1">
      <alignment horizontal="center"/>
    </xf>
    <xf numFmtId="0" fontId="10" fillId="0" borderId="1" xfId="0" applyFont="1" applyBorder="1" applyAlignment="1">
      <alignment wrapText="1"/>
    </xf>
    <xf numFmtId="0" fontId="0" fillId="7" borderId="1" xfId="0" applyFill="1" applyBorder="1"/>
    <xf numFmtId="0" fontId="0" fillId="6" borderId="1" xfId="0" applyFill="1" applyBorder="1"/>
    <xf numFmtId="0" fontId="0" fillId="0" borderId="1" xfId="0" applyBorder="1" applyAlignment="1">
      <alignment vertical="center"/>
    </xf>
    <xf numFmtId="0" fontId="11" fillId="0" borderId="1" xfId="0" applyFont="1" applyBorder="1" applyAlignment="1">
      <alignment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/>
    </xf>
    <xf numFmtId="0" fontId="12" fillId="8" borderId="1" xfId="0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3" fillId="0" borderId="0" xfId="0" applyFont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7" xfId="0" applyFill="1" applyBorder="1"/>
    <xf numFmtId="0" fontId="0" fillId="9" borderId="7" xfId="0" applyFill="1" applyBorder="1"/>
    <xf numFmtId="0" fontId="0" fillId="6" borderId="9" xfId="0" applyFill="1" applyBorder="1"/>
    <xf numFmtId="0" fontId="0" fillId="9" borderId="10" xfId="0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" fontId="5" fillId="0" borderId="1" xfId="0" applyNumberFormat="1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/>
    </xf>
    <xf numFmtId="0" fontId="14" fillId="0" borderId="0" xfId="2" applyAlignment="1">
      <alignment horizontal="center"/>
    </xf>
    <xf numFmtId="0" fontId="14" fillId="0" borderId="1" xfId="2" applyBorder="1" applyAlignment="1">
      <alignment horizontal="center"/>
    </xf>
    <xf numFmtId="1" fontId="5" fillId="3" borderId="1" xfId="0" applyNumberFormat="1" applyFont="1" applyFill="1" applyBorder="1" applyAlignment="1">
      <alignment horizontal="center" vertical="center" wrapText="1"/>
    </xf>
    <xf numFmtId="164" fontId="0" fillId="3" borderId="0" xfId="1" applyNumberFormat="1" applyFont="1" applyFill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6" xfId="0" applyBorder="1" applyAlignment="1">
      <alignment horizontal="center"/>
    </xf>
    <xf numFmtId="0" fontId="14" fillId="0" borderId="6" xfId="2" applyBorder="1" applyAlignment="1">
      <alignment horizontal="center"/>
    </xf>
    <xf numFmtId="0" fontId="0" fillId="10" borderId="1" xfId="0" applyFill="1" applyBorder="1"/>
    <xf numFmtId="0" fontId="0" fillId="0" borderId="14" xfId="0" applyBorder="1" applyAlignment="1">
      <alignment vertical="center"/>
    </xf>
    <xf numFmtId="0" fontId="0" fillId="0" borderId="0" xfId="0" applyAlignment="1">
      <alignment vertical="center"/>
    </xf>
    <xf numFmtId="20" fontId="0" fillId="0" borderId="0" xfId="0" applyNumberFormat="1"/>
    <xf numFmtId="0" fontId="1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1" fontId="1" fillId="4" borderId="2" xfId="0" applyNumberFormat="1" applyFont="1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" fontId="1" fillId="4" borderId="3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7" fillId="6" borderId="1" xfId="0" applyFont="1" applyFill="1" applyBorder="1" applyAlignment="1">
      <alignment horizontal="center" vertical="center"/>
    </xf>
    <xf numFmtId="164" fontId="7" fillId="6" borderId="1" xfId="1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/>
    </xf>
    <xf numFmtId="1" fontId="7" fillId="6" borderId="1" xfId="0" applyNumberFormat="1" applyFont="1" applyFill="1" applyBorder="1" applyAlignment="1">
      <alignment horizontal="center" vertical="center" wrapText="1"/>
    </xf>
    <xf numFmtId="1" fontId="7" fillId="6" borderId="5" xfId="0" applyNumberFormat="1" applyFont="1" applyFill="1" applyBorder="1" applyAlignment="1">
      <alignment horizontal="center" vertical="center" wrapText="1"/>
    </xf>
    <xf numFmtId="1" fontId="7" fillId="6" borderId="1" xfId="0" applyNumberFormat="1" applyFont="1" applyFill="1" applyBorder="1" applyAlignment="1">
      <alignment horizontal="center" vertical="center"/>
    </xf>
    <xf numFmtId="1" fontId="7" fillId="6" borderId="5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Medium9"/>
  <colors>
    <mruColors>
      <color rgb="FF00FF00"/>
      <color rgb="FF00CC00"/>
      <color rgb="FFFFFF66"/>
      <color rgb="FF33CC33"/>
      <color rgb="FFCCFF66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10</xdr:row>
      <xdr:rowOff>123825</xdr:rowOff>
    </xdr:from>
    <xdr:to>
      <xdr:col>7</xdr:col>
      <xdr:colOff>561975</xdr:colOff>
      <xdr:row>12</xdr:row>
      <xdr:rowOff>133350</xdr:rowOff>
    </xdr:to>
    <xdr:sp macro="" textlink="">
      <xdr:nvSpPr>
        <xdr:cNvPr id="2" name="Left Arrow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591425" y="2266950"/>
          <a:ext cx="1047750" cy="4857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  <xdr:twoCellAnchor>
    <xdr:from>
      <xdr:col>6</xdr:col>
      <xdr:colOff>152400</xdr:colOff>
      <xdr:row>15</xdr:row>
      <xdr:rowOff>104775</xdr:rowOff>
    </xdr:from>
    <xdr:to>
      <xdr:col>7</xdr:col>
      <xdr:colOff>590550</xdr:colOff>
      <xdr:row>17</xdr:row>
      <xdr:rowOff>114300</xdr:rowOff>
    </xdr:to>
    <xdr:sp macro="" textlink="">
      <xdr:nvSpPr>
        <xdr:cNvPr id="3" name="Left Arrow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7620000" y="3438525"/>
          <a:ext cx="1047750" cy="4857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d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user/Downloads/input%20post%20t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EFL SCORING SCALE"/>
      <sheetName val="TOEFL SCORE CALCULATOR"/>
      <sheetName val=" BERITA ACARA"/>
    </sheetNames>
    <sheetDataSet>
      <sheetData sheetId="0" refreshError="1">
        <row r="3">
          <cell r="B3">
            <v>50</v>
          </cell>
          <cell r="C3">
            <v>68</v>
          </cell>
          <cell r="E3">
            <v>67</v>
          </cell>
        </row>
        <row r="4">
          <cell r="B4">
            <v>49</v>
          </cell>
          <cell r="C4">
            <v>67</v>
          </cell>
          <cell r="E4">
            <v>66</v>
          </cell>
        </row>
        <row r="5">
          <cell r="B5">
            <v>48</v>
          </cell>
          <cell r="C5">
            <v>66</v>
          </cell>
          <cell r="E5">
            <v>65</v>
          </cell>
        </row>
        <row r="6">
          <cell r="B6">
            <v>47</v>
          </cell>
          <cell r="C6">
            <v>65</v>
          </cell>
          <cell r="E6">
            <v>63</v>
          </cell>
        </row>
        <row r="7">
          <cell r="B7">
            <v>46</v>
          </cell>
          <cell r="C7">
            <v>63</v>
          </cell>
          <cell r="E7">
            <v>61</v>
          </cell>
        </row>
        <row r="8">
          <cell r="B8">
            <v>45</v>
          </cell>
          <cell r="C8">
            <v>62</v>
          </cell>
          <cell r="E8">
            <v>60</v>
          </cell>
        </row>
        <row r="9">
          <cell r="B9">
            <v>44</v>
          </cell>
          <cell r="C9">
            <v>61</v>
          </cell>
          <cell r="E9">
            <v>59</v>
          </cell>
        </row>
        <row r="10">
          <cell r="B10">
            <v>43</v>
          </cell>
          <cell r="C10">
            <v>60</v>
          </cell>
          <cell r="E10">
            <v>58</v>
          </cell>
        </row>
        <row r="11">
          <cell r="B11">
            <v>42</v>
          </cell>
          <cell r="C11">
            <v>59</v>
          </cell>
          <cell r="E11">
            <v>57</v>
          </cell>
        </row>
        <row r="12">
          <cell r="B12">
            <v>41</v>
          </cell>
          <cell r="C12">
            <v>58</v>
          </cell>
          <cell r="E12">
            <v>56</v>
          </cell>
        </row>
        <row r="13">
          <cell r="B13">
            <v>40</v>
          </cell>
          <cell r="C13">
            <v>57</v>
          </cell>
          <cell r="D13">
            <v>68</v>
          </cell>
          <cell r="E13">
            <v>55</v>
          </cell>
        </row>
        <row r="14">
          <cell r="B14">
            <v>39</v>
          </cell>
          <cell r="C14">
            <v>57</v>
          </cell>
          <cell r="D14">
            <v>67</v>
          </cell>
          <cell r="E14">
            <v>54</v>
          </cell>
        </row>
        <row r="15">
          <cell r="B15">
            <v>38</v>
          </cell>
          <cell r="C15">
            <v>56</v>
          </cell>
          <cell r="D15">
            <v>65</v>
          </cell>
          <cell r="E15">
            <v>54</v>
          </cell>
        </row>
        <row r="16">
          <cell r="B16">
            <v>37</v>
          </cell>
          <cell r="C16">
            <v>55</v>
          </cell>
          <cell r="D16">
            <v>63</v>
          </cell>
          <cell r="E16">
            <v>53</v>
          </cell>
        </row>
        <row r="17">
          <cell r="B17">
            <v>36</v>
          </cell>
          <cell r="C17">
            <v>54</v>
          </cell>
          <cell r="D17">
            <v>61</v>
          </cell>
          <cell r="E17">
            <v>52</v>
          </cell>
        </row>
        <row r="18">
          <cell r="B18">
            <v>35</v>
          </cell>
          <cell r="C18">
            <v>54</v>
          </cell>
          <cell r="D18">
            <v>60</v>
          </cell>
          <cell r="E18">
            <v>52</v>
          </cell>
        </row>
        <row r="19">
          <cell r="B19">
            <v>34</v>
          </cell>
          <cell r="C19">
            <v>53</v>
          </cell>
          <cell r="D19">
            <v>58</v>
          </cell>
          <cell r="E19">
            <v>51</v>
          </cell>
        </row>
        <row r="20">
          <cell r="B20">
            <v>33</v>
          </cell>
          <cell r="C20">
            <v>52</v>
          </cell>
          <cell r="D20">
            <v>57</v>
          </cell>
          <cell r="E20">
            <v>50</v>
          </cell>
        </row>
        <row r="21">
          <cell r="B21">
            <v>32</v>
          </cell>
          <cell r="C21">
            <v>52</v>
          </cell>
          <cell r="D21">
            <v>56</v>
          </cell>
          <cell r="E21">
            <v>49</v>
          </cell>
        </row>
        <row r="22">
          <cell r="B22">
            <v>31</v>
          </cell>
          <cell r="C22">
            <v>51</v>
          </cell>
          <cell r="D22">
            <v>55</v>
          </cell>
          <cell r="E22">
            <v>48</v>
          </cell>
        </row>
        <row r="23">
          <cell r="B23">
            <v>30</v>
          </cell>
          <cell r="C23">
            <v>51</v>
          </cell>
          <cell r="D23">
            <v>54</v>
          </cell>
          <cell r="E23">
            <v>48</v>
          </cell>
        </row>
        <row r="24">
          <cell r="B24">
            <v>29</v>
          </cell>
          <cell r="C24">
            <v>50</v>
          </cell>
          <cell r="D24">
            <v>53</v>
          </cell>
          <cell r="E24">
            <v>47</v>
          </cell>
        </row>
        <row r="25">
          <cell r="B25">
            <v>28</v>
          </cell>
          <cell r="C25">
            <v>49</v>
          </cell>
          <cell r="D25">
            <v>52</v>
          </cell>
          <cell r="E25">
            <v>46</v>
          </cell>
        </row>
        <row r="26">
          <cell r="B26">
            <v>27</v>
          </cell>
          <cell r="C26">
            <v>49</v>
          </cell>
          <cell r="D26">
            <v>51</v>
          </cell>
          <cell r="E26">
            <v>46</v>
          </cell>
        </row>
        <row r="27">
          <cell r="B27">
            <v>26</v>
          </cell>
          <cell r="C27">
            <v>48</v>
          </cell>
          <cell r="D27">
            <v>50</v>
          </cell>
          <cell r="E27">
            <v>45</v>
          </cell>
        </row>
        <row r="28">
          <cell r="B28">
            <v>25</v>
          </cell>
          <cell r="C28">
            <v>48</v>
          </cell>
          <cell r="D28">
            <v>49</v>
          </cell>
          <cell r="E28">
            <v>44</v>
          </cell>
        </row>
        <row r="29">
          <cell r="B29">
            <v>24</v>
          </cell>
          <cell r="C29">
            <v>47</v>
          </cell>
          <cell r="D29">
            <v>48</v>
          </cell>
          <cell r="E29">
            <v>43</v>
          </cell>
        </row>
        <row r="30">
          <cell r="B30">
            <v>23</v>
          </cell>
          <cell r="C30">
            <v>47</v>
          </cell>
          <cell r="D30">
            <v>47</v>
          </cell>
          <cell r="E30">
            <v>43</v>
          </cell>
        </row>
        <row r="31">
          <cell r="B31">
            <v>22</v>
          </cell>
          <cell r="C31">
            <v>46</v>
          </cell>
          <cell r="D31">
            <v>46</v>
          </cell>
          <cell r="E31">
            <v>42</v>
          </cell>
        </row>
        <row r="32">
          <cell r="B32">
            <v>21</v>
          </cell>
          <cell r="C32">
            <v>45</v>
          </cell>
          <cell r="D32">
            <v>45</v>
          </cell>
          <cell r="E32">
            <v>41</v>
          </cell>
        </row>
        <row r="33">
          <cell r="B33">
            <v>20</v>
          </cell>
          <cell r="C33">
            <v>45</v>
          </cell>
          <cell r="D33">
            <v>44</v>
          </cell>
          <cell r="E33">
            <v>40</v>
          </cell>
        </row>
        <row r="34">
          <cell r="B34">
            <v>19</v>
          </cell>
          <cell r="C34">
            <v>44</v>
          </cell>
          <cell r="D34">
            <v>43</v>
          </cell>
          <cell r="E34">
            <v>39</v>
          </cell>
        </row>
        <row r="35">
          <cell r="B35">
            <v>18</v>
          </cell>
          <cell r="C35">
            <v>43</v>
          </cell>
          <cell r="D35">
            <v>43</v>
          </cell>
          <cell r="E35">
            <v>38</v>
          </cell>
        </row>
        <row r="36">
          <cell r="B36">
            <v>17</v>
          </cell>
          <cell r="C36">
            <v>42</v>
          </cell>
          <cell r="D36">
            <v>41</v>
          </cell>
          <cell r="E36">
            <v>37</v>
          </cell>
        </row>
        <row r="37">
          <cell r="B37">
            <v>16</v>
          </cell>
          <cell r="C37">
            <v>41</v>
          </cell>
          <cell r="D37">
            <v>40</v>
          </cell>
          <cell r="E37">
            <v>36</v>
          </cell>
        </row>
        <row r="38">
          <cell r="B38">
            <v>15</v>
          </cell>
          <cell r="C38">
            <v>41</v>
          </cell>
          <cell r="D38">
            <v>40</v>
          </cell>
          <cell r="E38">
            <v>35</v>
          </cell>
        </row>
        <row r="39">
          <cell r="B39">
            <v>14</v>
          </cell>
          <cell r="C39">
            <v>39</v>
          </cell>
          <cell r="D39">
            <v>38</v>
          </cell>
          <cell r="E39">
            <v>34</v>
          </cell>
        </row>
        <row r="40">
          <cell r="B40">
            <v>13</v>
          </cell>
          <cell r="C40">
            <v>38</v>
          </cell>
          <cell r="D40">
            <v>37</v>
          </cell>
          <cell r="E40">
            <v>32</v>
          </cell>
        </row>
        <row r="41">
          <cell r="B41">
            <v>12</v>
          </cell>
          <cell r="C41">
            <v>37</v>
          </cell>
          <cell r="D41">
            <v>36</v>
          </cell>
          <cell r="E41">
            <v>31</v>
          </cell>
        </row>
        <row r="42">
          <cell r="B42">
            <v>11</v>
          </cell>
          <cell r="C42">
            <v>35</v>
          </cell>
          <cell r="D42">
            <v>35</v>
          </cell>
          <cell r="E42">
            <v>30</v>
          </cell>
        </row>
        <row r="43">
          <cell r="B43">
            <v>10</v>
          </cell>
          <cell r="C43">
            <v>33</v>
          </cell>
          <cell r="D43">
            <v>33</v>
          </cell>
          <cell r="E43">
            <v>29</v>
          </cell>
        </row>
        <row r="44">
          <cell r="B44">
            <v>9</v>
          </cell>
          <cell r="C44">
            <v>32</v>
          </cell>
          <cell r="D44">
            <v>31</v>
          </cell>
          <cell r="E44">
            <v>28</v>
          </cell>
        </row>
        <row r="45">
          <cell r="B45">
            <v>8</v>
          </cell>
          <cell r="C45">
            <v>32</v>
          </cell>
          <cell r="D45">
            <v>29</v>
          </cell>
          <cell r="E45">
            <v>28</v>
          </cell>
        </row>
        <row r="46">
          <cell r="B46">
            <v>7</v>
          </cell>
          <cell r="C46">
            <v>31</v>
          </cell>
          <cell r="D46">
            <v>27</v>
          </cell>
          <cell r="E46">
            <v>27</v>
          </cell>
        </row>
        <row r="47">
          <cell r="B47">
            <v>6</v>
          </cell>
          <cell r="C47">
            <v>30</v>
          </cell>
          <cell r="D47">
            <v>26</v>
          </cell>
          <cell r="E47">
            <v>26</v>
          </cell>
        </row>
        <row r="48">
          <cell r="B48">
            <v>5</v>
          </cell>
          <cell r="C48">
            <v>29</v>
          </cell>
          <cell r="D48">
            <v>25</v>
          </cell>
          <cell r="E48">
            <v>25</v>
          </cell>
        </row>
        <row r="49">
          <cell r="B49">
            <v>4</v>
          </cell>
          <cell r="C49">
            <v>28</v>
          </cell>
          <cell r="D49">
            <v>23</v>
          </cell>
          <cell r="E49">
            <v>24</v>
          </cell>
        </row>
        <row r="50">
          <cell r="B50">
            <v>3</v>
          </cell>
          <cell r="C50">
            <v>27</v>
          </cell>
          <cell r="D50">
            <v>22</v>
          </cell>
          <cell r="E50">
            <v>24</v>
          </cell>
        </row>
        <row r="51">
          <cell r="B51">
            <v>2</v>
          </cell>
          <cell r="C51">
            <v>26</v>
          </cell>
          <cell r="D51">
            <v>21</v>
          </cell>
          <cell r="E51">
            <v>23</v>
          </cell>
        </row>
        <row r="52">
          <cell r="B52">
            <v>1</v>
          </cell>
          <cell r="C52">
            <v>25</v>
          </cell>
          <cell r="D52">
            <v>20</v>
          </cell>
          <cell r="E52">
            <v>22</v>
          </cell>
        </row>
        <row r="53">
          <cell r="B53">
            <v>0</v>
          </cell>
          <cell r="C53">
            <v>24</v>
          </cell>
          <cell r="D53">
            <v>20</v>
          </cell>
          <cell r="E53">
            <v>21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E53"/>
  <sheetViews>
    <sheetView topLeftCell="A4" workbookViewId="0">
      <selection activeCell="C55" sqref="C55"/>
    </sheetView>
  </sheetViews>
  <sheetFormatPr baseColWidth="10" defaultColWidth="9.1640625" defaultRowHeight="15" x14ac:dyDescent="0.2"/>
  <cols>
    <col min="1" max="1" width="9.1640625" style="1"/>
    <col min="2" max="2" width="13.5" style="1" customWidth="1"/>
    <col min="3" max="3" width="11.5" style="1" customWidth="1"/>
    <col min="4" max="4" width="40.1640625" style="1" bestFit="1" customWidth="1"/>
    <col min="5" max="5" width="10.5" style="1" bestFit="1" customWidth="1"/>
    <col min="6" max="7" width="9.1640625" style="1"/>
    <col min="8" max="8" width="10.6640625" style="1" customWidth="1"/>
    <col min="9" max="9" width="30.83203125" style="1" bestFit="1" customWidth="1"/>
    <col min="10" max="16384" width="9.1640625" style="1"/>
  </cols>
  <sheetData>
    <row r="2" spans="2:5" ht="19" x14ac:dyDescent="0.25">
      <c r="B2" s="4" t="s">
        <v>0</v>
      </c>
      <c r="C2" s="4" t="s">
        <v>1</v>
      </c>
      <c r="D2" s="4" t="s">
        <v>2</v>
      </c>
      <c r="E2" s="4" t="s">
        <v>3</v>
      </c>
    </row>
    <row r="3" spans="2:5" x14ac:dyDescent="0.2">
      <c r="B3" s="2">
        <v>50</v>
      </c>
      <c r="C3" s="2">
        <v>68</v>
      </c>
      <c r="D3" s="3"/>
      <c r="E3" s="2">
        <v>67</v>
      </c>
    </row>
    <row r="4" spans="2:5" x14ac:dyDescent="0.2">
      <c r="B4" s="2">
        <v>49</v>
      </c>
      <c r="C4" s="2">
        <v>67</v>
      </c>
      <c r="D4" s="3"/>
      <c r="E4" s="2">
        <v>66</v>
      </c>
    </row>
    <row r="5" spans="2:5" x14ac:dyDescent="0.2">
      <c r="B5" s="2">
        <v>48</v>
      </c>
      <c r="C5" s="2">
        <v>66</v>
      </c>
      <c r="D5" s="3"/>
      <c r="E5" s="2">
        <v>65</v>
      </c>
    </row>
    <row r="6" spans="2:5" x14ac:dyDescent="0.2">
      <c r="B6" s="2">
        <v>47</v>
      </c>
      <c r="C6" s="2">
        <v>65</v>
      </c>
      <c r="D6" s="3"/>
      <c r="E6" s="2">
        <v>63</v>
      </c>
    </row>
    <row r="7" spans="2:5" x14ac:dyDescent="0.2">
      <c r="B7" s="2">
        <v>46</v>
      </c>
      <c r="C7" s="2">
        <v>63</v>
      </c>
      <c r="D7" s="3"/>
      <c r="E7" s="2">
        <v>61</v>
      </c>
    </row>
    <row r="8" spans="2:5" x14ac:dyDescent="0.2">
      <c r="B8" s="2">
        <v>45</v>
      </c>
      <c r="C8" s="2">
        <v>62</v>
      </c>
      <c r="D8" s="3"/>
      <c r="E8" s="2">
        <v>60</v>
      </c>
    </row>
    <row r="9" spans="2:5" x14ac:dyDescent="0.2">
      <c r="B9" s="2">
        <v>44</v>
      </c>
      <c r="C9" s="2">
        <v>61</v>
      </c>
      <c r="D9" s="3"/>
      <c r="E9" s="2">
        <v>59</v>
      </c>
    </row>
    <row r="10" spans="2:5" x14ac:dyDescent="0.2">
      <c r="B10" s="2">
        <v>43</v>
      </c>
      <c r="C10" s="2">
        <v>60</v>
      </c>
      <c r="D10" s="3"/>
      <c r="E10" s="2">
        <v>58</v>
      </c>
    </row>
    <row r="11" spans="2:5" x14ac:dyDescent="0.2">
      <c r="B11" s="2">
        <v>42</v>
      </c>
      <c r="C11" s="2">
        <v>59</v>
      </c>
      <c r="D11" s="3"/>
      <c r="E11" s="2">
        <v>57</v>
      </c>
    </row>
    <row r="12" spans="2:5" x14ac:dyDescent="0.2">
      <c r="B12" s="2">
        <v>41</v>
      </c>
      <c r="C12" s="2">
        <v>58</v>
      </c>
      <c r="D12" s="3"/>
      <c r="E12" s="2">
        <v>56</v>
      </c>
    </row>
    <row r="13" spans="2:5" x14ac:dyDescent="0.2">
      <c r="B13" s="2">
        <v>40</v>
      </c>
      <c r="C13" s="2">
        <v>57</v>
      </c>
      <c r="D13" s="2">
        <v>68</v>
      </c>
      <c r="E13" s="2">
        <v>55</v>
      </c>
    </row>
    <row r="14" spans="2:5" x14ac:dyDescent="0.2">
      <c r="B14" s="2">
        <v>39</v>
      </c>
      <c r="C14" s="2">
        <v>57</v>
      </c>
      <c r="D14" s="2">
        <v>67</v>
      </c>
      <c r="E14" s="2">
        <v>54</v>
      </c>
    </row>
    <row r="15" spans="2:5" x14ac:dyDescent="0.2">
      <c r="B15" s="2">
        <v>38</v>
      </c>
      <c r="C15" s="2">
        <v>56</v>
      </c>
      <c r="D15" s="2">
        <v>65</v>
      </c>
      <c r="E15" s="2">
        <v>54</v>
      </c>
    </row>
    <row r="16" spans="2:5" x14ac:dyDescent="0.2">
      <c r="B16" s="2">
        <v>37</v>
      </c>
      <c r="C16" s="2">
        <v>55</v>
      </c>
      <c r="D16" s="2">
        <v>63</v>
      </c>
      <c r="E16" s="2">
        <v>53</v>
      </c>
    </row>
    <row r="17" spans="2:5" x14ac:dyDescent="0.2">
      <c r="B17" s="2">
        <v>36</v>
      </c>
      <c r="C17" s="2">
        <v>54</v>
      </c>
      <c r="D17" s="2">
        <v>61</v>
      </c>
      <c r="E17" s="2">
        <v>52</v>
      </c>
    </row>
    <row r="18" spans="2:5" x14ac:dyDescent="0.2">
      <c r="B18" s="2">
        <v>35</v>
      </c>
      <c r="C18" s="2">
        <v>54</v>
      </c>
      <c r="D18" s="2">
        <v>60</v>
      </c>
      <c r="E18" s="2">
        <v>52</v>
      </c>
    </row>
    <row r="19" spans="2:5" x14ac:dyDescent="0.2">
      <c r="B19" s="2">
        <v>34</v>
      </c>
      <c r="C19" s="2">
        <v>53</v>
      </c>
      <c r="D19" s="2">
        <v>58</v>
      </c>
      <c r="E19" s="2">
        <v>51</v>
      </c>
    </row>
    <row r="20" spans="2:5" x14ac:dyDescent="0.2">
      <c r="B20" s="2">
        <v>33</v>
      </c>
      <c r="C20" s="2">
        <v>52</v>
      </c>
      <c r="D20" s="2">
        <v>57</v>
      </c>
      <c r="E20" s="2">
        <v>50</v>
      </c>
    </row>
    <row r="21" spans="2:5" x14ac:dyDescent="0.2">
      <c r="B21" s="2">
        <v>32</v>
      </c>
      <c r="C21" s="2">
        <v>52</v>
      </c>
      <c r="D21" s="2">
        <v>56</v>
      </c>
      <c r="E21" s="2">
        <v>49</v>
      </c>
    </row>
    <row r="22" spans="2:5" x14ac:dyDescent="0.2">
      <c r="B22" s="2">
        <v>31</v>
      </c>
      <c r="C22" s="2">
        <v>51</v>
      </c>
      <c r="D22" s="2">
        <v>55</v>
      </c>
      <c r="E22" s="2">
        <v>48</v>
      </c>
    </row>
    <row r="23" spans="2:5" x14ac:dyDescent="0.2">
      <c r="B23" s="2">
        <v>30</v>
      </c>
      <c r="C23" s="2">
        <v>51</v>
      </c>
      <c r="D23" s="2">
        <v>54</v>
      </c>
      <c r="E23" s="2">
        <v>48</v>
      </c>
    </row>
    <row r="24" spans="2:5" x14ac:dyDescent="0.2">
      <c r="B24" s="2">
        <v>29</v>
      </c>
      <c r="C24" s="2">
        <v>50</v>
      </c>
      <c r="D24" s="2">
        <v>53</v>
      </c>
      <c r="E24" s="2">
        <v>47</v>
      </c>
    </row>
    <row r="25" spans="2:5" x14ac:dyDescent="0.2">
      <c r="B25" s="2">
        <v>28</v>
      </c>
      <c r="C25" s="2">
        <v>49</v>
      </c>
      <c r="D25" s="2">
        <v>52</v>
      </c>
      <c r="E25" s="2">
        <v>46</v>
      </c>
    </row>
    <row r="26" spans="2:5" x14ac:dyDescent="0.2">
      <c r="B26" s="2">
        <v>27</v>
      </c>
      <c r="C26" s="2">
        <v>49</v>
      </c>
      <c r="D26" s="2">
        <v>51</v>
      </c>
      <c r="E26" s="2">
        <v>46</v>
      </c>
    </row>
    <row r="27" spans="2:5" x14ac:dyDescent="0.2">
      <c r="B27" s="2">
        <v>26</v>
      </c>
      <c r="C27" s="2">
        <v>48</v>
      </c>
      <c r="D27" s="2">
        <v>50</v>
      </c>
      <c r="E27" s="2">
        <v>45</v>
      </c>
    </row>
    <row r="28" spans="2:5" x14ac:dyDescent="0.2">
      <c r="B28" s="2">
        <v>25</v>
      </c>
      <c r="C28" s="2">
        <v>48</v>
      </c>
      <c r="D28" s="2">
        <v>49</v>
      </c>
      <c r="E28" s="2">
        <v>44</v>
      </c>
    </row>
    <row r="29" spans="2:5" x14ac:dyDescent="0.2">
      <c r="B29" s="2">
        <v>24</v>
      </c>
      <c r="C29" s="2">
        <v>47</v>
      </c>
      <c r="D29" s="2">
        <v>48</v>
      </c>
      <c r="E29" s="2">
        <v>43</v>
      </c>
    </row>
    <row r="30" spans="2:5" x14ac:dyDescent="0.2">
      <c r="B30" s="2">
        <v>23</v>
      </c>
      <c r="C30" s="2">
        <v>47</v>
      </c>
      <c r="D30" s="2">
        <v>47</v>
      </c>
      <c r="E30" s="2">
        <v>43</v>
      </c>
    </row>
    <row r="31" spans="2:5" x14ac:dyDescent="0.2">
      <c r="B31" s="2">
        <v>22</v>
      </c>
      <c r="C31" s="2">
        <v>46</v>
      </c>
      <c r="D31" s="2">
        <v>46</v>
      </c>
      <c r="E31" s="2">
        <v>42</v>
      </c>
    </row>
    <row r="32" spans="2:5" x14ac:dyDescent="0.2">
      <c r="B32" s="2">
        <v>21</v>
      </c>
      <c r="C32" s="2">
        <v>45</v>
      </c>
      <c r="D32" s="2">
        <v>45</v>
      </c>
      <c r="E32" s="2">
        <v>41</v>
      </c>
    </row>
    <row r="33" spans="2:5" x14ac:dyDescent="0.2">
      <c r="B33" s="2">
        <v>20</v>
      </c>
      <c r="C33" s="2">
        <v>45</v>
      </c>
      <c r="D33" s="2">
        <v>44</v>
      </c>
      <c r="E33" s="2">
        <v>40</v>
      </c>
    </row>
    <row r="34" spans="2:5" x14ac:dyDescent="0.2">
      <c r="B34" s="2">
        <v>19</v>
      </c>
      <c r="C34" s="2">
        <v>44</v>
      </c>
      <c r="D34" s="2">
        <v>43</v>
      </c>
      <c r="E34" s="2">
        <v>39</v>
      </c>
    </row>
    <row r="35" spans="2:5" x14ac:dyDescent="0.2">
      <c r="B35" s="2">
        <v>18</v>
      </c>
      <c r="C35" s="2">
        <v>43</v>
      </c>
      <c r="D35" s="2">
        <v>43</v>
      </c>
      <c r="E35" s="2">
        <v>38</v>
      </c>
    </row>
    <row r="36" spans="2:5" x14ac:dyDescent="0.2">
      <c r="B36" s="2">
        <v>17</v>
      </c>
      <c r="C36" s="2">
        <v>42</v>
      </c>
      <c r="D36" s="2">
        <v>41</v>
      </c>
      <c r="E36" s="2">
        <v>37</v>
      </c>
    </row>
    <row r="37" spans="2:5" x14ac:dyDescent="0.2">
      <c r="B37" s="2">
        <v>16</v>
      </c>
      <c r="C37" s="2">
        <v>41</v>
      </c>
      <c r="D37" s="2">
        <v>40</v>
      </c>
      <c r="E37" s="2">
        <v>36</v>
      </c>
    </row>
    <row r="38" spans="2:5" x14ac:dyDescent="0.2">
      <c r="B38" s="2">
        <v>15</v>
      </c>
      <c r="C38" s="2">
        <v>41</v>
      </c>
      <c r="D38" s="2">
        <v>40</v>
      </c>
      <c r="E38" s="2">
        <v>35</v>
      </c>
    </row>
    <row r="39" spans="2:5" x14ac:dyDescent="0.2">
      <c r="B39" s="2">
        <v>14</v>
      </c>
      <c r="C39" s="2">
        <v>39</v>
      </c>
      <c r="D39" s="2">
        <v>38</v>
      </c>
      <c r="E39" s="2">
        <v>34</v>
      </c>
    </row>
    <row r="40" spans="2:5" x14ac:dyDescent="0.2">
      <c r="B40" s="2">
        <v>13</v>
      </c>
      <c r="C40" s="2">
        <v>38</v>
      </c>
      <c r="D40" s="2">
        <v>37</v>
      </c>
      <c r="E40" s="2">
        <v>32</v>
      </c>
    </row>
    <row r="41" spans="2:5" x14ac:dyDescent="0.2">
      <c r="B41" s="2">
        <v>12</v>
      </c>
      <c r="C41" s="2">
        <v>37</v>
      </c>
      <c r="D41" s="2">
        <v>36</v>
      </c>
      <c r="E41" s="2">
        <v>31</v>
      </c>
    </row>
    <row r="42" spans="2:5" x14ac:dyDescent="0.2">
      <c r="B42" s="2">
        <v>11</v>
      </c>
      <c r="C42" s="2">
        <v>35</v>
      </c>
      <c r="D42" s="2">
        <v>35</v>
      </c>
      <c r="E42" s="2">
        <v>30</v>
      </c>
    </row>
    <row r="43" spans="2:5" x14ac:dyDescent="0.2">
      <c r="B43" s="2">
        <v>10</v>
      </c>
      <c r="C43" s="2">
        <v>33</v>
      </c>
      <c r="D43" s="2">
        <v>33</v>
      </c>
      <c r="E43" s="2">
        <v>29</v>
      </c>
    </row>
    <row r="44" spans="2:5" x14ac:dyDescent="0.2">
      <c r="B44" s="2">
        <v>9</v>
      </c>
      <c r="C44" s="2">
        <v>32</v>
      </c>
      <c r="D44" s="2">
        <v>31</v>
      </c>
      <c r="E44" s="2">
        <v>28</v>
      </c>
    </row>
    <row r="45" spans="2:5" x14ac:dyDescent="0.2">
      <c r="B45" s="2">
        <v>8</v>
      </c>
      <c r="C45" s="2">
        <v>32</v>
      </c>
      <c r="D45" s="2">
        <v>29</v>
      </c>
      <c r="E45" s="2">
        <v>28</v>
      </c>
    </row>
    <row r="46" spans="2:5" x14ac:dyDescent="0.2">
      <c r="B46" s="2">
        <v>7</v>
      </c>
      <c r="C46" s="2">
        <v>31</v>
      </c>
      <c r="D46" s="2">
        <v>27</v>
      </c>
      <c r="E46" s="2">
        <v>27</v>
      </c>
    </row>
    <row r="47" spans="2:5" x14ac:dyDescent="0.2">
      <c r="B47" s="2">
        <v>6</v>
      </c>
      <c r="C47" s="2">
        <v>30</v>
      </c>
      <c r="D47" s="2">
        <v>26</v>
      </c>
      <c r="E47" s="2">
        <v>26</v>
      </c>
    </row>
    <row r="48" spans="2:5" x14ac:dyDescent="0.2">
      <c r="B48" s="2">
        <v>5</v>
      </c>
      <c r="C48" s="2">
        <v>29</v>
      </c>
      <c r="D48" s="2">
        <v>25</v>
      </c>
      <c r="E48" s="2">
        <v>25</v>
      </c>
    </row>
    <row r="49" spans="2:5" x14ac:dyDescent="0.2">
      <c r="B49" s="2">
        <v>4</v>
      </c>
      <c r="C49" s="2">
        <v>28</v>
      </c>
      <c r="D49" s="2">
        <v>23</v>
      </c>
      <c r="E49" s="2">
        <v>24</v>
      </c>
    </row>
    <row r="50" spans="2:5" x14ac:dyDescent="0.2">
      <c r="B50" s="2">
        <v>3</v>
      </c>
      <c r="C50" s="2">
        <v>27</v>
      </c>
      <c r="D50" s="2">
        <v>22</v>
      </c>
      <c r="E50" s="2">
        <v>24</v>
      </c>
    </row>
    <row r="51" spans="2:5" x14ac:dyDescent="0.2">
      <c r="B51" s="2">
        <v>2</v>
      </c>
      <c r="C51" s="2">
        <v>26</v>
      </c>
      <c r="D51" s="2">
        <v>21</v>
      </c>
      <c r="E51" s="2">
        <v>23</v>
      </c>
    </row>
    <row r="52" spans="2:5" x14ac:dyDescent="0.2">
      <c r="B52" s="2">
        <v>1</v>
      </c>
      <c r="C52" s="2">
        <v>25</v>
      </c>
      <c r="D52" s="2">
        <v>20</v>
      </c>
      <c r="E52" s="2">
        <v>22</v>
      </c>
    </row>
    <row r="53" spans="2:5" x14ac:dyDescent="0.2">
      <c r="B53" s="2">
        <v>0</v>
      </c>
      <c r="C53" s="2">
        <v>24</v>
      </c>
      <c r="D53" s="2">
        <v>20</v>
      </c>
      <c r="E53" s="2">
        <v>21</v>
      </c>
    </row>
  </sheetData>
  <sheetProtection algorithmName="SHA-512" hashValue="wC44/VtftZDaNfmmaaRYRasPxKD6cB9JQLuUfGFCEu2SOWTAQrMqcecjwKoPtdE2uLsaL2OXUw2LgrhS1wTCgQ==" saltValue="qKZMHKPlsvzt3/3u8IiTbg==" spinCount="100000" sheet="1" objects="1" scenarios="1"/>
  <sortState xmlns:xlrd2="http://schemas.microsoft.com/office/spreadsheetml/2017/richdata2" ref="B3:B53">
    <sortCondition descending="1" ref="B3"/>
  </sortState>
  <conditionalFormatting sqref="B3:B5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5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D5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D2:N17"/>
  <sheetViews>
    <sheetView topLeftCell="B7" workbookViewId="0">
      <selection activeCell="F13" sqref="F13"/>
    </sheetView>
  </sheetViews>
  <sheetFormatPr baseColWidth="10" defaultColWidth="9.1640625" defaultRowHeight="15" x14ac:dyDescent="0.2"/>
  <cols>
    <col min="1" max="3" width="9.1640625" style="1"/>
    <col min="4" max="4" width="18.5" style="1" customWidth="1"/>
    <col min="5" max="5" width="44.5" style="1" customWidth="1"/>
    <col min="6" max="6" width="21.5" style="1" customWidth="1"/>
    <col min="7" max="8" width="9.1640625" style="1"/>
    <col min="9" max="9" width="7.5" style="1" customWidth="1"/>
    <col min="10" max="10" width="9.1640625" style="1" customWidth="1"/>
    <col min="11" max="11" width="13.6640625" style="1" customWidth="1"/>
    <col min="12" max="12" width="12" style="1" customWidth="1"/>
    <col min="13" max="16384" width="9.1640625" style="1"/>
  </cols>
  <sheetData>
    <row r="2" spans="4:14" ht="19" x14ac:dyDescent="0.25">
      <c r="D2" s="70" t="s">
        <v>9</v>
      </c>
      <c r="E2" s="70"/>
      <c r="F2" s="70"/>
    </row>
    <row r="4" spans="4:14" x14ac:dyDescent="0.2">
      <c r="K4" s="76" t="s">
        <v>11</v>
      </c>
      <c r="L4" s="77"/>
    </row>
    <row r="5" spans="4:14" x14ac:dyDescent="0.2">
      <c r="K5" s="8" t="s">
        <v>5</v>
      </c>
      <c r="L5" s="8">
        <v>50</v>
      </c>
    </row>
    <row r="6" spans="4:14" x14ac:dyDescent="0.2">
      <c r="K6" s="8" t="s">
        <v>12</v>
      </c>
      <c r="L6" s="8">
        <v>40</v>
      </c>
    </row>
    <row r="7" spans="4:14" ht="19" x14ac:dyDescent="0.25">
      <c r="D7" s="5"/>
      <c r="E7" s="5"/>
      <c r="F7" s="5"/>
      <c r="K7" s="8" t="s">
        <v>3</v>
      </c>
      <c r="L7" s="8">
        <v>50</v>
      </c>
    </row>
    <row r="8" spans="4:14" ht="19" x14ac:dyDescent="0.25">
      <c r="D8" s="5"/>
      <c r="E8" s="5"/>
      <c r="F8" s="5"/>
      <c r="K8" s="8" t="s">
        <v>13</v>
      </c>
      <c r="L8" s="8">
        <v>140</v>
      </c>
    </row>
    <row r="9" spans="4:14" ht="19" x14ac:dyDescent="0.25">
      <c r="D9" s="5"/>
      <c r="E9" s="5"/>
      <c r="F9" s="5"/>
    </row>
    <row r="10" spans="4:14" ht="19" x14ac:dyDescent="0.25">
      <c r="D10" s="69" t="s">
        <v>4</v>
      </c>
      <c r="E10" s="69"/>
      <c r="F10" s="69"/>
    </row>
    <row r="11" spans="4:14" ht="19" x14ac:dyDescent="0.25">
      <c r="D11" s="4" t="s">
        <v>5</v>
      </c>
      <c r="E11" s="4" t="s">
        <v>2</v>
      </c>
      <c r="F11" s="4" t="s">
        <v>3</v>
      </c>
    </row>
    <row r="12" spans="4:14" ht="19" x14ac:dyDescent="0.25">
      <c r="D12" s="6">
        <v>50</v>
      </c>
      <c r="E12" s="7">
        <v>40</v>
      </c>
      <c r="F12" s="6">
        <v>50</v>
      </c>
      <c r="I12" s="74" t="s">
        <v>7</v>
      </c>
      <c r="J12" s="74"/>
      <c r="K12" s="74"/>
      <c r="L12" s="74"/>
      <c r="M12" s="74"/>
    </row>
    <row r="13" spans="4:14" ht="19" x14ac:dyDescent="0.25">
      <c r="D13" s="5"/>
      <c r="E13" s="5"/>
      <c r="F13" s="5"/>
      <c r="I13" s="75" t="s">
        <v>10</v>
      </c>
      <c r="J13" s="75"/>
      <c r="K13" s="75"/>
      <c r="L13" s="75"/>
      <c r="M13" s="75"/>
      <c r="N13" s="75"/>
    </row>
    <row r="14" spans="4:14" ht="19" x14ac:dyDescent="0.25">
      <c r="D14" s="5"/>
      <c r="E14" s="5"/>
      <c r="F14" s="5"/>
      <c r="I14" s="75" t="s">
        <v>8</v>
      </c>
      <c r="J14" s="75"/>
      <c r="K14" s="75"/>
      <c r="L14" s="75"/>
      <c r="M14" s="75"/>
      <c r="N14" s="75"/>
    </row>
    <row r="15" spans="4:14" ht="19" x14ac:dyDescent="0.25">
      <c r="D15" s="69" t="s">
        <v>6</v>
      </c>
      <c r="E15" s="69"/>
      <c r="F15" s="69"/>
    </row>
    <row r="16" spans="4:14" ht="19" x14ac:dyDescent="0.25">
      <c r="D16" s="4">
        <f>VLOOKUP($D$12,'TOEFL SCORING SCALE'!$B$3:$C$53,2,0)</f>
        <v>68</v>
      </c>
      <c r="E16" s="4">
        <f>VLOOKUP($E$12,'TOEFL SCORING SCALE'!$B$3:$D$53,3,0)</f>
        <v>68</v>
      </c>
      <c r="F16" s="4">
        <f>VLOOKUP($F$12,'TOEFL SCORING SCALE'!$B$3:$E$53,4,0)</f>
        <v>67</v>
      </c>
    </row>
    <row r="17" spans="4:12" ht="19" x14ac:dyDescent="0.25">
      <c r="D17" s="71">
        <f>(SUM(D16:F16)*10)/3</f>
        <v>676.66666666666663</v>
      </c>
      <c r="E17" s="72"/>
      <c r="F17" s="73"/>
      <c r="I17" s="74" t="s">
        <v>14</v>
      </c>
      <c r="J17" s="74"/>
      <c r="K17" s="74"/>
      <c r="L17" s="74"/>
    </row>
  </sheetData>
  <sheetProtection algorithmName="SHA-512" hashValue="8uHIBw3UV2GJToovwTbjp+ZfiN1chEexryK9MZuSNe8x0YBtx/TuhXVvZyu4/Zecy8ZRONg5cvVzuXujhlQgnQ==" saltValue="NeWLh1rA7wq0alksCCNwfA==" spinCount="100000" sheet="1" objects="1" scenarios="1"/>
  <mergeCells count="9">
    <mergeCell ref="D10:F10"/>
    <mergeCell ref="D2:F2"/>
    <mergeCell ref="D15:F15"/>
    <mergeCell ref="D17:F17"/>
    <mergeCell ref="I12:M12"/>
    <mergeCell ref="I13:N13"/>
    <mergeCell ref="I14:N14"/>
    <mergeCell ref="K4:L4"/>
    <mergeCell ref="I17:L17"/>
  </mergeCells>
  <conditionalFormatting sqref="D10:F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:F10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A2:Q48"/>
  <sheetViews>
    <sheetView tabSelected="1" zoomScale="70" zoomScaleNormal="7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H18" sqref="H18"/>
    </sheetView>
  </sheetViews>
  <sheetFormatPr baseColWidth="10" defaultColWidth="8.83203125" defaultRowHeight="15" x14ac:dyDescent="0.2"/>
  <cols>
    <col min="1" max="1" width="7" customWidth="1"/>
    <col min="2" max="2" width="30.5" style="13" customWidth="1"/>
    <col min="3" max="3" width="27.5" style="13" customWidth="1"/>
    <col min="4" max="4" width="24.33203125" style="13" customWidth="1"/>
    <col min="5" max="5" width="31.33203125" customWidth="1"/>
    <col min="6" max="6" width="11.6640625" customWidth="1"/>
    <col min="7" max="7" width="13.1640625" customWidth="1"/>
    <col min="8" max="8" width="13.5" customWidth="1"/>
    <col min="9" max="9" width="7.5" customWidth="1"/>
    <col min="10" max="10" width="9.5" bestFit="1" customWidth="1"/>
    <col min="11" max="11" width="11.5" bestFit="1" customWidth="1"/>
    <col min="12" max="12" width="8.6640625" bestFit="1" customWidth="1"/>
    <col min="13" max="13" width="15.5" style="15" bestFit="1" customWidth="1"/>
    <col min="14" max="14" width="33.6640625" customWidth="1"/>
    <col min="15" max="15" width="14.1640625" hidden="1" customWidth="1"/>
    <col min="16" max="16" width="16" style="18" hidden="1" customWidth="1"/>
    <col min="17" max="17" width="16.83203125" style="18" hidden="1" customWidth="1"/>
  </cols>
  <sheetData>
    <row r="2" spans="1:17" ht="15" customHeight="1" x14ac:dyDescent="0.2">
      <c r="A2" s="78" t="s">
        <v>15</v>
      </c>
      <c r="B2" s="78" t="s">
        <v>16</v>
      </c>
      <c r="C2" s="82" t="s">
        <v>17</v>
      </c>
      <c r="D2" s="84" t="s">
        <v>18</v>
      </c>
      <c r="E2" s="78" t="s">
        <v>19</v>
      </c>
      <c r="F2" s="78" t="s">
        <v>23</v>
      </c>
      <c r="G2" s="78"/>
      <c r="H2" s="78"/>
      <c r="J2" s="78" t="s">
        <v>24</v>
      </c>
      <c r="K2" s="78"/>
      <c r="L2" s="78"/>
      <c r="M2" s="79" t="s">
        <v>20</v>
      </c>
      <c r="N2" s="80" t="s">
        <v>22</v>
      </c>
    </row>
    <row r="3" spans="1:17" s="17" customFormat="1" ht="45" x14ac:dyDescent="0.2">
      <c r="A3" s="81"/>
      <c r="B3" s="81"/>
      <c r="C3" s="83"/>
      <c r="D3" s="85"/>
      <c r="E3" s="81"/>
      <c r="F3" s="25" t="s">
        <v>5</v>
      </c>
      <c r="G3" s="25" t="s">
        <v>21</v>
      </c>
      <c r="H3" s="25" t="s">
        <v>3</v>
      </c>
      <c r="J3" s="12" t="s">
        <v>5</v>
      </c>
      <c r="K3" s="12" t="s">
        <v>21</v>
      </c>
      <c r="L3" s="12" t="s">
        <v>3</v>
      </c>
      <c r="M3" s="79"/>
      <c r="N3" s="80"/>
      <c r="P3" s="20" t="s">
        <v>25</v>
      </c>
      <c r="Q3" s="20" t="s">
        <v>22</v>
      </c>
    </row>
    <row r="4" spans="1:17" x14ac:dyDescent="0.2">
      <c r="A4" s="9">
        <v>1</v>
      </c>
      <c r="B4" s="67" t="s">
        <v>194</v>
      </c>
      <c r="C4" s="67" t="s">
        <v>224</v>
      </c>
      <c r="D4" s="67" t="s">
        <v>254</v>
      </c>
      <c r="E4" s="67" t="s">
        <v>175</v>
      </c>
      <c r="F4" s="56">
        <v>15</v>
      </c>
      <c r="G4" s="56">
        <v>8</v>
      </c>
      <c r="H4" s="56">
        <v>16</v>
      </c>
      <c r="J4" s="10">
        <f>VLOOKUP(F4,'TOEFL SCORING SCALE'!$B$3:$E$53,2,FALSE)</f>
        <v>41</v>
      </c>
      <c r="K4" s="10">
        <f>VLOOKUP(G4,'TOEFL SCORING SCALE'!$B$13:$E$53,3,FALSE)</f>
        <v>29</v>
      </c>
      <c r="L4" s="10">
        <f>VLOOKUP(H4,'TOEFL SCORING SCALE'!$B$3:$E$53,4,FALSE)</f>
        <v>36</v>
      </c>
      <c r="M4" s="16">
        <f>(SUM(J4:L4)*10)/3</f>
        <v>353.33333333333331</v>
      </c>
      <c r="N4" s="10" t="str">
        <f>VLOOKUP($M4,$P$4:$Q$7,2,TRUE)</f>
        <v>BEGINNER</v>
      </c>
      <c r="P4" s="19">
        <v>311</v>
      </c>
      <c r="Q4" s="19" t="s">
        <v>26</v>
      </c>
    </row>
    <row r="5" spans="1:17" x14ac:dyDescent="0.2">
      <c r="A5" s="9">
        <v>2</v>
      </c>
      <c r="B5" s="67" t="s">
        <v>195</v>
      </c>
      <c r="C5" s="67" t="s">
        <v>225</v>
      </c>
      <c r="D5" s="67" t="s">
        <v>255</v>
      </c>
      <c r="E5" s="67" t="s">
        <v>175</v>
      </c>
      <c r="F5" s="56">
        <v>15</v>
      </c>
      <c r="G5" s="56">
        <v>17</v>
      </c>
      <c r="H5" s="56">
        <v>11</v>
      </c>
      <c r="J5" s="10">
        <f>VLOOKUP(F5,'TOEFL SCORING SCALE'!$B$3:$E$53,2,FALSE)</f>
        <v>41</v>
      </c>
      <c r="K5" s="10">
        <f>VLOOKUP(G5,'TOEFL SCORING SCALE'!$B$13:$E$53,3,FALSE)</f>
        <v>41</v>
      </c>
      <c r="L5" s="10">
        <f>VLOOKUP(H5,'TOEFL SCORING SCALE'!$B$3:$E$53,4,FALSE)</f>
        <v>30</v>
      </c>
      <c r="M5" s="16">
        <f t="shared" ref="M5:M35" si="0">(SUM(J5:L5)*10)/3</f>
        <v>373.33333333333331</v>
      </c>
      <c r="N5" s="10" t="str">
        <f t="shared" ref="N5:N48" si="1">VLOOKUP($M5,$P$4:$Q$7,2,TRUE)</f>
        <v>BEGINNER</v>
      </c>
      <c r="P5" s="19">
        <v>451</v>
      </c>
      <c r="Q5" s="19" t="s">
        <v>27</v>
      </c>
    </row>
    <row r="6" spans="1:17" x14ac:dyDescent="0.2">
      <c r="A6" s="9">
        <v>3</v>
      </c>
      <c r="B6" s="67" t="s">
        <v>196</v>
      </c>
      <c r="C6" s="67" t="s">
        <v>226</v>
      </c>
      <c r="D6" s="67" t="s">
        <v>256</v>
      </c>
      <c r="E6" s="67" t="s">
        <v>175</v>
      </c>
      <c r="F6" s="56">
        <v>11</v>
      </c>
      <c r="G6" s="56">
        <v>12</v>
      </c>
      <c r="H6" s="56">
        <v>25</v>
      </c>
      <c r="J6" s="10">
        <f>VLOOKUP(F6,'TOEFL SCORING SCALE'!$B$3:$E$53,2,FALSE)</f>
        <v>35</v>
      </c>
      <c r="K6" s="10">
        <f>VLOOKUP(G6,'TOEFL SCORING SCALE'!$B$13:$E$53,3,FALSE)</f>
        <v>36</v>
      </c>
      <c r="L6" s="10">
        <f>VLOOKUP(H6,'TOEFL SCORING SCALE'!$B$3:$E$53,4,FALSE)</f>
        <v>44</v>
      </c>
      <c r="M6" s="16">
        <f t="shared" si="0"/>
        <v>383.33333333333331</v>
      </c>
      <c r="N6" s="10" t="str">
        <f t="shared" si="1"/>
        <v>BEGINNER</v>
      </c>
      <c r="P6" s="19">
        <v>501</v>
      </c>
      <c r="Q6" s="19" t="s">
        <v>28</v>
      </c>
    </row>
    <row r="7" spans="1:17" x14ac:dyDescent="0.2">
      <c r="A7" s="9">
        <v>4</v>
      </c>
      <c r="B7" s="67" t="s">
        <v>197</v>
      </c>
      <c r="C7" s="67" t="s">
        <v>227</v>
      </c>
      <c r="D7" s="67" t="s">
        <v>257</v>
      </c>
      <c r="E7" s="67" t="s">
        <v>187</v>
      </c>
      <c r="F7" s="56">
        <v>18</v>
      </c>
      <c r="G7" s="56">
        <v>9</v>
      </c>
      <c r="H7" s="56">
        <v>19</v>
      </c>
      <c r="J7" s="10">
        <f>VLOOKUP(F7,'TOEFL SCORING SCALE'!$B$3:$E$53,2,FALSE)</f>
        <v>43</v>
      </c>
      <c r="K7" s="10">
        <f>VLOOKUP(G7,'TOEFL SCORING SCALE'!$B$13:$E$53,3,FALSE)</f>
        <v>31</v>
      </c>
      <c r="L7" s="10">
        <f>VLOOKUP(H7,'TOEFL SCORING SCALE'!$B$3:$E$53,4,FALSE)</f>
        <v>39</v>
      </c>
      <c r="M7" s="16">
        <f t="shared" si="0"/>
        <v>376.66666666666669</v>
      </c>
      <c r="N7" s="10" t="str">
        <f t="shared" si="1"/>
        <v>BEGINNER</v>
      </c>
      <c r="P7" s="19">
        <v>551</v>
      </c>
      <c r="Q7" s="19" t="s">
        <v>83</v>
      </c>
    </row>
    <row r="8" spans="1:17" x14ac:dyDescent="0.2">
      <c r="A8" s="9">
        <v>5</v>
      </c>
      <c r="B8" s="67" t="s">
        <v>198</v>
      </c>
      <c r="C8" s="67" t="s">
        <v>228</v>
      </c>
      <c r="D8" s="67" t="s">
        <v>258</v>
      </c>
      <c r="E8" s="67" t="s">
        <v>176</v>
      </c>
      <c r="F8" s="56">
        <v>17</v>
      </c>
      <c r="G8" s="56">
        <v>16</v>
      </c>
      <c r="H8" s="56">
        <v>15</v>
      </c>
      <c r="J8" s="10">
        <f>VLOOKUP(F8,'TOEFL SCORING SCALE'!$B$3:$E$53,2,FALSE)</f>
        <v>42</v>
      </c>
      <c r="K8" s="10">
        <f>VLOOKUP(G8,'TOEFL SCORING SCALE'!$B$13:$E$53,3,FALSE)</f>
        <v>40</v>
      </c>
      <c r="L8" s="10">
        <f>VLOOKUP(H8,'TOEFL SCORING SCALE'!$B$3:$E$53,4,FALSE)</f>
        <v>35</v>
      </c>
      <c r="M8" s="16">
        <f t="shared" si="0"/>
        <v>390</v>
      </c>
      <c r="N8" s="10" t="str">
        <f t="shared" si="1"/>
        <v>BEGINNER</v>
      </c>
    </row>
    <row r="9" spans="1:17" x14ac:dyDescent="0.2">
      <c r="A9" s="9">
        <v>6</v>
      </c>
      <c r="B9" s="67" t="s">
        <v>199</v>
      </c>
      <c r="C9" s="67" t="s">
        <v>229</v>
      </c>
      <c r="D9" s="67" t="s">
        <v>259</v>
      </c>
      <c r="E9" s="67" t="s">
        <v>175</v>
      </c>
      <c r="F9" s="56">
        <v>12</v>
      </c>
      <c r="G9" s="56">
        <v>15</v>
      </c>
      <c r="H9" s="56">
        <v>17</v>
      </c>
      <c r="J9" s="10">
        <f>VLOOKUP(F9,'TOEFL SCORING SCALE'!$B$3:$E$53,2,FALSE)</f>
        <v>37</v>
      </c>
      <c r="K9" s="10">
        <f>VLOOKUP(G9,'TOEFL SCORING SCALE'!$B$13:$E$53,3,FALSE)</f>
        <v>40</v>
      </c>
      <c r="L9" s="10">
        <f>VLOOKUP(H9,'TOEFL SCORING SCALE'!$B$3:$E$53,4,FALSE)</f>
        <v>37</v>
      </c>
      <c r="M9" s="16">
        <f t="shared" si="0"/>
        <v>380</v>
      </c>
      <c r="N9" s="10" t="str">
        <f t="shared" si="1"/>
        <v>BEGINNER</v>
      </c>
    </row>
    <row r="10" spans="1:17" x14ac:dyDescent="0.2">
      <c r="A10" s="9">
        <v>7</v>
      </c>
      <c r="B10" s="67" t="s">
        <v>200</v>
      </c>
      <c r="C10" s="67" t="s">
        <v>230</v>
      </c>
      <c r="D10" s="67" t="s">
        <v>260</v>
      </c>
      <c r="E10" s="67" t="s">
        <v>175</v>
      </c>
      <c r="F10" s="56">
        <v>22</v>
      </c>
      <c r="G10" s="56">
        <v>11</v>
      </c>
      <c r="H10" s="56">
        <v>22</v>
      </c>
      <c r="J10" s="10">
        <f>VLOOKUP(F10,'TOEFL SCORING SCALE'!$B$3:$E$53,2,FALSE)</f>
        <v>46</v>
      </c>
      <c r="K10" s="10">
        <f>VLOOKUP(G10,'TOEFL SCORING SCALE'!$B$13:$E$53,3,FALSE)</f>
        <v>35</v>
      </c>
      <c r="L10" s="10">
        <f>VLOOKUP(H10,'TOEFL SCORING SCALE'!$B$3:$E$53,4,FALSE)</f>
        <v>42</v>
      </c>
      <c r="M10" s="16">
        <f t="shared" si="0"/>
        <v>410</v>
      </c>
      <c r="N10" s="10" t="str">
        <f t="shared" si="1"/>
        <v>BEGINNER</v>
      </c>
    </row>
    <row r="11" spans="1:17" x14ac:dyDescent="0.2">
      <c r="A11" s="9">
        <v>8</v>
      </c>
      <c r="B11" s="67" t="s">
        <v>201</v>
      </c>
      <c r="C11" s="67" t="s">
        <v>231</v>
      </c>
      <c r="D11" s="67" t="s">
        <v>261</v>
      </c>
      <c r="E11" s="67" t="s">
        <v>175</v>
      </c>
      <c r="F11" s="56">
        <v>18</v>
      </c>
      <c r="G11" s="56">
        <v>13</v>
      </c>
      <c r="H11" s="56">
        <v>14</v>
      </c>
      <c r="J11" s="10">
        <f>VLOOKUP(F11,'TOEFL SCORING SCALE'!$B$3:$E$53,2,FALSE)</f>
        <v>43</v>
      </c>
      <c r="K11" s="10">
        <f>VLOOKUP(G11,'TOEFL SCORING SCALE'!$B$13:$E$53,3,FALSE)</f>
        <v>37</v>
      </c>
      <c r="L11" s="10">
        <f>VLOOKUP(H11,'TOEFL SCORING SCALE'!$B$3:$E$53,4,FALSE)</f>
        <v>34</v>
      </c>
      <c r="M11" s="16">
        <f t="shared" si="0"/>
        <v>380</v>
      </c>
      <c r="N11" s="10" t="str">
        <f t="shared" si="1"/>
        <v>BEGINNER</v>
      </c>
    </row>
    <row r="12" spans="1:17" x14ac:dyDescent="0.2">
      <c r="A12" s="9">
        <v>9</v>
      </c>
      <c r="B12" s="67" t="s">
        <v>202</v>
      </c>
      <c r="C12" s="67" t="s">
        <v>232</v>
      </c>
      <c r="D12" s="67" t="s">
        <v>262</v>
      </c>
      <c r="E12" s="67" t="s">
        <v>175</v>
      </c>
      <c r="F12" s="56">
        <v>12</v>
      </c>
      <c r="G12" s="56">
        <v>9</v>
      </c>
      <c r="H12" s="56">
        <v>11</v>
      </c>
      <c r="J12" s="10">
        <f>VLOOKUP(F12,'TOEFL SCORING SCALE'!$B$3:$E$53,2,FALSE)</f>
        <v>37</v>
      </c>
      <c r="K12" s="10">
        <f>VLOOKUP(G12,'TOEFL SCORING SCALE'!$B$13:$E$53,3,FALSE)</f>
        <v>31</v>
      </c>
      <c r="L12" s="10">
        <f>VLOOKUP(H12,'TOEFL SCORING SCALE'!$B$3:$E$53,4,FALSE)</f>
        <v>30</v>
      </c>
      <c r="M12" s="16">
        <f t="shared" si="0"/>
        <v>326.66666666666669</v>
      </c>
      <c r="N12" s="10" t="str">
        <f t="shared" si="1"/>
        <v>BEGINNER</v>
      </c>
    </row>
    <row r="13" spans="1:17" x14ac:dyDescent="0.2">
      <c r="A13" s="9">
        <v>10</v>
      </c>
      <c r="B13" s="67" t="s">
        <v>203</v>
      </c>
      <c r="C13" s="67" t="s">
        <v>233</v>
      </c>
      <c r="D13" s="67" t="s">
        <v>263</v>
      </c>
      <c r="E13" s="67" t="s">
        <v>175</v>
      </c>
      <c r="F13" s="56">
        <v>14</v>
      </c>
      <c r="G13" s="56">
        <v>10</v>
      </c>
      <c r="H13" s="56">
        <v>29</v>
      </c>
      <c r="J13" s="10">
        <f>VLOOKUP(F13,'TOEFL SCORING SCALE'!$B$3:$E$53,2,FALSE)</f>
        <v>39</v>
      </c>
      <c r="K13" s="10">
        <f>VLOOKUP(G13,'TOEFL SCORING SCALE'!$B$13:$E$53,3,FALSE)</f>
        <v>33</v>
      </c>
      <c r="L13" s="10">
        <f>VLOOKUP(H13,'TOEFL SCORING SCALE'!$B$3:$E$53,4,FALSE)</f>
        <v>47</v>
      </c>
      <c r="M13" s="16">
        <f t="shared" si="0"/>
        <v>396.66666666666669</v>
      </c>
      <c r="N13" s="10" t="str">
        <f t="shared" si="1"/>
        <v>BEGINNER</v>
      </c>
    </row>
    <row r="14" spans="1:17" x14ac:dyDescent="0.2">
      <c r="A14" s="9">
        <v>11</v>
      </c>
      <c r="B14" s="67" t="s">
        <v>204</v>
      </c>
      <c r="C14" s="67" t="s">
        <v>234</v>
      </c>
      <c r="D14" s="67" t="s">
        <v>264</v>
      </c>
      <c r="E14" s="67" t="s">
        <v>175</v>
      </c>
      <c r="F14" s="56">
        <v>2</v>
      </c>
      <c r="G14" s="56">
        <v>11</v>
      </c>
      <c r="H14" s="56">
        <v>11</v>
      </c>
      <c r="J14" s="10">
        <f>VLOOKUP(F14,'TOEFL SCORING SCALE'!$B$3:$E$53,2,FALSE)</f>
        <v>26</v>
      </c>
      <c r="K14" s="10">
        <f>VLOOKUP(G14,'TOEFL SCORING SCALE'!$B$13:$E$53,3,FALSE)</f>
        <v>35</v>
      </c>
      <c r="L14" s="10">
        <f>VLOOKUP(H14,'TOEFL SCORING SCALE'!$B$3:$E$53,4,FALSE)</f>
        <v>30</v>
      </c>
      <c r="M14" s="16">
        <f t="shared" si="0"/>
        <v>303.33333333333331</v>
      </c>
      <c r="N14" s="10" t="e">
        <f t="shared" si="1"/>
        <v>#N/A</v>
      </c>
    </row>
    <row r="15" spans="1:17" x14ac:dyDescent="0.2">
      <c r="A15" s="9">
        <v>12</v>
      </c>
      <c r="B15" s="67" t="s">
        <v>205</v>
      </c>
      <c r="C15" s="67" t="s">
        <v>235</v>
      </c>
      <c r="D15" s="67" t="s">
        <v>265</v>
      </c>
      <c r="E15" s="67" t="s">
        <v>175</v>
      </c>
      <c r="F15" s="56">
        <v>17</v>
      </c>
      <c r="G15" s="56">
        <v>10</v>
      </c>
      <c r="H15" s="56">
        <v>12</v>
      </c>
      <c r="J15" s="10">
        <f>VLOOKUP(F15,'TOEFL SCORING SCALE'!$B$3:$E$53,2,FALSE)</f>
        <v>42</v>
      </c>
      <c r="K15" s="10">
        <f>VLOOKUP(G15,'TOEFL SCORING SCALE'!$B$13:$E$53,3,FALSE)</f>
        <v>33</v>
      </c>
      <c r="L15" s="10">
        <f>VLOOKUP(H15,'TOEFL SCORING SCALE'!$B$3:$E$53,4,FALSE)</f>
        <v>31</v>
      </c>
      <c r="M15" s="16">
        <f t="shared" si="0"/>
        <v>353.33333333333331</v>
      </c>
      <c r="N15" s="10" t="str">
        <f t="shared" si="1"/>
        <v>BEGINNER</v>
      </c>
    </row>
    <row r="16" spans="1:17" x14ac:dyDescent="0.2">
      <c r="A16" s="9">
        <v>13</v>
      </c>
      <c r="B16" s="67" t="s">
        <v>206</v>
      </c>
      <c r="C16" s="67" t="s">
        <v>236</v>
      </c>
      <c r="D16" s="67" t="s">
        <v>266</v>
      </c>
      <c r="E16" s="67" t="s">
        <v>184</v>
      </c>
      <c r="F16" s="56">
        <v>34</v>
      </c>
      <c r="G16" s="56">
        <v>8</v>
      </c>
      <c r="H16" s="56">
        <v>42</v>
      </c>
      <c r="J16" s="10">
        <f>VLOOKUP(F16,'TOEFL SCORING SCALE'!$B$3:$E$53,2,FALSE)</f>
        <v>53</v>
      </c>
      <c r="K16" s="10">
        <f>VLOOKUP(G16,'TOEFL SCORING SCALE'!$B$13:$E$53,3,FALSE)</f>
        <v>29</v>
      </c>
      <c r="L16" s="10">
        <f>VLOOKUP(H16,'TOEFL SCORING SCALE'!$B$3:$E$53,4,FALSE)</f>
        <v>57</v>
      </c>
      <c r="M16" s="16">
        <f t="shared" si="0"/>
        <v>463.33333333333331</v>
      </c>
      <c r="N16" s="10" t="str">
        <f t="shared" si="1"/>
        <v>PRE-INTERMEDIATE</v>
      </c>
    </row>
    <row r="17" spans="1:14" x14ac:dyDescent="0.2">
      <c r="A17" s="9">
        <v>14</v>
      </c>
      <c r="B17" s="67" t="s">
        <v>207</v>
      </c>
      <c r="C17" s="67" t="s">
        <v>237</v>
      </c>
      <c r="D17" s="67" t="s">
        <v>267</v>
      </c>
      <c r="E17" s="67" t="s">
        <v>175</v>
      </c>
      <c r="F17" s="56">
        <v>13</v>
      </c>
      <c r="G17" s="56">
        <v>15</v>
      </c>
      <c r="H17" s="56">
        <v>10</v>
      </c>
      <c r="J17" s="10">
        <f>VLOOKUP(F17,'TOEFL SCORING SCALE'!$B$3:$E$53,2,FALSE)</f>
        <v>38</v>
      </c>
      <c r="K17" s="10">
        <f>VLOOKUP(G17,'TOEFL SCORING SCALE'!$B$13:$E$53,3,FALSE)</f>
        <v>40</v>
      </c>
      <c r="L17" s="10">
        <f>VLOOKUP(H17,'TOEFL SCORING SCALE'!$B$3:$E$53,4,FALSE)</f>
        <v>29</v>
      </c>
      <c r="M17" s="16">
        <f t="shared" si="0"/>
        <v>356.66666666666669</v>
      </c>
      <c r="N17" s="10" t="str">
        <f t="shared" si="1"/>
        <v>BEGINNER</v>
      </c>
    </row>
    <row r="18" spans="1:14" x14ac:dyDescent="0.2">
      <c r="A18" s="9">
        <v>15</v>
      </c>
      <c r="B18" s="67" t="s">
        <v>208</v>
      </c>
      <c r="C18" s="67" t="s">
        <v>238</v>
      </c>
      <c r="D18" s="67" t="s">
        <v>268</v>
      </c>
      <c r="E18" s="67" t="s">
        <v>174</v>
      </c>
      <c r="F18" s="56">
        <v>3</v>
      </c>
      <c r="G18" s="56">
        <v>11</v>
      </c>
      <c r="H18" s="56">
        <v>21</v>
      </c>
      <c r="J18" s="10">
        <f>VLOOKUP(F18,'TOEFL SCORING SCALE'!$B$3:$E$53,2,FALSE)</f>
        <v>27</v>
      </c>
      <c r="K18" s="10">
        <f>VLOOKUP(G18,'TOEFL SCORING SCALE'!$B$13:$E$53,3,FALSE)</f>
        <v>35</v>
      </c>
      <c r="L18" s="10">
        <f>VLOOKUP(H18,'TOEFL SCORING SCALE'!$B$3:$E$53,4,FALSE)</f>
        <v>41</v>
      </c>
      <c r="M18" s="16">
        <f t="shared" si="0"/>
        <v>343.33333333333331</v>
      </c>
      <c r="N18" s="10" t="str">
        <f t="shared" si="1"/>
        <v>BEGINNER</v>
      </c>
    </row>
    <row r="19" spans="1:14" x14ac:dyDescent="0.2">
      <c r="A19" s="9">
        <v>16</v>
      </c>
      <c r="B19" s="67" t="s">
        <v>209</v>
      </c>
      <c r="C19" s="67" t="s">
        <v>239</v>
      </c>
      <c r="D19" s="67" t="s">
        <v>269</v>
      </c>
      <c r="E19" s="67" t="s">
        <v>174</v>
      </c>
      <c r="F19" s="56">
        <v>9</v>
      </c>
      <c r="G19" s="56">
        <v>6</v>
      </c>
      <c r="H19" s="56">
        <v>12</v>
      </c>
      <c r="J19" s="10">
        <f>VLOOKUP(F19,'TOEFL SCORING SCALE'!$B$3:$E$53,2,FALSE)</f>
        <v>32</v>
      </c>
      <c r="K19" s="10">
        <f>VLOOKUP(G19,'TOEFL SCORING SCALE'!$B$13:$E$53,3,FALSE)</f>
        <v>26</v>
      </c>
      <c r="L19" s="10">
        <f>VLOOKUP(H19,'TOEFL SCORING SCALE'!$B$3:$E$53,4,FALSE)</f>
        <v>31</v>
      </c>
      <c r="M19" s="16">
        <f t="shared" si="0"/>
        <v>296.66666666666669</v>
      </c>
      <c r="N19" s="10" t="e">
        <f t="shared" si="1"/>
        <v>#N/A</v>
      </c>
    </row>
    <row r="20" spans="1:14" x14ac:dyDescent="0.2">
      <c r="A20" s="9">
        <v>17</v>
      </c>
      <c r="B20" s="67" t="s">
        <v>210</v>
      </c>
      <c r="C20" s="67" t="s">
        <v>240</v>
      </c>
      <c r="D20" s="67" t="s">
        <v>270</v>
      </c>
      <c r="E20" s="67" t="s">
        <v>175</v>
      </c>
      <c r="F20" s="56">
        <v>12</v>
      </c>
      <c r="G20" s="56">
        <v>9</v>
      </c>
      <c r="H20" s="56">
        <v>11</v>
      </c>
      <c r="J20" s="10">
        <f>VLOOKUP(F20,'TOEFL SCORING SCALE'!$B$3:$E$53,2,FALSE)</f>
        <v>37</v>
      </c>
      <c r="K20" s="10">
        <f>VLOOKUP(G20,'TOEFL SCORING SCALE'!$B$13:$E$53,3,FALSE)</f>
        <v>31</v>
      </c>
      <c r="L20" s="10">
        <f>VLOOKUP(H20,'TOEFL SCORING SCALE'!$B$3:$E$53,4,FALSE)</f>
        <v>30</v>
      </c>
      <c r="M20" s="16">
        <f t="shared" si="0"/>
        <v>326.66666666666669</v>
      </c>
      <c r="N20" s="10" t="str">
        <f t="shared" si="1"/>
        <v>BEGINNER</v>
      </c>
    </row>
    <row r="21" spans="1:14" x14ac:dyDescent="0.2">
      <c r="A21" s="9">
        <v>18</v>
      </c>
      <c r="B21" s="67" t="s">
        <v>211</v>
      </c>
      <c r="C21" s="67" t="s">
        <v>241</v>
      </c>
      <c r="D21" s="67" t="s">
        <v>271</v>
      </c>
      <c r="E21" s="67" t="s">
        <v>175</v>
      </c>
      <c r="F21" s="56">
        <v>19</v>
      </c>
      <c r="G21" s="56">
        <v>15</v>
      </c>
      <c r="H21" s="56">
        <v>16</v>
      </c>
      <c r="J21" s="10">
        <f>VLOOKUP(F21,'TOEFL SCORING SCALE'!$B$3:$E$53,2,FALSE)</f>
        <v>44</v>
      </c>
      <c r="K21" s="10">
        <f>VLOOKUP(G21,'TOEFL SCORING SCALE'!$B$13:$E$53,3,FALSE)</f>
        <v>40</v>
      </c>
      <c r="L21" s="10">
        <f>VLOOKUP(H21,'TOEFL SCORING SCALE'!$B$3:$E$53,4,FALSE)</f>
        <v>36</v>
      </c>
      <c r="M21" s="16">
        <f t="shared" si="0"/>
        <v>400</v>
      </c>
      <c r="N21" s="10" t="str">
        <f t="shared" si="1"/>
        <v>BEGINNER</v>
      </c>
    </row>
    <row r="22" spans="1:14" x14ac:dyDescent="0.2">
      <c r="A22" s="9">
        <v>19</v>
      </c>
      <c r="B22" s="67" t="s">
        <v>212</v>
      </c>
      <c r="C22" s="67" t="s">
        <v>242</v>
      </c>
      <c r="D22" s="67" t="s">
        <v>272</v>
      </c>
      <c r="E22" s="67" t="s">
        <v>175</v>
      </c>
      <c r="F22" s="56">
        <v>1</v>
      </c>
      <c r="G22" s="56">
        <v>4</v>
      </c>
      <c r="H22" s="56">
        <v>24</v>
      </c>
      <c r="J22" s="10">
        <f>VLOOKUP(F22,'TOEFL SCORING SCALE'!$B$3:$E$53,2,FALSE)</f>
        <v>25</v>
      </c>
      <c r="K22" s="10">
        <f>VLOOKUP(G22,'TOEFL SCORING SCALE'!$B$13:$E$53,3,FALSE)</f>
        <v>23</v>
      </c>
      <c r="L22" s="10">
        <f>VLOOKUP(H22,'TOEFL SCORING SCALE'!$B$3:$E$53,4,FALSE)</f>
        <v>43</v>
      </c>
      <c r="M22" s="16">
        <f t="shared" si="0"/>
        <v>303.33333333333331</v>
      </c>
      <c r="N22" s="10" t="e">
        <f t="shared" si="1"/>
        <v>#N/A</v>
      </c>
    </row>
    <row r="23" spans="1:14" x14ac:dyDescent="0.2">
      <c r="A23" s="9">
        <v>20</v>
      </c>
      <c r="B23" s="67" t="s">
        <v>213</v>
      </c>
      <c r="C23" s="67" t="s">
        <v>243</v>
      </c>
      <c r="D23" s="67" t="s">
        <v>273</v>
      </c>
      <c r="E23" s="67" t="s">
        <v>175</v>
      </c>
      <c r="F23" s="56">
        <v>15</v>
      </c>
      <c r="G23" s="56">
        <v>11</v>
      </c>
      <c r="H23" s="56">
        <v>7</v>
      </c>
      <c r="J23" s="10">
        <f>VLOOKUP(F23,'TOEFL SCORING SCALE'!$B$3:$E$53,2,FALSE)</f>
        <v>41</v>
      </c>
      <c r="K23" s="10">
        <f>VLOOKUP(G23,'TOEFL SCORING SCALE'!$B$13:$E$53,3,FALSE)</f>
        <v>35</v>
      </c>
      <c r="L23" s="10">
        <f>VLOOKUP(H23,'TOEFL SCORING SCALE'!$B$3:$E$53,4,FALSE)</f>
        <v>27</v>
      </c>
      <c r="M23" s="16">
        <f t="shared" si="0"/>
        <v>343.33333333333331</v>
      </c>
      <c r="N23" s="10" t="str">
        <f t="shared" si="1"/>
        <v>BEGINNER</v>
      </c>
    </row>
    <row r="24" spans="1:14" x14ac:dyDescent="0.2">
      <c r="A24" s="9">
        <v>21</v>
      </c>
      <c r="B24" s="67" t="s">
        <v>214</v>
      </c>
      <c r="C24" s="67" t="s">
        <v>244</v>
      </c>
      <c r="D24" s="67" t="s">
        <v>274</v>
      </c>
      <c r="E24" s="67" t="s">
        <v>174</v>
      </c>
      <c r="F24" s="56">
        <v>16</v>
      </c>
      <c r="G24" s="56">
        <v>12</v>
      </c>
      <c r="H24" s="56">
        <v>14</v>
      </c>
      <c r="J24" s="10">
        <f>VLOOKUP(F24,'TOEFL SCORING SCALE'!$B$3:$E$53,2,FALSE)</f>
        <v>41</v>
      </c>
      <c r="K24" s="10">
        <f>VLOOKUP(G24,'TOEFL SCORING SCALE'!$B$13:$E$53,3,FALSE)</f>
        <v>36</v>
      </c>
      <c r="L24" s="10">
        <f>VLOOKUP(H24,'TOEFL SCORING SCALE'!$B$3:$E$53,4,FALSE)</f>
        <v>34</v>
      </c>
      <c r="M24" s="16">
        <f t="shared" si="0"/>
        <v>370</v>
      </c>
      <c r="N24" s="10" t="str">
        <f t="shared" si="1"/>
        <v>BEGINNER</v>
      </c>
    </row>
    <row r="25" spans="1:14" x14ac:dyDescent="0.2">
      <c r="A25" s="9">
        <v>22</v>
      </c>
      <c r="B25" s="67" t="s">
        <v>215</v>
      </c>
      <c r="C25" s="67" t="s">
        <v>245</v>
      </c>
      <c r="D25" s="67" t="s">
        <v>275</v>
      </c>
      <c r="E25" s="67" t="s">
        <v>184</v>
      </c>
      <c r="F25" s="56">
        <v>42</v>
      </c>
      <c r="G25" s="56">
        <v>9</v>
      </c>
      <c r="H25" s="56">
        <v>47</v>
      </c>
      <c r="J25" s="10">
        <f>VLOOKUP(F25,'TOEFL SCORING SCALE'!$B$3:$E$53,2,FALSE)</f>
        <v>59</v>
      </c>
      <c r="K25" s="10">
        <f>VLOOKUP(G25,'TOEFL SCORING SCALE'!$B$13:$E$53,3,FALSE)</f>
        <v>31</v>
      </c>
      <c r="L25" s="10">
        <f>VLOOKUP(H25,'TOEFL SCORING SCALE'!$B$3:$E$53,4,FALSE)</f>
        <v>63</v>
      </c>
      <c r="M25" s="16">
        <f t="shared" si="0"/>
        <v>510</v>
      </c>
      <c r="N25" s="10" t="str">
        <f t="shared" si="1"/>
        <v>INTERMEDIATE</v>
      </c>
    </row>
    <row r="26" spans="1:14" x14ac:dyDescent="0.2">
      <c r="A26" s="9">
        <v>23</v>
      </c>
      <c r="B26" s="67" t="s">
        <v>216</v>
      </c>
      <c r="C26" s="67" t="s">
        <v>246</v>
      </c>
      <c r="D26" s="67" t="s">
        <v>276</v>
      </c>
      <c r="E26" s="67" t="s">
        <v>175</v>
      </c>
      <c r="F26" s="56">
        <v>22</v>
      </c>
      <c r="G26" s="56">
        <v>8</v>
      </c>
      <c r="H26" s="56">
        <v>13</v>
      </c>
      <c r="J26" s="10">
        <f>VLOOKUP(F26,'TOEFL SCORING SCALE'!$B$3:$E$53,2,FALSE)</f>
        <v>46</v>
      </c>
      <c r="K26" s="10">
        <f>VLOOKUP(G26,'TOEFL SCORING SCALE'!$B$13:$E$53,3,FALSE)</f>
        <v>29</v>
      </c>
      <c r="L26" s="10">
        <f>VLOOKUP(H26,'TOEFL SCORING SCALE'!$B$3:$E$53,4,FALSE)</f>
        <v>32</v>
      </c>
      <c r="M26" s="23">
        <f t="shared" si="0"/>
        <v>356.66666666666669</v>
      </c>
      <c r="N26" s="10" t="str">
        <f t="shared" si="1"/>
        <v>BEGINNER</v>
      </c>
    </row>
    <row r="27" spans="1:14" x14ac:dyDescent="0.2">
      <c r="A27" s="9">
        <v>24</v>
      </c>
      <c r="B27" s="67" t="s">
        <v>217</v>
      </c>
      <c r="C27" s="67" t="s">
        <v>247</v>
      </c>
      <c r="D27" s="67" t="s">
        <v>277</v>
      </c>
      <c r="E27" s="67" t="s">
        <v>174</v>
      </c>
      <c r="F27" s="56">
        <v>0</v>
      </c>
      <c r="G27" s="56">
        <v>5</v>
      </c>
      <c r="H27" s="56">
        <v>6</v>
      </c>
      <c r="J27" s="10">
        <f>VLOOKUP(F27,'TOEFL SCORING SCALE'!$B$3:$E$53,2,FALSE)</f>
        <v>24</v>
      </c>
      <c r="K27" s="10">
        <f>VLOOKUP(G27,'TOEFL SCORING SCALE'!$B$13:$E$53,3,FALSE)</f>
        <v>25</v>
      </c>
      <c r="L27" s="10">
        <f>VLOOKUP(H27,'TOEFL SCORING SCALE'!$B$3:$E$53,4,FALSE)</f>
        <v>26</v>
      </c>
      <c r="M27" s="16">
        <f t="shared" si="0"/>
        <v>250</v>
      </c>
      <c r="N27" s="10" t="e">
        <f t="shared" si="1"/>
        <v>#N/A</v>
      </c>
    </row>
    <row r="28" spans="1:14" x14ac:dyDescent="0.2">
      <c r="A28" s="9">
        <v>25</v>
      </c>
      <c r="B28" s="67" t="s">
        <v>218</v>
      </c>
      <c r="C28" s="67" t="s">
        <v>248</v>
      </c>
      <c r="D28" s="67" t="s">
        <v>278</v>
      </c>
      <c r="E28" s="67" t="s">
        <v>176</v>
      </c>
      <c r="F28" s="56">
        <v>26</v>
      </c>
      <c r="G28" s="56">
        <v>20</v>
      </c>
      <c r="H28" s="56">
        <v>30</v>
      </c>
      <c r="J28" s="10">
        <f>VLOOKUP(F28,'TOEFL SCORING SCALE'!$B$3:$E$53,2,FALSE)</f>
        <v>48</v>
      </c>
      <c r="K28" s="10">
        <f>VLOOKUP(G28,'TOEFL SCORING SCALE'!$B$13:$E$53,3,FALSE)</f>
        <v>44</v>
      </c>
      <c r="L28" s="10">
        <f>VLOOKUP(H28,'TOEFL SCORING SCALE'!$B$3:$E$53,4,FALSE)</f>
        <v>48</v>
      </c>
      <c r="M28" s="16">
        <f t="shared" si="0"/>
        <v>466.66666666666669</v>
      </c>
      <c r="N28" s="10" t="str">
        <f t="shared" si="1"/>
        <v>PRE-INTERMEDIATE</v>
      </c>
    </row>
    <row r="29" spans="1:14" x14ac:dyDescent="0.2">
      <c r="A29" s="9">
        <v>26</v>
      </c>
      <c r="B29" s="67" t="s">
        <v>219</v>
      </c>
      <c r="C29" s="67" t="s">
        <v>249</v>
      </c>
      <c r="D29" s="67" t="s">
        <v>279</v>
      </c>
      <c r="E29" s="67" t="s">
        <v>186</v>
      </c>
      <c r="F29" s="56">
        <v>26</v>
      </c>
      <c r="G29" s="56">
        <v>15</v>
      </c>
      <c r="H29" s="56">
        <v>25</v>
      </c>
      <c r="J29" s="10">
        <f>VLOOKUP(F29,'TOEFL SCORING SCALE'!$B$3:$E$53,2,FALSE)</f>
        <v>48</v>
      </c>
      <c r="K29" s="10">
        <f>VLOOKUP(G29,'TOEFL SCORING SCALE'!$B$13:$E$53,3,FALSE)</f>
        <v>40</v>
      </c>
      <c r="L29" s="10">
        <f>VLOOKUP(H29,'TOEFL SCORING SCALE'!$B$3:$E$53,4,FALSE)</f>
        <v>44</v>
      </c>
      <c r="M29" s="16">
        <f t="shared" si="0"/>
        <v>440</v>
      </c>
      <c r="N29" s="10" t="str">
        <f t="shared" si="1"/>
        <v>BEGINNER</v>
      </c>
    </row>
    <row r="30" spans="1:14" x14ac:dyDescent="0.2">
      <c r="A30" s="9">
        <v>27</v>
      </c>
      <c r="B30" s="67" t="s">
        <v>220</v>
      </c>
      <c r="C30" s="67" t="s">
        <v>250</v>
      </c>
      <c r="D30" s="67" t="s">
        <v>280</v>
      </c>
      <c r="E30" s="67" t="s">
        <v>175</v>
      </c>
      <c r="F30" s="56">
        <v>20</v>
      </c>
      <c r="G30" s="56">
        <v>13</v>
      </c>
      <c r="H30" s="56">
        <v>25</v>
      </c>
      <c r="J30" s="10">
        <f>VLOOKUP(F30,'TOEFL SCORING SCALE'!$B$3:$E$53,2,FALSE)</f>
        <v>45</v>
      </c>
      <c r="K30" s="10">
        <f>VLOOKUP(G30,'TOEFL SCORING SCALE'!$B$13:$E$53,3,FALSE)</f>
        <v>37</v>
      </c>
      <c r="L30" s="10">
        <f>VLOOKUP(H30,'TOEFL SCORING SCALE'!$B$3:$E$53,4,FALSE)</f>
        <v>44</v>
      </c>
      <c r="M30" s="16">
        <f t="shared" si="0"/>
        <v>420</v>
      </c>
      <c r="N30" s="10" t="str">
        <f t="shared" si="1"/>
        <v>BEGINNER</v>
      </c>
    </row>
    <row r="31" spans="1:14" x14ac:dyDescent="0.2">
      <c r="A31" s="9">
        <v>28</v>
      </c>
      <c r="B31" s="67" t="s">
        <v>221</v>
      </c>
      <c r="C31" s="67" t="s">
        <v>251</v>
      </c>
      <c r="D31" s="67" t="s">
        <v>281</v>
      </c>
      <c r="E31" s="67" t="s">
        <v>177</v>
      </c>
      <c r="F31" s="56">
        <v>13</v>
      </c>
      <c r="G31" s="56">
        <v>8</v>
      </c>
      <c r="H31" s="56">
        <v>15</v>
      </c>
      <c r="J31" s="10">
        <f>VLOOKUP(F31,'TOEFL SCORING SCALE'!$B$3:$E$53,2,FALSE)</f>
        <v>38</v>
      </c>
      <c r="K31" s="10">
        <f>VLOOKUP(G31,'TOEFL SCORING SCALE'!$B$13:$E$53,3,FALSE)</f>
        <v>29</v>
      </c>
      <c r="L31" s="10">
        <f>VLOOKUP(H31,'TOEFL SCORING SCALE'!$B$3:$E$53,4,FALSE)</f>
        <v>35</v>
      </c>
      <c r="M31" s="16">
        <f t="shared" si="0"/>
        <v>340</v>
      </c>
      <c r="N31" s="10" t="str">
        <f t="shared" si="1"/>
        <v>BEGINNER</v>
      </c>
    </row>
    <row r="32" spans="1:14" x14ac:dyDescent="0.2">
      <c r="A32" s="9">
        <v>29</v>
      </c>
      <c r="B32" s="67" t="s">
        <v>222</v>
      </c>
      <c r="C32" s="67" t="s">
        <v>252</v>
      </c>
      <c r="D32" s="67" t="s">
        <v>282</v>
      </c>
      <c r="E32" s="67" t="s">
        <v>175</v>
      </c>
      <c r="F32" s="56">
        <v>16</v>
      </c>
      <c r="G32" s="56">
        <v>9</v>
      </c>
      <c r="H32" s="56">
        <v>16</v>
      </c>
      <c r="J32" s="10">
        <f>VLOOKUP(F32,'TOEFL SCORING SCALE'!$B$3:$E$53,2,FALSE)</f>
        <v>41</v>
      </c>
      <c r="K32" s="10">
        <f>VLOOKUP(G32,'TOEFL SCORING SCALE'!$B$13:$E$53,3,FALSE)</f>
        <v>31</v>
      </c>
      <c r="L32" s="10">
        <f>VLOOKUP(H32,'TOEFL SCORING SCALE'!$B$3:$E$53,4,FALSE)</f>
        <v>36</v>
      </c>
      <c r="M32" s="16">
        <f t="shared" si="0"/>
        <v>360</v>
      </c>
      <c r="N32" s="10" t="str">
        <f t="shared" si="1"/>
        <v>BEGINNER</v>
      </c>
    </row>
    <row r="33" spans="1:14" x14ac:dyDescent="0.2">
      <c r="A33" s="9">
        <v>30</v>
      </c>
      <c r="B33" s="67" t="s">
        <v>223</v>
      </c>
      <c r="C33" s="67" t="s">
        <v>253</v>
      </c>
      <c r="D33" s="67" t="s">
        <v>283</v>
      </c>
      <c r="E33" s="67" t="s">
        <v>178</v>
      </c>
      <c r="F33" s="56">
        <v>21</v>
      </c>
      <c r="G33" s="56">
        <v>9</v>
      </c>
      <c r="H33" s="56">
        <v>15</v>
      </c>
      <c r="J33" s="10">
        <f>VLOOKUP(F33,'TOEFL SCORING SCALE'!$B$3:$E$53,2,FALSE)</f>
        <v>45</v>
      </c>
      <c r="K33" s="10">
        <f>VLOOKUP(G33,'TOEFL SCORING SCALE'!$B$13:$E$53,3,FALSE)</f>
        <v>31</v>
      </c>
      <c r="L33" s="10">
        <f>VLOOKUP(H33,'TOEFL SCORING SCALE'!$B$3:$E$53,4,FALSE)</f>
        <v>35</v>
      </c>
      <c r="M33" s="16">
        <f t="shared" si="0"/>
        <v>370</v>
      </c>
      <c r="N33" s="10" t="str">
        <f t="shared" si="1"/>
        <v>BEGINNER</v>
      </c>
    </row>
    <row r="34" spans="1:14" x14ac:dyDescent="0.2">
      <c r="A34" s="9">
        <v>31</v>
      </c>
      <c r="B34" s="17" t="s">
        <v>162</v>
      </c>
      <c r="C34" s="56" t="s">
        <v>164</v>
      </c>
      <c r="D34" s="56" t="s">
        <v>164</v>
      </c>
      <c r="E34" s="9" t="s">
        <v>162</v>
      </c>
      <c r="F34" s="56">
        <v>0</v>
      </c>
      <c r="G34" s="56">
        <v>0</v>
      </c>
      <c r="H34" s="56">
        <v>0</v>
      </c>
      <c r="J34" s="10">
        <f>VLOOKUP(F34,'TOEFL SCORING SCALE'!$B$3:$E$53,2,FALSE)</f>
        <v>24</v>
      </c>
      <c r="K34" s="10">
        <f>VLOOKUP(G34,'TOEFL SCORING SCALE'!$B$13:$E$53,3,FALSE)</f>
        <v>20</v>
      </c>
      <c r="L34" s="10">
        <f>VLOOKUP(H34,'TOEFL SCORING SCALE'!$B$3:$E$53,4,FALSE)</f>
        <v>21</v>
      </c>
      <c r="M34" s="16">
        <f t="shared" si="0"/>
        <v>216.66666666666666</v>
      </c>
      <c r="N34" s="10" t="e">
        <f t="shared" si="1"/>
        <v>#N/A</v>
      </c>
    </row>
    <row r="35" spans="1:14" x14ac:dyDescent="0.2">
      <c r="A35" s="9">
        <v>32</v>
      </c>
      <c r="B35" s="17" t="s">
        <v>162</v>
      </c>
      <c r="C35" s="56" t="s">
        <v>164</v>
      </c>
      <c r="D35" s="56" t="s">
        <v>164</v>
      </c>
      <c r="E35" s="9" t="s">
        <v>162</v>
      </c>
      <c r="F35" s="56">
        <v>0</v>
      </c>
      <c r="G35" s="56">
        <v>0</v>
      </c>
      <c r="H35" s="56">
        <v>0</v>
      </c>
      <c r="J35" s="10">
        <f>VLOOKUP(F35,'TOEFL SCORING SCALE'!$B$3:$E$53,2,FALSE)</f>
        <v>24</v>
      </c>
      <c r="K35" s="10">
        <f>VLOOKUP(G35,'TOEFL SCORING SCALE'!$B$13:$E$53,3,FALSE)</f>
        <v>20</v>
      </c>
      <c r="L35" s="10">
        <f>VLOOKUP(H35,'TOEFL SCORING SCALE'!$B$3:$E$53,4,FALSE)</f>
        <v>21</v>
      </c>
      <c r="M35" s="16">
        <f t="shared" si="0"/>
        <v>216.66666666666666</v>
      </c>
      <c r="N35" s="10" t="e">
        <f t="shared" si="1"/>
        <v>#N/A</v>
      </c>
    </row>
    <row r="36" spans="1:14" x14ac:dyDescent="0.2">
      <c r="A36" s="9">
        <v>33</v>
      </c>
      <c r="B36" s="17" t="s">
        <v>162</v>
      </c>
      <c r="C36" s="56" t="s">
        <v>164</v>
      </c>
      <c r="D36" s="56" t="s">
        <v>164</v>
      </c>
      <c r="E36" s="9" t="s">
        <v>162</v>
      </c>
      <c r="F36" s="56">
        <v>0</v>
      </c>
      <c r="G36" s="56">
        <v>0</v>
      </c>
      <c r="H36" s="56">
        <v>0</v>
      </c>
      <c r="J36" s="10">
        <f>VLOOKUP(F36,'TOEFL SCORING SCALE'!$B$3:$E$53,2,FALSE)</f>
        <v>24</v>
      </c>
      <c r="K36" s="10">
        <f>VLOOKUP(G36,'TOEFL SCORING SCALE'!$B$13:$E$53,3,FALSE)</f>
        <v>20</v>
      </c>
      <c r="L36" s="10">
        <f>VLOOKUP(H36,'TOEFL SCORING SCALE'!$B$3:$E$53,4,FALSE)</f>
        <v>21</v>
      </c>
      <c r="M36" s="16">
        <f t="shared" ref="M36:M43" si="2">(SUM(J36:L36)*10)/3</f>
        <v>216.66666666666666</v>
      </c>
      <c r="N36" s="10" t="e">
        <f t="shared" si="1"/>
        <v>#N/A</v>
      </c>
    </row>
    <row r="37" spans="1:14" x14ac:dyDescent="0.2">
      <c r="A37" s="9">
        <v>34</v>
      </c>
      <c r="B37" s="17" t="s">
        <v>162</v>
      </c>
      <c r="C37" s="56" t="s">
        <v>164</v>
      </c>
      <c r="D37" s="56" t="s">
        <v>164</v>
      </c>
      <c r="E37" s="9" t="s">
        <v>162</v>
      </c>
      <c r="F37" s="56">
        <v>0</v>
      </c>
      <c r="G37" s="56">
        <v>0</v>
      </c>
      <c r="H37" s="56">
        <v>0</v>
      </c>
      <c r="J37" s="10">
        <f>VLOOKUP(F37,'TOEFL SCORING SCALE'!$B$3:$E$53,2,FALSE)</f>
        <v>24</v>
      </c>
      <c r="K37" s="10">
        <f>VLOOKUP(G37,'TOEFL SCORING SCALE'!$B$13:$E$53,3,FALSE)</f>
        <v>20</v>
      </c>
      <c r="L37" s="10">
        <f>VLOOKUP(H37,'TOEFL SCORING SCALE'!$B$3:$E$53,4,FALSE)</f>
        <v>21</v>
      </c>
      <c r="M37" s="16">
        <f t="shared" si="2"/>
        <v>216.66666666666666</v>
      </c>
      <c r="N37" s="10" t="e">
        <f t="shared" si="1"/>
        <v>#N/A</v>
      </c>
    </row>
    <row r="38" spans="1:14" x14ac:dyDescent="0.2">
      <c r="A38" s="9">
        <v>35</v>
      </c>
      <c r="B38" s="17" t="s">
        <v>162</v>
      </c>
      <c r="C38" s="56" t="s">
        <v>164</v>
      </c>
      <c r="D38" s="56" t="s">
        <v>164</v>
      </c>
      <c r="E38" s="9" t="s">
        <v>162</v>
      </c>
      <c r="F38" s="56">
        <v>0</v>
      </c>
      <c r="G38" s="56">
        <v>0</v>
      </c>
      <c r="H38" s="56">
        <v>0</v>
      </c>
      <c r="J38" s="10">
        <f>VLOOKUP(F38,'TOEFL SCORING SCALE'!$B$3:$E$53,2,FALSE)</f>
        <v>24</v>
      </c>
      <c r="K38" s="10">
        <f>VLOOKUP(G38,'TOEFL SCORING SCALE'!$B$13:$E$53,3,FALSE)</f>
        <v>20</v>
      </c>
      <c r="L38" s="10">
        <f>VLOOKUP(H38,'TOEFL SCORING SCALE'!$B$3:$E$53,4,FALSE)</f>
        <v>21</v>
      </c>
      <c r="M38" s="16">
        <f t="shared" si="2"/>
        <v>216.66666666666666</v>
      </c>
      <c r="N38" s="10" t="e">
        <f t="shared" si="1"/>
        <v>#N/A</v>
      </c>
    </row>
    <row r="39" spans="1:14" x14ac:dyDescent="0.2">
      <c r="A39" s="9">
        <v>36</v>
      </c>
      <c r="B39" s="17" t="s">
        <v>162</v>
      </c>
      <c r="C39" s="56" t="s">
        <v>164</v>
      </c>
      <c r="D39" s="56" t="s">
        <v>164</v>
      </c>
      <c r="E39" s="9" t="s">
        <v>162</v>
      </c>
      <c r="F39" s="56">
        <v>0</v>
      </c>
      <c r="G39" s="56">
        <v>0</v>
      </c>
      <c r="H39" s="56">
        <v>0</v>
      </c>
      <c r="J39" s="10">
        <f>VLOOKUP(F39,'TOEFL SCORING SCALE'!$B$3:$E$53,2,FALSE)</f>
        <v>24</v>
      </c>
      <c r="K39" s="10">
        <f>VLOOKUP(G39,'TOEFL SCORING SCALE'!$B$13:$E$53,3,FALSE)</f>
        <v>20</v>
      </c>
      <c r="L39" s="10">
        <f>VLOOKUP(H39,'TOEFL SCORING SCALE'!$B$3:$E$53,4,FALSE)</f>
        <v>21</v>
      </c>
      <c r="M39" s="16">
        <f t="shared" si="2"/>
        <v>216.66666666666666</v>
      </c>
      <c r="N39" s="10" t="e">
        <f t="shared" si="1"/>
        <v>#N/A</v>
      </c>
    </row>
    <row r="40" spans="1:14" x14ac:dyDescent="0.2">
      <c r="A40" s="9">
        <v>37</v>
      </c>
      <c r="B40" s="17" t="s">
        <v>162</v>
      </c>
      <c r="C40" s="56" t="s">
        <v>164</v>
      </c>
      <c r="D40" s="56" t="s">
        <v>164</v>
      </c>
      <c r="E40" s="9" t="s">
        <v>162</v>
      </c>
      <c r="F40" s="56">
        <v>0</v>
      </c>
      <c r="G40" s="56">
        <v>0</v>
      </c>
      <c r="H40" s="56">
        <v>0</v>
      </c>
      <c r="J40" s="10">
        <f>VLOOKUP(F40,'TOEFL SCORING SCALE'!$B$3:$E$53,2,FALSE)</f>
        <v>24</v>
      </c>
      <c r="K40" s="10">
        <f>VLOOKUP(G40,'TOEFL SCORING SCALE'!$B$13:$E$53,3,FALSE)</f>
        <v>20</v>
      </c>
      <c r="L40" s="10">
        <f>VLOOKUP(H40,'TOEFL SCORING SCALE'!$B$3:$E$53,4,FALSE)</f>
        <v>21</v>
      </c>
      <c r="M40" s="16">
        <f t="shared" si="2"/>
        <v>216.66666666666666</v>
      </c>
      <c r="N40" s="10" t="e">
        <f t="shared" si="1"/>
        <v>#N/A</v>
      </c>
    </row>
    <row r="41" spans="1:14" x14ac:dyDescent="0.2">
      <c r="A41" s="9">
        <v>38</v>
      </c>
      <c r="B41" s="17" t="s">
        <v>162</v>
      </c>
      <c r="C41" s="56" t="s">
        <v>164</v>
      </c>
      <c r="D41" s="56" t="s">
        <v>164</v>
      </c>
      <c r="E41" s="9" t="s">
        <v>162</v>
      </c>
      <c r="F41" s="56">
        <v>0</v>
      </c>
      <c r="G41" s="56">
        <v>0</v>
      </c>
      <c r="H41" s="56">
        <v>0</v>
      </c>
      <c r="J41" s="10">
        <f>VLOOKUP(F41,'TOEFL SCORING SCALE'!$B$3:$E$53,2,FALSE)</f>
        <v>24</v>
      </c>
      <c r="K41" s="10">
        <f>VLOOKUP(G41,'TOEFL SCORING SCALE'!$B$13:$E$53,3,FALSE)</f>
        <v>20</v>
      </c>
      <c r="L41" s="10">
        <f>VLOOKUP(H41,'TOEFL SCORING SCALE'!$B$3:$E$53,4,FALSE)</f>
        <v>21</v>
      </c>
      <c r="M41" s="16">
        <f t="shared" si="2"/>
        <v>216.66666666666666</v>
      </c>
      <c r="N41" s="10" t="e">
        <f t="shared" si="1"/>
        <v>#N/A</v>
      </c>
    </row>
    <row r="42" spans="1:14" x14ac:dyDescent="0.2">
      <c r="A42" s="9">
        <v>39</v>
      </c>
      <c r="B42" s="17" t="s">
        <v>162</v>
      </c>
      <c r="C42" s="56" t="s">
        <v>164</v>
      </c>
      <c r="D42" s="56" t="s">
        <v>164</v>
      </c>
      <c r="E42" s="9" t="s">
        <v>162</v>
      </c>
      <c r="F42" s="56">
        <v>0</v>
      </c>
      <c r="G42" s="56">
        <v>0</v>
      </c>
      <c r="H42" s="56">
        <v>0</v>
      </c>
      <c r="J42" s="10">
        <f>VLOOKUP(F42,'TOEFL SCORING SCALE'!$B$3:$E$53,2,FALSE)</f>
        <v>24</v>
      </c>
      <c r="K42" s="10">
        <f>VLOOKUP(G42,'TOEFL SCORING SCALE'!$B$13:$E$53,3,FALSE)</f>
        <v>20</v>
      </c>
      <c r="L42" s="10">
        <f>VLOOKUP(H42,'TOEFL SCORING SCALE'!$B$3:$E$53,4,FALSE)</f>
        <v>21</v>
      </c>
      <c r="M42" s="16">
        <f t="shared" si="2"/>
        <v>216.66666666666666</v>
      </c>
      <c r="N42" s="10" t="e">
        <f t="shared" si="1"/>
        <v>#N/A</v>
      </c>
    </row>
    <row r="43" spans="1:14" x14ac:dyDescent="0.2">
      <c r="A43" s="9">
        <v>40</v>
      </c>
      <c r="B43" s="17" t="s">
        <v>162</v>
      </c>
      <c r="C43" s="56" t="s">
        <v>164</v>
      </c>
      <c r="D43" s="56" t="s">
        <v>164</v>
      </c>
      <c r="E43" s="9" t="s">
        <v>162</v>
      </c>
      <c r="F43" s="56">
        <v>0</v>
      </c>
      <c r="G43" s="56">
        <v>0</v>
      </c>
      <c r="H43" s="56">
        <v>0</v>
      </c>
      <c r="J43" s="10">
        <f>VLOOKUP(F43,'TOEFL SCORING SCALE'!$B$3:$E$53,2,FALSE)</f>
        <v>24</v>
      </c>
      <c r="K43" s="10">
        <f>VLOOKUP(G43,'TOEFL SCORING SCALE'!$B$13:$E$53,3,FALSE)</f>
        <v>20</v>
      </c>
      <c r="L43" s="10">
        <f>VLOOKUP(H43,'TOEFL SCORING SCALE'!$B$3:$E$53,4,FALSE)</f>
        <v>21</v>
      </c>
      <c r="M43" s="16">
        <f t="shared" si="2"/>
        <v>216.66666666666666</v>
      </c>
      <c r="N43" s="10" t="e">
        <f t="shared" si="1"/>
        <v>#N/A</v>
      </c>
    </row>
    <row r="44" spans="1:14" x14ac:dyDescent="0.2">
      <c r="A44" s="9">
        <v>41</v>
      </c>
      <c r="B44" s="17" t="s">
        <v>162</v>
      </c>
      <c r="C44" s="56" t="s">
        <v>164</v>
      </c>
      <c r="D44" s="56" t="s">
        <v>164</v>
      </c>
      <c r="E44" s="9" t="s">
        <v>162</v>
      </c>
      <c r="F44" s="56">
        <v>0</v>
      </c>
      <c r="G44" s="56">
        <v>0</v>
      </c>
      <c r="H44" s="56">
        <v>0</v>
      </c>
      <c r="J44" s="10">
        <f>VLOOKUP(F44,'TOEFL SCORING SCALE'!$B$3:$E$53,2,FALSE)</f>
        <v>24</v>
      </c>
      <c r="K44" s="10">
        <f>VLOOKUP(G44,'TOEFL SCORING SCALE'!$B$13:$E$53,3,FALSE)</f>
        <v>20</v>
      </c>
      <c r="L44" s="10">
        <f>VLOOKUP(H44,'TOEFL SCORING SCALE'!$B$3:$E$53,4,FALSE)</f>
        <v>21</v>
      </c>
      <c r="M44" s="16">
        <f t="shared" ref="M44:M48" si="3">(SUM(J44:L44)*10)/3</f>
        <v>216.66666666666666</v>
      </c>
      <c r="N44" s="10" t="e">
        <f t="shared" si="1"/>
        <v>#N/A</v>
      </c>
    </row>
    <row r="45" spans="1:14" x14ac:dyDescent="0.2">
      <c r="A45" s="9">
        <v>42</v>
      </c>
      <c r="B45" s="17" t="s">
        <v>162</v>
      </c>
      <c r="C45" s="56" t="s">
        <v>164</v>
      </c>
      <c r="D45" s="56" t="s">
        <v>164</v>
      </c>
      <c r="E45" s="9" t="s">
        <v>162</v>
      </c>
      <c r="F45" s="56">
        <v>0</v>
      </c>
      <c r="G45" s="56">
        <v>0</v>
      </c>
      <c r="H45" s="56">
        <v>0</v>
      </c>
      <c r="J45" s="10">
        <f>VLOOKUP(F45,'TOEFL SCORING SCALE'!$B$3:$E$53,2,FALSE)</f>
        <v>24</v>
      </c>
      <c r="K45" s="10">
        <f>VLOOKUP(G45,'TOEFL SCORING SCALE'!$B$13:$E$53,3,FALSE)</f>
        <v>20</v>
      </c>
      <c r="L45" s="10">
        <f>VLOOKUP(H45,'TOEFL SCORING SCALE'!$B$3:$E$53,4,FALSE)</f>
        <v>21</v>
      </c>
      <c r="M45" s="16">
        <f t="shared" si="3"/>
        <v>216.66666666666666</v>
      </c>
      <c r="N45" s="10" t="e">
        <f t="shared" si="1"/>
        <v>#N/A</v>
      </c>
    </row>
    <row r="46" spans="1:14" x14ac:dyDescent="0.2">
      <c r="A46" s="9">
        <v>43</v>
      </c>
      <c r="B46" s="17" t="s">
        <v>162</v>
      </c>
      <c r="C46" s="56" t="s">
        <v>164</v>
      </c>
      <c r="D46" s="56" t="s">
        <v>164</v>
      </c>
      <c r="E46" s="9" t="s">
        <v>162</v>
      </c>
      <c r="F46" s="56">
        <v>0</v>
      </c>
      <c r="G46" s="56">
        <v>0</v>
      </c>
      <c r="H46" s="56">
        <v>0</v>
      </c>
      <c r="J46" s="10">
        <f>VLOOKUP(F46,'TOEFL SCORING SCALE'!$B$3:$E$53,2,FALSE)</f>
        <v>24</v>
      </c>
      <c r="K46" s="10">
        <f>VLOOKUP(G46,'TOEFL SCORING SCALE'!$B$13:$E$53,3,FALSE)</f>
        <v>20</v>
      </c>
      <c r="L46" s="10">
        <f>VLOOKUP(H46,'TOEFL SCORING SCALE'!$B$3:$E$53,4,FALSE)</f>
        <v>21</v>
      </c>
      <c r="M46" s="16">
        <f t="shared" si="3"/>
        <v>216.66666666666666</v>
      </c>
      <c r="N46" s="10" t="e">
        <f t="shared" si="1"/>
        <v>#N/A</v>
      </c>
    </row>
    <row r="47" spans="1:14" x14ac:dyDescent="0.2">
      <c r="A47" s="9">
        <v>44</v>
      </c>
      <c r="B47" s="17" t="s">
        <v>162</v>
      </c>
      <c r="C47" s="56" t="s">
        <v>164</v>
      </c>
      <c r="D47" s="56" t="s">
        <v>164</v>
      </c>
      <c r="E47" s="9" t="s">
        <v>162</v>
      </c>
      <c r="F47" s="56">
        <v>0</v>
      </c>
      <c r="G47" s="56">
        <v>0</v>
      </c>
      <c r="H47" s="56">
        <v>0</v>
      </c>
      <c r="J47" s="10">
        <f>VLOOKUP(F47,'TOEFL SCORING SCALE'!$B$3:$E$53,2,FALSE)</f>
        <v>24</v>
      </c>
      <c r="K47" s="10">
        <f>VLOOKUP(G47,'TOEFL SCORING SCALE'!$B$13:$E$53,3,FALSE)</f>
        <v>20</v>
      </c>
      <c r="L47" s="10">
        <f>VLOOKUP(H47,'TOEFL SCORING SCALE'!$B$3:$E$53,4,FALSE)</f>
        <v>21</v>
      </c>
      <c r="M47" s="16">
        <f t="shared" si="3"/>
        <v>216.66666666666666</v>
      </c>
      <c r="N47" s="10" t="e">
        <f t="shared" si="1"/>
        <v>#N/A</v>
      </c>
    </row>
    <row r="48" spans="1:14" x14ac:dyDescent="0.2">
      <c r="A48" s="9">
        <v>45</v>
      </c>
      <c r="B48" s="63" t="s">
        <v>162</v>
      </c>
      <c r="C48" s="56" t="s">
        <v>164</v>
      </c>
      <c r="D48" s="56" t="s">
        <v>164</v>
      </c>
      <c r="E48" s="9" t="s">
        <v>162</v>
      </c>
      <c r="F48" s="56">
        <v>0</v>
      </c>
      <c r="G48" s="56">
        <v>0</v>
      </c>
      <c r="H48" s="56">
        <v>0</v>
      </c>
      <c r="J48" s="10">
        <f>VLOOKUP(F48,'TOEFL SCORING SCALE'!$B$3:$E$53,2,FALSE)</f>
        <v>24</v>
      </c>
      <c r="K48" s="10">
        <f>VLOOKUP(G48,'TOEFL SCORING SCALE'!$B$13:$E$53,3,FALSE)</f>
        <v>20</v>
      </c>
      <c r="L48" s="10">
        <f>VLOOKUP(H48,'TOEFL SCORING SCALE'!$B$3:$E$53,4,FALSE)</f>
        <v>21</v>
      </c>
      <c r="M48" s="16">
        <f t="shared" si="3"/>
        <v>216.66666666666666</v>
      </c>
      <c r="N48" s="10" t="e">
        <f t="shared" si="1"/>
        <v>#N/A</v>
      </c>
    </row>
  </sheetData>
  <mergeCells count="9">
    <mergeCell ref="J2:L2"/>
    <mergeCell ref="M2:M3"/>
    <mergeCell ref="N2:N3"/>
    <mergeCell ref="A2:A3"/>
    <mergeCell ref="B2:B3"/>
    <mergeCell ref="C2:C3"/>
    <mergeCell ref="D2:D3"/>
    <mergeCell ref="E2:E3"/>
    <mergeCell ref="F2:H2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2:K69"/>
  <sheetViews>
    <sheetView zoomScale="60" zoomScaleNormal="60" workbookViewId="0">
      <pane xSplit="5" ySplit="3" topLeftCell="F4" activePane="bottomRight" state="frozen"/>
      <selection pane="topRight" activeCell="H1" sqref="H1"/>
      <selection pane="bottomLeft" activeCell="A4" sqref="A4"/>
      <selection pane="bottomRight" activeCell="H68" sqref="H68"/>
    </sheetView>
  </sheetViews>
  <sheetFormatPr baseColWidth="10" defaultColWidth="8.83203125" defaultRowHeight="15" x14ac:dyDescent="0.2"/>
  <cols>
    <col min="1" max="1" width="7" customWidth="1"/>
    <col min="2" max="2" width="30.5" style="13" customWidth="1"/>
    <col min="3" max="3" width="28.33203125" style="13" customWidth="1"/>
    <col min="4" max="4" width="32.6640625" style="13" customWidth="1"/>
    <col min="5" max="5" width="17.33203125" customWidth="1"/>
    <col min="6" max="6" width="16.6640625" customWidth="1"/>
    <col min="7" max="7" width="13.1640625" customWidth="1"/>
    <col min="8" max="8" width="13.5" customWidth="1"/>
    <col min="9" max="9" width="15" style="15" customWidth="1"/>
    <col min="10" max="10" width="22" bestFit="1" customWidth="1"/>
  </cols>
  <sheetData>
    <row r="2" spans="1:11" ht="15" customHeight="1" x14ac:dyDescent="0.2">
      <c r="A2" s="78" t="s">
        <v>15</v>
      </c>
      <c r="B2" s="78" t="s">
        <v>16</v>
      </c>
      <c r="C2" s="82" t="s">
        <v>17</v>
      </c>
      <c r="D2" s="84" t="s">
        <v>18</v>
      </c>
      <c r="E2" s="78" t="s">
        <v>19</v>
      </c>
      <c r="F2" s="78" t="s">
        <v>24</v>
      </c>
      <c r="G2" s="78"/>
      <c r="H2" s="78"/>
      <c r="I2" s="79" t="s">
        <v>20</v>
      </c>
      <c r="J2" s="80" t="s">
        <v>22</v>
      </c>
      <c r="K2" s="80" t="s">
        <v>29</v>
      </c>
    </row>
    <row r="3" spans="1:11" s="17" customFormat="1" ht="45" x14ac:dyDescent="0.2">
      <c r="A3" s="78"/>
      <c r="B3" s="78"/>
      <c r="C3" s="82"/>
      <c r="D3" s="84"/>
      <c r="E3" s="78"/>
      <c r="F3" s="12" t="s">
        <v>5</v>
      </c>
      <c r="G3" s="12" t="s">
        <v>21</v>
      </c>
      <c r="H3" s="12" t="s">
        <v>3</v>
      </c>
      <c r="I3" s="79"/>
      <c r="J3" s="80"/>
      <c r="K3" s="80"/>
    </row>
    <row r="4" spans="1:11" s="1" customFormat="1" x14ac:dyDescent="0.2">
      <c r="A4" s="21">
        <v>1</v>
      </c>
      <c r="B4" s="17" t="str">
        <f>'INPUT DATA Pre Test'!B4</f>
        <v>IQBAL MARDIANSYAH</v>
      </c>
      <c r="C4" s="60" t="str">
        <f>'INPUT DATA Pre Test'!C4</f>
        <v>211220080981</v>
      </c>
      <c r="D4" s="60" t="str">
        <f>'INPUT DATA Pre Test'!D4</f>
        <v>082125277979</v>
      </c>
      <c r="E4" s="21" t="str">
        <f>'INPUT DATA Pre Test'!E4</f>
        <v>MANAJEMEN S1</v>
      </c>
      <c r="F4" s="22">
        <f>'INPUT DATA Pre Test'!J4</f>
        <v>41</v>
      </c>
      <c r="G4" s="22">
        <f>'INPUT DATA Pre Test'!K4</f>
        <v>29</v>
      </c>
      <c r="H4" s="22">
        <f>'INPUT DATA Pre Test'!L4</f>
        <v>36</v>
      </c>
      <c r="I4" s="23">
        <f>'INPUT DATA Pre Test'!M4</f>
        <v>353.33333333333331</v>
      </c>
      <c r="J4" s="22" t="str">
        <f>'INPUT DATA Pre Test'!N4</f>
        <v>BEGINNER</v>
      </c>
      <c r="K4" s="22"/>
    </row>
    <row r="5" spans="1:11" s="1" customFormat="1" x14ac:dyDescent="0.2">
      <c r="A5" s="21">
        <v>2</v>
      </c>
      <c r="B5" s="17" t="str">
        <f>'INPUT DATA Pre Test'!B5</f>
        <v>WANDA SEPTIA BACHTIAR</v>
      </c>
      <c r="C5" s="60" t="str">
        <f>'INPUT DATA Pre Test'!C5</f>
        <v>230220080026</v>
      </c>
      <c r="D5" s="60" t="str">
        <f>'INPUT DATA Pre Test'!D5</f>
        <v>08815368142</v>
      </c>
      <c r="E5" s="21" t="str">
        <f>'INPUT DATA Pre Test'!E5</f>
        <v>MANAJEMEN S1</v>
      </c>
      <c r="F5" s="22">
        <f>'INPUT DATA Pre Test'!J5</f>
        <v>41</v>
      </c>
      <c r="G5" s="22">
        <f>'INPUT DATA Pre Test'!K5</f>
        <v>41</v>
      </c>
      <c r="H5" s="22">
        <f>'INPUT DATA Pre Test'!L5</f>
        <v>30</v>
      </c>
      <c r="I5" s="23">
        <f>'INPUT DATA Pre Test'!M5</f>
        <v>373.33333333333331</v>
      </c>
      <c r="J5" s="22" t="str">
        <f>'INPUT DATA Pre Test'!N5</f>
        <v>BEGINNER</v>
      </c>
      <c r="K5" s="22"/>
    </row>
    <row r="6" spans="1:11" s="1" customFormat="1" x14ac:dyDescent="0.2">
      <c r="A6" s="21">
        <v>3</v>
      </c>
      <c r="B6" s="17" t="str">
        <f>'INPUT DATA Pre Test'!B6</f>
        <v>FINA ANGGERAENI</v>
      </c>
      <c r="C6" s="60" t="str">
        <f>'INPUT DATA Pre Test'!C6</f>
        <v>230220080083</v>
      </c>
      <c r="D6" s="60" t="str">
        <f>'INPUT DATA Pre Test'!D6</f>
        <v>087870712001</v>
      </c>
      <c r="E6" s="21" t="str">
        <f>'INPUT DATA Pre Test'!E6</f>
        <v>MANAJEMEN S1</v>
      </c>
      <c r="F6" s="22">
        <f>'INPUT DATA Pre Test'!J6</f>
        <v>35</v>
      </c>
      <c r="G6" s="22">
        <f>'INPUT DATA Pre Test'!K6</f>
        <v>36</v>
      </c>
      <c r="H6" s="22">
        <f>'INPUT DATA Pre Test'!L6</f>
        <v>44</v>
      </c>
      <c r="I6" s="23">
        <f>'INPUT DATA Pre Test'!M6</f>
        <v>383.33333333333331</v>
      </c>
      <c r="J6" s="22" t="str">
        <f>'INPUT DATA Pre Test'!N6</f>
        <v>BEGINNER</v>
      </c>
      <c r="K6" s="22"/>
    </row>
    <row r="7" spans="1:11" s="1" customFormat="1" x14ac:dyDescent="0.2">
      <c r="A7" s="21">
        <v>4</v>
      </c>
      <c r="B7" s="17" t="str">
        <f>'INPUT DATA Pre Test'!B7</f>
        <v>KURNIAWAN RAHARJO</v>
      </c>
      <c r="C7" s="60" t="str">
        <f>'INPUT DATA Pre Test'!C7</f>
        <v>230220080099</v>
      </c>
      <c r="D7" s="60" t="str">
        <f>'INPUT DATA Pre Test'!D7</f>
        <v>081383360216</v>
      </c>
      <c r="E7" s="21" t="str">
        <f>'INPUT DATA Pre Test'!E7</f>
        <v>MANAJEMEN S2</v>
      </c>
      <c r="F7" s="22">
        <f>'INPUT DATA Pre Test'!J7</f>
        <v>43</v>
      </c>
      <c r="G7" s="22">
        <f>'INPUT DATA Pre Test'!K7</f>
        <v>31</v>
      </c>
      <c r="H7" s="22">
        <f>'INPUT DATA Pre Test'!L7</f>
        <v>39</v>
      </c>
      <c r="I7" s="23">
        <f>'INPUT DATA Pre Test'!M7</f>
        <v>376.66666666666669</v>
      </c>
      <c r="J7" s="22" t="str">
        <f>'INPUT DATA Pre Test'!N7</f>
        <v>BEGINNER</v>
      </c>
      <c r="K7" s="22"/>
    </row>
    <row r="8" spans="1:11" s="1" customFormat="1" x14ac:dyDescent="0.2">
      <c r="A8" s="21">
        <v>5</v>
      </c>
      <c r="B8" s="17" t="str">
        <f>'INPUT DATA Pre Test'!B8</f>
        <v>AHMAD RAHMATULLATIF</v>
      </c>
      <c r="C8" s="60" t="str">
        <f>'INPUT DATA Pre Test'!C8</f>
        <v>230220080124</v>
      </c>
      <c r="D8" s="60" t="str">
        <f>'INPUT DATA Pre Test'!D8</f>
        <v>083822290561</v>
      </c>
      <c r="E8" s="21" t="str">
        <f>'INPUT DATA Pre Test'!E8</f>
        <v>HUKUM S1</v>
      </c>
      <c r="F8" s="22">
        <f>'INPUT DATA Pre Test'!J8</f>
        <v>42</v>
      </c>
      <c r="G8" s="22">
        <f>'INPUT DATA Pre Test'!K8</f>
        <v>40</v>
      </c>
      <c r="H8" s="22">
        <f>'INPUT DATA Pre Test'!L8</f>
        <v>35</v>
      </c>
      <c r="I8" s="23">
        <f>'INPUT DATA Pre Test'!M8</f>
        <v>390</v>
      </c>
      <c r="J8" s="22" t="str">
        <f>'INPUT DATA Pre Test'!N8</f>
        <v>BEGINNER</v>
      </c>
      <c r="K8" s="22"/>
    </row>
    <row r="9" spans="1:11" s="1" customFormat="1" x14ac:dyDescent="0.2">
      <c r="A9" s="21">
        <v>6</v>
      </c>
      <c r="B9" s="17" t="str">
        <f>'INPUT DATA Pre Test'!B9</f>
        <v>NIKEN AYU RACHMAWATI</v>
      </c>
      <c r="C9" s="60" t="str">
        <f>'INPUT DATA Pre Test'!C9</f>
        <v>230220080171</v>
      </c>
      <c r="D9" s="60" t="str">
        <f>'INPUT DATA Pre Test'!D9</f>
        <v>085227043049</v>
      </c>
      <c r="E9" s="21" t="str">
        <f>'INPUT DATA Pre Test'!E9</f>
        <v>MANAJEMEN S1</v>
      </c>
      <c r="F9" s="22">
        <f>'INPUT DATA Pre Test'!J9</f>
        <v>37</v>
      </c>
      <c r="G9" s="22">
        <f>'INPUT DATA Pre Test'!K9</f>
        <v>40</v>
      </c>
      <c r="H9" s="22">
        <f>'INPUT DATA Pre Test'!L9</f>
        <v>37</v>
      </c>
      <c r="I9" s="23">
        <f>'INPUT DATA Pre Test'!M9</f>
        <v>380</v>
      </c>
      <c r="J9" s="22" t="str">
        <f>'INPUT DATA Pre Test'!N9</f>
        <v>BEGINNER</v>
      </c>
      <c r="K9" s="22"/>
    </row>
    <row r="10" spans="1:11" s="1" customFormat="1" x14ac:dyDescent="0.2">
      <c r="A10" s="21">
        <v>7</v>
      </c>
      <c r="B10" s="17" t="str">
        <f>'INPUT DATA Pre Test'!B10</f>
        <v>DIAN NOVITA SARI</v>
      </c>
      <c r="C10" s="60" t="str">
        <f>'INPUT DATA Pre Test'!C10</f>
        <v>230220080210</v>
      </c>
      <c r="D10" s="60" t="str">
        <f>'INPUT DATA Pre Test'!D10</f>
        <v>089616535195</v>
      </c>
      <c r="E10" s="21" t="str">
        <f>'INPUT DATA Pre Test'!E10</f>
        <v>MANAJEMEN S1</v>
      </c>
      <c r="F10" s="22">
        <f>'INPUT DATA Pre Test'!J10</f>
        <v>46</v>
      </c>
      <c r="G10" s="22">
        <f>'INPUT DATA Pre Test'!K10</f>
        <v>35</v>
      </c>
      <c r="H10" s="22">
        <f>'INPUT DATA Pre Test'!L10</f>
        <v>42</v>
      </c>
      <c r="I10" s="23">
        <f>'INPUT DATA Pre Test'!M10</f>
        <v>410</v>
      </c>
      <c r="J10" s="22" t="str">
        <f>'INPUT DATA Pre Test'!N10</f>
        <v>BEGINNER</v>
      </c>
      <c r="K10" s="22"/>
    </row>
    <row r="11" spans="1:11" s="1" customFormat="1" x14ac:dyDescent="0.2">
      <c r="A11" s="21">
        <v>8</v>
      </c>
      <c r="B11" s="17" t="str">
        <f>'INPUT DATA Pre Test'!B11</f>
        <v>FACHRY HUSAIN</v>
      </c>
      <c r="C11" s="60" t="str">
        <f>'INPUT DATA Pre Test'!C11</f>
        <v>230220080270</v>
      </c>
      <c r="D11" s="60" t="str">
        <f>'INPUT DATA Pre Test'!D11</f>
        <v>081224694361</v>
      </c>
      <c r="E11" s="21" t="str">
        <f>'INPUT DATA Pre Test'!E11</f>
        <v>MANAJEMEN S1</v>
      </c>
      <c r="F11" s="22">
        <f>'INPUT DATA Pre Test'!J11</f>
        <v>43</v>
      </c>
      <c r="G11" s="22">
        <f>'INPUT DATA Pre Test'!K11</f>
        <v>37</v>
      </c>
      <c r="H11" s="22">
        <f>'INPUT DATA Pre Test'!L11</f>
        <v>34</v>
      </c>
      <c r="I11" s="23">
        <f>'INPUT DATA Pre Test'!M11</f>
        <v>380</v>
      </c>
      <c r="J11" s="22" t="str">
        <f>'INPUT DATA Pre Test'!N11</f>
        <v>BEGINNER</v>
      </c>
      <c r="K11" s="22"/>
    </row>
    <row r="12" spans="1:11" s="1" customFormat="1" x14ac:dyDescent="0.2">
      <c r="A12" s="21">
        <v>9</v>
      </c>
      <c r="B12" s="17" t="str">
        <f>'INPUT DATA Pre Test'!B12</f>
        <v>TAUFIK INDRA PERMANA</v>
      </c>
      <c r="C12" s="60" t="str">
        <f>'INPUT DATA Pre Test'!C12</f>
        <v>230220080279</v>
      </c>
      <c r="D12" s="60" t="str">
        <f>'INPUT DATA Pre Test'!D12</f>
        <v>085894347864</v>
      </c>
      <c r="E12" s="21" t="str">
        <f>'INPUT DATA Pre Test'!E12</f>
        <v>MANAJEMEN S1</v>
      </c>
      <c r="F12" s="22">
        <f>'INPUT DATA Pre Test'!J12</f>
        <v>37</v>
      </c>
      <c r="G12" s="22">
        <f>'INPUT DATA Pre Test'!K12</f>
        <v>31</v>
      </c>
      <c r="H12" s="22">
        <f>'INPUT DATA Pre Test'!L12</f>
        <v>30</v>
      </c>
      <c r="I12" s="23">
        <f>'INPUT DATA Pre Test'!M12</f>
        <v>326.66666666666669</v>
      </c>
      <c r="J12" s="22" t="str">
        <f>'INPUT DATA Pre Test'!N12</f>
        <v>BEGINNER</v>
      </c>
      <c r="K12" s="22"/>
    </row>
    <row r="13" spans="1:11" s="1" customFormat="1" x14ac:dyDescent="0.2">
      <c r="A13" s="21">
        <v>10</v>
      </c>
      <c r="B13" s="17" t="str">
        <f>'INPUT DATA Pre Test'!B13</f>
        <v>DIAN SETYA NINGRUM</v>
      </c>
      <c r="C13" s="60" t="str">
        <f>'INPUT DATA Pre Test'!C13</f>
        <v>230220080281</v>
      </c>
      <c r="D13" s="60" t="str">
        <f>'INPUT DATA Pre Test'!D13</f>
        <v>08568373907</v>
      </c>
      <c r="E13" s="21" t="str">
        <f>'INPUT DATA Pre Test'!E13</f>
        <v>MANAJEMEN S1</v>
      </c>
      <c r="F13" s="22">
        <f>'INPUT DATA Pre Test'!J13</f>
        <v>39</v>
      </c>
      <c r="G13" s="22">
        <f>'INPUT DATA Pre Test'!K13</f>
        <v>33</v>
      </c>
      <c r="H13" s="22">
        <f>'INPUT DATA Pre Test'!L13</f>
        <v>47</v>
      </c>
      <c r="I13" s="23">
        <f>'INPUT DATA Pre Test'!M13</f>
        <v>396.66666666666669</v>
      </c>
      <c r="J13" s="22" t="str">
        <f>'INPUT DATA Pre Test'!N13</f>
        <v>BEGINNER</v>
      </c>
      <c r="K13" s="22"/>
    </row>
    <row r="14" spans="1:11" s="1" customFormat="1" x14ac:dyDescent="0.2">
      <c r="A14" s="21">
        <v>11</v>
      </c>
      <c r="B14" s="17" t="str">
        <f>'INPUT DATA Pre Test'!B14</f>
        <v>SONIARO ZALUKHU</v>
      </c>
      <c r="C14" s="60" t="str">
        <f>'INPUT DATA Pre Test'!C14</f>
        <v>230220080333</v>
      </c>
      <c r="D14" s="60" t="str">
        <f>'INPUT DATA Pre Test'!D14</f>
        <v>082361917386</v>
      </c>
      <c r="E14" s="21" t="str">
        <f>'INPUT DATA Pre Test'!E14</f>
        <v>MANAJEMEN S1</v>
      </c>
      <c r="F14" s="22">
        <f>'INPUT DATA Pre Test'!J14</f>
        <v>26</v>
      </c>
      <c r="G14" s="22">
        <f>'INPUT DATA Pre Test'!K14</f>
        <v>35</v>
      </c>
      <c r="H14" s="22">
        <f>'INPUT DATA Pre Test'!L14</f>
        <v>30</v>
      </c>
      <c r="I14" s="23">
        <f>'INPUT DATA Pre Test'!M14</f>
        <v>303.33333333333331</v>
      </c>
      <c r="J14" s="22" t="e">
        <f>'INPUT DATA Pre Test'!N14</f>
        <v>#N/A</v>
      </c>
      <c r="K14" s="22"/>
    </row>
    <row r="15" spans="1:11" s="1" customFormat="1" x14ac:dyDescent="0.2">
      <c r="A15" s="21">
        <v>12</v>
      </c>
      <c r="B15" s="17" t="str">
        <f>'INPUT DATA Pre Test'!B15</f>
        <v>WIWIN WINDARI</v>
      </c>
      <c r="C15" s="60" t="str">
        <f>'INPUT DATA Pre Test'!C15</f>
        <v>230220080415</v>
      </c>
      <c r="D15" s="60" t="str">
        <f>'INPUT DATA Pre Test'!D15</f>
        <v>085711616291</v>
      </c>
      <c r="E15" s="21" t="str">
        <f>'INPUT DATA Pre Test'!E15</f>
        <v>MANAJEMEN S1</v>
      </c>
      <c r="F15" s="22">
        <f>'INPUT DATA Pre Test'!J15</f>
        <v>42</v>
      </c>
      <c r="G15" s="22">
        <f>'INPUT DATA Pre Test'!K15</f>
        <v>33</v>
      </c>
      <c r="H15" s="22">
        <f>'INPUT DATA Pre Test'!L15</f>
        <v>31</v>
      </c>
      <c r="I15" s="23">
        <f>'INPUT DATA Pre Test'!M15</f>
        <v>353.33333333333331</v>
      </c>
      <c r="J15" s="22" t="str">
        <f>'INPUT DATA Pre Test'!N15</f>
        <v>BEGINNER</v>
      </c>
      <c r="K15" s="22"/>
    </row>
    <row r="16" spans="1:11" s="1" customFormat="1" x14ac:dyDescent="0.2">
      <c r="A16" s="21">
        <v>13</v>
      </c>
      <c r="B16" s="17" t="str">
        <f>'INPUT DATA Pre Test'!B16</f>
        <v>GALIH RIZKIANSYAH</v>
      </c>
      <c r="C16" s="60" t="str">
        <f>'INPUT DATA Pre Test'!C16</f>
        <v>230220080420</v>
      </c>
      <c r="D16" s="60" t="str">
        <f>'INPUT DATA Pre Test'!D16</f>
        <v>081219666332</v>
      </c>
      <c r="E16" s="21" t="str">
        <f>'INPUT DATA Pre Test'!E16</f>
        <v>TEKNIK INFORMATIKA S1</v>
      </c>
      <c r="F16" s="22">
        <f>'INPUT DATA Pre Test'!J16</f>
        <v>53</v>
      </c>
      <c r="G16" s="22">
        <f>'INPUT DATA Pre Test'!K16</f>
        <v>29</v>
      </c>
      <c r="H16" s="22">
        <f>'INPUT DATA Pre Test'!L16</f>
        <v>57</v>
      </c>
      <c r="I16" s="23">
        <f>'INPUT DATA Pre Test'!M16</f>
        <v>463.33333333333331</v>
      </c>
      <c r="J16" s="22" t="str">
        <f>'INPUT DATA Pre Test'!N16</f>
        <v>PRE-INTERMEDIATE</v>
      </c>
      <c r="K16" s="22"/>
    </row>
    <row r="17" spans="1:11" s="1" customFormat="1" x14ac:dyDescent="0.2">
      <c r="A17" s="21">
        <v>14</v>
      </c>
      <c r="B17" s="17" t="str">
        <f>'INPUT DATA Pre Test'!B17</f>
        <v>YULI PUSPITA DEWI</v>
      </c>
      <c r="C17" s="60" t="str">
        <f>'INPUT DATA Pre Test'!C17</f>
        <v>230220080461</v>
      </c>
      <c r="D17" s="60" t="str">
        <f>'INPUT DATA Pre Test'!D17</f>
        <v>085777096414</v>
      </c>
      <c r="E17" s="21" t="str">
        <f>'INPUT DATA Pre Test'!E17</f>
        <v>MANAJEMEN S1</v>
      </c>
      <c r="F17" s="22">
        <f>'INPUT DATA Pre Test'!J17</f>
        <v>38</v>
      </c>
      <c r="G17" s="22">
        <f>'INPUT DATA Pre Test'!K17</f>
        <v>40</v>
      </c>
      <c r="H17" s="22">
        <f>'INPUT DATA Pre Test'!L17</f>
        <v>29</v>
      </c>
      <c r="I17" s="23">
        <f>'INPUT DATA Pre Test'!M17</f>
        <v>356.66666666666669</v>
      </c>
      <c r="J17" s="22" t="str">
        <f>'INPUT DATA Pre Test'!N17</f>
        <v>BEGINNER</v>
      </c>
      <c r="K17" s="22"/>
    </row>
    <row r="18" spans="1:11" s="1" customFormat="1" x14ac:dyDescent="0.2">
      <c r="A18" s="21">
        <v>15</v>
      </c>
      <c r="B18" s="17" t="str">
        <f>'INPUT DATA Pre Test'!B18</f>
        <v>DARNIWATI BAWAMENEWI</v>
      </c>
      <c r="C18" s="60" t="str">
        <f>'INPUT DATA Pre Test'!C18</f>
        <v>230220080481</v>
      </c>
      <c r="D18" s="60" t="str">
        <f>'INPUT DATA Pre Test'!D18</f>
        <v>081211091879</v>
      </c>
      <c r="E18" s="21" t="str">
        <f>'INPUT DATA Pre Test'!E18</f>
        <v>AKUNTANSI S1</v>
      </c>
      <c r="F18" s="22">
        <f>'INPUT DATA Pre Test'!J18</f>
        <v>27</v>
      </c>
      <c r="G18" s="22">
        <f>'INPUT DATA Pre Test'!K18</f>
        <v>35</v>
      </c>
      <c r="H18" s="22">
        <f>'INPUT DATA Pre Test'!L18</f>
        <v>41</v>
      </c>
      <c r="I18" s="23">
        <f>'INPUT DATA Pre Test'!M18</f>
        <v>343.33333333333331</v>
      </c>
      <c r="J18" s="22" t="str">
        <f>'INPUT DATA Pre Test'!N18</f>
        <v>BEGINNER</v>
      </c>
      <c r="K18" s="22"/>
    </row>
    <row r="19" spans="1:11" s="1" customFormat="1" ht="15" customHeight="1" x14ac:dyDescent="0.2">
      <c r="A19" s="21">
        <v>16</v>
      </c>
      <c r="B19" s="17" t="str">
        <f>'INPUT DATA Pre Test'!B19</f>
        <v>RONIDA SILABAN</v>
      </c>
      <c r="C19" s="60" t="str">
        <f>'INPUT DATA Pre Test'!C19</f>
        <v>230220080551</v>
      </c>
      <c r="D19" s="60" t="str">
        <f>'INPUT DATA Pre Test'!D19</f>
        <v>081211539847</v>
      </c>
      <c r="E19" s="21" t="str">
        <f>'INPUT DATA Pre Test'!E19</f>
        <v>AKUNTANSI S1</v>
      </c>
      <c r="F19" s="22">
        <f>'INPUT DATA Pre Test'!J19</f>
        <v>32</v>
      </c>
      <c r="G19" s="22">
        <f>'INPUT DATA Pre Test'!K19</f>
        <v>26</v>
      </c>
      <c r="H19" s="22">
        <f>'INPUT DATA Pre Test'!L19</f>
        <v>31</v>
      </c>
      <c r="I19" s="23">
        <f>'INPUT DATA Pre Test'!M19</f>
        <v>296.66666666666669</v>
      </c>
      <c r="J19" s="22" t="e">
        <f>'INPUT DATA Pre Test'!N19</f>
        <v>#N/A</v>
      </c>
      <c r="K19" s="22"/>
    </row>
    <row r="20" spans="1:11" s="1" customFormat="1" x14ac:dyDescent="0.2">
      <c r="A20" s="21">
        <v>17</v>
      </c>
      <c r="B20" s="17" t="str">
        <f>'INPUT DATA Pre Test'!B20</f>
        <v>LARISA</v>
      </c>
      <c r="C20" s="60" t="str">
        <f>'INPUT DATA Pre Test'!C20</f>
        <v>230220080552</v>
      </c>
      <c r="D20" s="60" t="str">
        <f>'INPUT DATA Pre Test'!D20</f>
        <v>087882879610</v>
      </c>
      <c r="E20" s="21" t="str">
        <f>'INPUT DATA Pre Test'!E20</f>
        <v>MANAJEMEN S1</v>
      </c>
      <c r="F20" s="22">
        <f>'INPUT DATA Pre Test'!J20</f>
        <v>37</v>
      </c>
      <c r="G20" s="22">
        <f>'INPUT DATA Pre Test'!K20</f>
        <v>31</v>
      </c>
      <c r="H20" s="22">
        <f>'INPUT DATA Pre Test'!L20</f>
        <v>30</v>
      </c>
      <c r="I20" s="23">
        <f>'INPUT DATA Pre Test'!M20</f>
        <v>326.66666666666669</v>
      </c>
      <c r="J20" s="22" t="str">
        <f>'INPUT DATA Pre Test'!N20</f>
        <v>BEGINNER</v>
      </c>
      <c r="K20" s="22"/>
    </row>
    <row r="21" spans="1:11" s="1" customFormat="1" x14ac:dyDescent="0.2">
      <c r="A21" s="21">
        <v>18</v>
      </c>
      <c r="B21" s="17" t="str">
        <f>'INPUT DATA Pre Test'!B21</f>
        <v>MUHAMMAD IQBAL</v>
      </c>
      <c r="C21" s="60" t="str">
        <f>'INPUT DATA Pre Test'!C21</f>
        <v>230220080572</v>
      </c>
      <c r="D21" s="60" t="str">
        <f>'INPUT DATA Pre Test'!D21</f>
        <v>081529558110</v>
      </c>
      <c r="E21" s="21" t="str">
        <f>'INPUT DATA Pre Test'!E21</f>
        <v>MANAJEMEN S1</v>
      </c>
      <c r="F21" s="22">
        <f>'INPUT DATA Pre Test'!J21</f>
        <v>44</v>
      </c>
      <c r="G21" s="22">
        <f>'INPUT DATA Pre Test'!K21</f>
        <v>40</v>
      </c>
      <c r="H21" s="22">
        <f>'INPUT DATA Pre Test'!L21</f>
        <v>36</v>
      </c>
      <c r="I21" s="23">
        <f>'INPUT DATA Pre Test'!M21</f>
        <v>400</v>
      </c>
      <c r="J21" s="22" t="str">
        <f>'INPUT DATA Pre Test'!N21</f>
        <v>BEGINNER</v>
      </c>
      <c r="K21" s="22"/>
    </row>
    <row r="22" spans="1:11" s="1" customFormat="1" x14ac:dyDescent="0.2">
      <c r="A22" s="21">
        <v>19</v>
      </c>
      <c r="B22" s="17" t="str">
        <f>'INPUT DATA Pre Test'!B22</f>
        <v>ILHAM RESTU FIRDAUS</v>
      </c>
      <c r="C22" s="60" t="str">
        <f>'INPUT DATA Pre Test'!C22</f>
        <v>230220080614</v>
      </c>
      <c r="D22" s="60" t="str">
        <f>'INPUT DATA Pre Test'!D22</f>
        <v>083844706626</v>
      </c>
      <c r="E22" s="21" t="str">
        <f>'INPUT DATA Pre Test'!E22</f>
        <v>MANAJEMEN S1</v>
      </c>
      <c r="F22" s="22">
        <f>'INPUT DATA Pre Test'!J22</f>
        <v>25</v>
      </c>
      <c r="G22" s="22">
        <f>'INPUT DATA Pre Test'!K22</f>
        <v>23</v>
      </c>
      <c r="H22" s="22">
        <f>'INPUT DATA Pre Test'!L22</f>
        <v>43</v>
      </c>
      <c r="I22" s="23">
        <f>'INPUT DATA Pre Test'!M22</f>
        <v>303.33333333333331</v>
      </c>
      <c r="J22" s="22" t="e">
        <f>'INPUT DATA Pre Test'!N22</f>
        <v>#N/A</v>
      </c>
      <c r="K22" s="22"/>
    </row>
    <row r="23" spans="1:11" s="1" customFormat="1" x14ac:dyDescent="0.2">
      <c r="A23" s="21">
        <v>20</v>
      </c>
      <c r="B23" s="17" t="str">
        <f>'INPUT DATA Pre Test'!B23</f>
        <v>ALVI NUR MUKMINA</v>
      </c>
      <c r="C23" s="60" t="str">
        <f>'INPUT DATA Pre Test'!C23</f>
        <v>230220080637</v>
      </c>
      <c r="D23" s="60" t="str">
        <f>'INPUT DATA Pre Test'!D23</f>
        <v>085731044238</v>
      </c>
      <c r="E23" s="21" t="str">
        <f>'INPUT DATA Pre Test'!E23</f>
        <v>MANAJEMEN S1</v>
      </c>
      <c r="F23" s="22">
        <f>'INPUT DATA Pre Test'!J23</f>
        <v>41</v>
      </c>
      <c r="G23" s="22">
        <f>'INPUT DATA Pre Test'!K23</f>
        <v>35</v>
      </c>
      <c r="H23" s="22">
        <f>'INPUT DATA Pre Test'!L23</f>
        <v>27</v>
      </c>
      <c r="I23" s="23">
        <f>'INPUT DATA Pre Test'!M23</f>
        <v>343.33333333333331</v>
      </c>
      <c r="J23" s="22" t="str">
        <f>'INPUT DATA Pre Test'!N23</f>
        <v>BEGINNER</v>
      </c>
      <c r="K23" s="22"/>
    </row>
    <row r="24" spans="1:11" s="1" customFormat="1" x14ac:dyDescent="0.2">
      <c r="A24" s="21">
        <v>21</v>
      </c>
      <c r="B24" s="17" t="str">
        <f>'INPUT DATA Pre Test'!B24</f>
        <v>DUSRIANI ZEGA</v>
      </c>
      <c r="C24" s="60" t="str">
        <f>'INPUT DATA Pre Test'!C24</f>
        <v>230220080827</v>
      </c>
      <c r="D24" s="60" t="str">
        <f>'INPUT DATA Pre Test'!D24</f>
        <v>085297847645</v>
      </c>
      <c r="E24" s="21" t="str">
        <f>'INPUT DATA Pre Test'!E24</f>
        <v>AKUNTANSI S1</v>
      </c>
      <c r="F24" s="22">
        <f>'INPUT DATA Pre Test'!J24</f>
        <v>41</v>
      </c>
      <c r="G24" s="22">
        <f>'INPUT DATA Pre Test'!K24</f>
        <v>36</v>
      </c>
      <c r="H24" s="22">
        <f>'INPUT DATA Pre Test'!L24</f>
        <v>34</v>
      </c>
      <c r="I24" s="23">
        <f>'INPUT DATA Pre Test'!M24</f>
        <v>370</v>
      </c>
      <c r="J24" s="22" t="str">
        <f>'INPUT DATA Pre Test'!N24</f>
        <v>BEGINNER</v>
      </c>
      <c r="K24" s="22"/>
    </row>
    <row r="25" spans="1:11" s="1" customFormat="1" x14ac:dyDescent="0.2">
      <c r="A25" s="21">
        <v>22</v>
      </c>
      <c r="B25" s="17" t="str">
        <f>'INPUT DATA Pre Test'!B25</f>
        <v>ANDRI FIRMAN SAPUTRA</v>
      </c>
      <c r="C25" s="60" t="str">
        <f>'INPUT DATA Pre Test'!C25</f>
        <v>230220080853</v>
      </c>
      <c r="D25" s="60" t="str">
        <f>'INPUT DATA Pre Test'!D25</f>
        <v>087808675313</v>
      </c>
      <c r="E25" s="21" t="str">
        <f>'INPUT DATA Pre Test'!E25</f>
        <v>TEKNIK INFORMATIKA S1</v>
      </c>
      <c r="F25" s="22">
        <f>'INPUT DATA Pre Test'!J25</f>
        <v>59</v>
      </c>
      <c r="G25" s="22">
        <f>'INPUT DATA Pre Test'!K25</f>
        <v>31</v>
      </c>
      <c r="H25" s="22">
        <f>'INPUT DATA Pre Test'!L25</f>
        <v>63</v>
      </c>
      <c r="I25" s="23">
        <f>'INPUT DATA Pre Test'!M25</f>
        <v>510</v>
      </c>
      <c r="J25" s="22" t="str">
        <f>'INPUT DATA Pre Test'!N25</f>
        <v>INTERMEDIATE</v>
      </c>
      <c r="K25" s="22"/>
    </row>
    <row r="26" spans="1:11" s="1" customFormat="1" x14ac:dyDescent="0.2">
      <c r="A26" s="21">
        <v>23</v>
      </c>
      <c r="B26" s="17" t="str">
        <f>'INPUT DATA Pre Test'!B26</f>
        <v>BAGUS ARDIANSYAH FADHILLAH</v>
      </c>
      <c r="C26" s="60" t="str">
        <f>'INPUT DATA Pre Test'!C26</f>
        <v>230220080867</v>
      </c>
      <c r="D26" s="60" t="str">
        <f>'INPUT DATA Pre Test'!D26</f>
        <v>089654043159</v>
      </c>
      <c r="E26" s="21" t="str">
        <f>'INPUT DATA Pre Test'!E26</f>
        <v>MANAJEMEN S1</v>
      </c>
      <c r="F26" s="22">
        <f>'INPUT DATA Pre Test'!J26</f>
        <v>46</v>
      </c>
      <c r="G26" s="22">
        <f>'INPUT DATA Pre Test'!K26</f>
        <v>29</v>
      </c>
      <c r="H26" s="22">
        <f>'INPUT DATA Pre Test'!L26</f>
        <v>32</v>
      </c>
      <c r="I26" s="23">
        <f>'INPUT DATA Pre Test'!M26</f>
        <v>356.66666666666669</v>
      </c>
      <c r="J26" s="22" t="str">
        <f>'INPUT DATA Pre Test'!N26</f>
        <v>BEGINNER</v>
      </c>
      <c r="K26" s="22"/>
    </row>
    <row r="27" spans="1:11" s="1" customFormat="1" x14ac:dyDescent="0.2">
      <c r="A27" s="21">
        <v>24</v>
      </c>
      <c r="B27" s="17" t="str">
        <f>'INPUT DATA Pre Test'!B27</f>
        <v>SEPTI PRIHASTUTI</v>
      </c>
      <c r="C27" s="60" t="str">
        <f>'INPUT DATA Pre Test'!C27</f>
        <v>230220080869</v>
      </c>
      <c r="D27" s="60" t="str">
        <f>'INPUT DATA Pre Test'!D27</f>
        <v>083874251221</v>
      </c>
      <c r="E27" s="21" t="str">
        <f>'INPUT DATA Pre Test'!E27</f>
        <v>AKUNTANSI S1</v>
      </c>
      <c r="F27" s="22">
        <f>'INPUT DATA Pre Test'!J27</f>
        <v>24</v>
      </c>
      <c r="G27" s="22">
        <f>'INPUT DATA Pre Test'!K27</f>
        <v>25</v>
      </c>
      <c r="H27" s="22">
        <f>'INPUT DATA Pre Test'!L27</f>
        <v>26</v>
      </c>
      <c r="I27" s="23">
        <f>'INPUT DATA Pre Test'!M27</f>
        <v>250</v>
      </c>
      <c r="J27" s="22" t="e">
        <f>'INPUT DATA Pre Test'!N27</f>
        <v>#N/A</v>
      </c>
      <c r="K27" s="22"/>
    </row>
    <row r="28" spans="1:11" s="1" customFormat="1" x14ac:dyDescent="0.2">
      <c r="A28" s="21">
        <v>25</v>
      </c>
      <c r="B28" s="17" t="str">
        <f>'INPUT DATA Pre Test'!B28</f>
        <v>SALMAN FAHRIZI</v>
      </c>
      <c r="C28" s="60" t="str">
        <f>'INPUT DATA Pre Test'!C28</f>
        <v>230220080952</v>
      </c>
      <c r="D28" s="60" t="str">
        <f>'INPUT DATA Pre Test'!D28</f>
        <v>081223951360</v>
      </c>
      <c r="E28" s="21" t="str">
        <f>'INPUT DATA Pre Test'!E28</f>
        <v>HUKUM S1</v>
      </c>
      <c r="F28" s="22">
        <f>'INPUT DATA Pre Test'!J28</f>
        <v>48</v>
      </c>
      <c r="G28" s="22">
        <f>'INPUT DATA Pre Test'!K28</f>
        <v>44</v>
      </c>
      <c r="H28" s="22">
        <f>'INPUT DATA Pre Test'!L28</f>
        <v>48</v>
      </c>
      <c r="I28" s="23">
        <f>'INPUT DATA Pre Test'!M28</f>
        <v>466.66666666666669</v>
      </c>
      <c r="J28" s="22" t="str">
        <f>'INPUT DATA Pre Test'!N28</f>
        <v>PRE-INTERMEDIATE</v>
      </c>
      <c r="K28" s="22"/>
    </row>
    <row r="29" spans="1:11" s="1" customFormat="1" x14ac:dyDescent="0.2">
      <c r="A29" s="21">
        <v>26</v>
      </c>
      <c r="B29" s="17" t="str">
        <f>'INPUT DATA Pre Test'!B29</f>
        <v>EKA FAJAR NUGRAHA</v>
      </c>
      <c r="C29" s="60" t="str">
        <f>'INPUT DATA Pre Test'!C29</f>
        <v>230220080994</v>
      </c>
      <c r="D29" s="60" t="str">
        <f>'INPUT DATA Pre Test'!D29</f>
        <v>081212566736</v>
      </c>
      <c r="E29" s="21" t="str">
        <f>'INPUT DATA Pre Test'!E29</f>
        <v>HUKUM S2</v>
      </c>
      <c r="F29" s="22">
        <f>'INPUT DATA Pre Test'!J29</f>
        <v>48</v>
      </c>
      <c r="G29" s="22">
        <f>'INPUT DATA Pre Test'!K29</f>
        <v>40</v>
      </c>
      <c r="H29" s="22">
        <f>'INPUT DATA Pre Test'!L29</f>
        <v>44</v>
      </c>
      <c r="I29" s="23">
        <f>'INPUT DATA Pre Test'!M29</f>
        <v>440</v>
      </c>
      <c r="J29" s="22" t="str">
        <f>'INPUT DATA Pre Test'!N29</f>
        <v>BEGINNER</v>
      </c>
      <c r="K29" s="22"/>
    </row>
    <row r="30" spans="1:11" s="1" customFormat="1" x14ac:dyDescent="0.2">
      <c r="A30" s="21">
        <v>27</v>
      </c>
      <c r="B30" s="17" t="str">
        <f>'INPUT DATA Pre Test'!B30</f>
        <v>NUR AFIFAH AMIR</v>
      </c>
      <c r="C30" s="60" t="str">
        <f>'INPUT DATA Pre Test'!C30</f>
        <v>230220081022</v>
      </c>
      <c r="D30" s="60" t="str">
        <f>'INPUT DATA Pre Test'!D30</f>
        <v>089608631453</v>
      </c>
      <c r="E30" s="21" t="str">
        <f>'INPUT DATA Pre Test'!E30</f>
        <v>MANAJEMEN S1</v>
      </c>
      <c r="F30" s="22">
        <f>'INPUT DATA Pre Test'!J30</f>
        <v>45</v>
      </c>
      <c r="G30" s="22">
        <f>'INPUT DATA Pre Test'!K30</f>
        <v>37</v>
      </c>
      <c r="H30" s="22">
        <f>'INPUT DATA Pre Test'!L30</f>
        <v>44</v>
      </c>
      <c r="I30" s="23">
        <f>'INPUT DATA Pre Test'!M30</f>
        <v>420</v>
      </c>
      <c r="J30" s="22" t="str">
        <f>'INPUT DATA Pre Test'!N30</f>
        <v>BEGINNER</v>
      </c>
      <c r="K30" s="22"/>
    </row>
    <row r="31" spans="1:11" s="1" customFormat="1" x14ac:dyDescent="0.2">
      <c r="A31" s="21">
        <v>28</v>
      </c>
      <c r="B31" s="17" t="str">
        <f>'INPUT DATA Pre Test'!B31</f>
        <v>SRIHAYANI</v>
      </c>
      <c r="C31" s="60" t="str">
        <f>'INPUT DATA Pre Test'!C31</f>
        <v>230220081058</v>
      </c>
      <c r="D31" s="60" t="str">
        <f>'INPUT DATA Pre Test'!D31</f>
        <v>083878807026</v>
      </c>
      <c r="E31" s="21" t="str">
        <f>'INPUT DATA Pre Test'!E31</f>
        <v>SASTRA INDONESIA S1</v>
      </c>
      <c r="F31" s="22">
        <f>'INPUT DATA Pre Test'!J31</f>
        <v>38</v>
      </c>
      <c r="G31" s="22">
        <f>'INPUT DATA Pre Test'!K31</f>
        <v>29</v>
      </c>
      <c r="H31" s="22">
        <f>'INPUT DATA Pre Test'!L31</f>
        <v>35</v>
      </c>
      <c r="I31" s="23">
        <f>'INPUT DATA Pre Test'!M31</f>
        <v>340</v>
      </c>
      <c r="J31" s="22" t="str">
        <f>'INPUT DATA Pre Test'!N31</f>
        <v>BEGINNER</v>
      </c>
      <c r="K31" s="22"/>
    </row>
    <row r="32" spans="1:11" s="1" customFormat="1" x14ac:dyDescent="0.2">
      <c r="A32" s="21">
        <v>29</v>
      </c>
      <c r="B32" s="17" t="str">
        <f>'INPUT DATA Pre Test'!B32</f>
        <v>RIZKI DWI RAMA</v>
      </c>
      <c r="C32" s="60" t="str">
        <f>'INPUT DATA Pre Test'!C32</f>
        <v>230220081083</v>
      </c>
      <c r="D32" s="60" t="str">
        <f>'INPUT DATA Pre Test'!D32</f>
        <v>089624965323</v>
      </c>
      <c r="E32" s="21" t="str">
        <f>'INPUT DATA Pre Test'!E32</f>
        <v>MANAJEMEN S1</v>
      </c>
      <c r="F32" s="22">
        <f>'INPUT DATA Pre Test'!J32</f>
        <v>41</v>
      </c>
      <c r="G32" s="22">
        <f>'INPUT DATA Pre Test'!K32</f>
        <v>31</v>
      </c>
      <c r="H32" s="22">
        <f>'INPUT DATA Pre Test'!L32</f>
        <v>36</v>
      </c>
      <c r="I32" s="23">
        <f>'INPUT DATA Pre Test'!M32</f>
        <v>360</v>
      </c>
      <c r="J32" s="22" t="str">
        <f>'INPUT DATA Pre Test'!N32</f>
        <v>BEGINNER</v>
      </c>
      <c r="K32" s="22"/>
    </row>
    <row r="33" spans="1:11" s="1" customFormat="1" x14ac:dyDescent="0.2">
      <c r="A33" s="21">
        <v>30</v>
      </c>
      <c r="B33" s="17" t="str">
        <f>'INPUT DATA Pre Test'!B33</f>
        <v>ABDUL HAMID AFFANDI</v>
      </c>
      <c r="C33" s="60" t="str">
        <f>'INPUT DATA Pre Test'!C33</f>
        <v>230220081098</v>
      </c>
      <c r="D33" s="60" t="str">
        <f>'INPUT DATA Pre Test'!D33</f>
        <v>089665100497</v>
      </c>
      <c r="E33" s="21" t="str">
        <f>'INPUT DATA Pre Test'!E33</f>
        <v>SASTRA INGGRIS S1</v>
      </c>
      <c r="F33" s="22">
        <f>'INPUT DATA Pre Test'!J33</f>
        <v>45</v>
      </c>
      <c r="G33" s="22">
        <f>'INPUT DATA Pre Test'!K33</f>
        <v>31</v>
      </c>
      <c r="H33" s="22">
        <f>'INPUT DATA Pre Test'!L33</f>
        <v>35</v>
      </c>
      <c r="I33" s="23">
        <f>'INPUT DATA Pre Test'!M33</f>
        <v>370</v>
      </c>
      <c r="J33" s="22" t="str">
        <f>'INPUT DATA Pre Test'!N33</f>
        <v>BEGINNER</v>
      </c>
      <c r="K33" s="22"/>
    </row>
    <row r="34" spans="1:11" s="1" customFormat="1" x14ac:dyDescent="0.2">
      <c r="A34" s="21">
        <v>31</v>
      </c>
      <c r="B34" s="17" t="str">
        <f>'INPUT DATA Pre Test'!B34</f>
        <v>A</v>
      </c>
      <c r="C34" s="60" t="str">
        <f>'INPUT DATA Pre Test'!C34</f>
        <v>-</v>
      </c>
      <c r="D34" s="60" t="str">
        <f>'INPUT DATA Pre Test'!D34</f>
        <v>-</v>
      </c>
      <c r="E34" s="21" t="str">
        <f>'INPUT DATA Pre Test'!E34</f>
        <v>A</v>
      </c>
      <c r="F34" s="22">
        <f>'INPUT DATA Pre Test'!J34</f>
        <v>24</v>
      </c>
      <c r="G34" s="22">
        <f>'INPUT DATA Pre Test'!K34</f>
        <v>20</v>
      </c>
      <c r="H34" s="22">
        <f>'INPUT DATA Pre Test'!L34</f>
        <v>21</v>
      </c>
      <c r="I34" s="23">
        <f>'INPUT DATA Pre Test'!M34</f>
        <v>216.66666666666666</v>
      </c>
      <c r="J34" s="22" t="e">
        <f>'INPUT DATA Pre Test'!N34</f>
        <v>#N/A</v>
      </c>
      <c r="K34" s="22"/>
    </row>
    <row r="35" spans="1:11" s="1" customFormat="1" x14ac:dyDescent="0.2">
      <c r="A35" s="21">
        <v>32</v>
      </c>
      <c r="B35" s="17" t="str">
        <f>'INPUT DATA Pre Test'!B35</f>
        <v>A</v>
      </c>
      <c r="C35" s="60" t="str">
        <f>'INPUT DATA Pre Test'!C35</f>
        <v>-</v>
      </c>
      <c r="D35" s="60" t="str">
        <f>'INPUT DATA Pre Test'!D35</f>
        <v>-</v>
      </c>
      <c r="E35" s="21" t="str">
        <f>'INPUT DATA Pre Test'!E35</f>
        <v>A</v>
      </c>
      <c r="F35" s="22">
        <f>'INPUT DATA Pre Test'!J35</f>
        <v>24</v>
      </c>
      <c r="G35" s="22">
        <f>'INPUT DATA Pre Test'!K35</f>
        <v>20</v>
      </c>
      <c r="H35" s="22">
        <f>'INPUT DATA Pre Test'!L35</f>
        <v>21</v>
      </c>
      <c r="I35" s="23">
        <f>'INPUT DATA Pre Test'!M35</f>
        <v>216.66666666666666</v>
      </c>
      <c r="J35" s="22" t="e">
        <f>'INPUT DATA Pre Test'!N35</f>
        <v>#N/A</v>
      </c>
      <c r="K35" s="22"/>
    </row>
    <row r="36" spans="1:11" s="1" customFormat="1" x14ac:dyDescent="0.2">
      <c r="A36" s="21">
        <v>33</v>
      </c>
      <c r="B36" s="17" t="str">
        <f>'INPUT DATA Pre Test'!B36</f>
        <v>A</v>
      </c>
      <c r="C36" s="60" t="str">
        <f>'INPUT DATA Pre Test'!C36</f>
        <v>-</v>
      </c>
      <c r="D36" s="60" t="str">
        <f>'INPUT DATA Pre Test'!D36</f>
        <v>-</v>
      </c>
      <c r="E36" s="21" t="str">
        <f>'INPUT DATA Pre Test'!E36</f>
        <v>A</v>
      </c>
      <c r="F36" s="22">
        <f>'INPUT DATA Pre Test'!J36</f>
        <v>24</v>
      </c>
      <c r="G36" s="22">
        <f>'INPUT DATA Pre Test'!K36</f>
        <v>20</v>
      </c>
      <c r="H36" s="22">
        <f>'INPUT DATA Pre Test'!L36</f>
        <v>21</v>
      </c>
      <c r="I36" s="23">
        <f>'INPUT DATA Pre Test'!M36</f>
        <v>216.66666666666666</v>
      </c>
      <c r="J36" s="22" t="e">
        <f>'INPUT DATA Pre Test'!N36</f>
        <v>#N/A</v>
      </c>
      <c r="K36" s="22"/>
    </row>
    <row r="37" spans="1:11" s="1" customFormat="1" x14ac:dyDescent="0.2">
      <c r="A37" s="21">
        <v>34</v>
      </c>
      <c r="B37" s="17" t="str">
        <f>'INPUT DATA Pre Test'!B37</f>
        <v>A</v>
      </c>
      <c r="C37" s="60" t="str">
        <f>'INPUT DATA Pre Test'!C37</f>
        <v>-</v>
      </c>
      <c r="D37" s="60" t="str">
        <f>'INPUT DATA Pre Test'!D37</f>
        <v>-</v>
      </c>
      <c r="E37" s="21" t="str">
        <f>'INPUT DATA Pre Test'!E37</f>
        <v>A</v>
      </c>
      <c r="F37" s="22">
        <f>'INPUT DATA Pre Test'!J37</f>
        <v>24</v>
      </c>
      <c r="G37" s="22">
        <f>'INPUT DATA Pre Test'!K37</f>
        <v>20</v>
      </c>
      <c r="H37" s="22">
        <f>'INPUT DATA Pre Test'!L37</f>
        <v>21</v>
      </c>
      <c r="I37" s="23">
        <f>'INPUT DATA Pre Test'!M37</f>
        <v>216.66666666666666</v>
      </c>
      <c r="J37" s="22" t="e">
        <f>'INPUT DATA Pre Test'!N37</f>
        <v>#N/A</v>
      </c>
      <c r="K37" s="22"/>
    </row>
    <row r="38" spans="1:11" s="1" customFormat="1" x14ac:dyDescent="0.2">
      <c r="A38" s="21">
        <v>35</v>
      </c>
      <c r="B38" s="17" t="str">
        <f>'INPUT DATA Pre Test'!B38</f>
        <v>A</v>
      </c>
      <c r="C38" s="60" t="str">
        <f>'INPUT DATA Pre Test'!C38</f>
        <v>-</v>
      </c>
      <c r="D38" s="60" t="str">
        <f>'INPUT DATA Pre Test'!D38</f>
        <v>-</v>
      </c>
      <c r="E38" s="21" t="str">
        <f>'INPUT DATA Pre Test'!E38</f>
        <v>A</v>
      </c>
      <c r="F38" s="22">
        <f>'INPUT DATA Pre Test'!J38</f>
        <v>24</v>
      </c>
      <c r="G38" s="22">
        <f>'INPUT DATA Pre Test'!K38</f>
        <v>20</v>
      </c>
      <c r="H38" s="22">
        <f>'INPUT DATA Pre Test'!L38</f>
        <v>21</v>
      </c>
      <c r="I38" s="23">
        <f>'INPUT DATA Pre Test'!M38</f>
        <v>216.66666666666666</v>
      </c>
      <c r="J38" s="22" t="e">
        <f>'INPUT DATA Pre Test'!N38</f>
        <v>#N/A</v>
      </c>
      <c r="K38" s="22"/>
    </row>
    <row r="39" spans="1:11" s="1" customFormat="1" x14ac:dyDescent="0.2">
      <c r="A39" s="21">
        <v>36</v>
      </c>
      <c r="B39" s="17" t="str">
        <f>'INPUT DATA Pre Test'!B39</f>
        <v>A</v>
      </c>
      <c r="C39" s="60" t="str">
        <f>'INPUT DATA Pre Test'!C39</f>
        <v>-</v>
      </c>
      <c r="D39" s="60" t="str">
        <f>'INPUT DATA Pre Test'!D39</f>
        <v>-</v>
      </c>
      <c r="E39" s="21" t="str">
        <f>'INPUT DATA Pre Test'!E39</f>
        <v>A</v>
      </c>
      <c r="F39" s="22">
        <f>'INPUT DATA Pre Test'!J39</f>
        <v>24</v>
      </c>
      <c r="G39" s="22">
        <f>'INPUT DATA Pre Test'!K39</f>
        <v>20</v>
      </c>
      <c r="H39" s="22">
        <f>'INPUT DATA Pre Test'!L39</f>
        <v>21</v>
      </c>
      <c r="I39" s="23">
        <f>'INPUT DATA Pre Test'!M39</f>
        <v>216.66666666666666</v>
      </c>
      <c r="J39" s="22" t="e">
        <f>'INPUT DATA Pre Test'!N39</f>
        <v>#N/A</v>
      </c>
      <c r="K39" s="22"/>
    </row>
    <row r="40" spans="1:11" s="1" customFormat="1" x14ac:dyDescent="0.2">
      <c r="A40" s="21">
        <v>37</v>
      </c>
      <c r="B40" s="17" t="str">
        <f>'INPUT DATA Pre Test'!B40</f>
        <v>A</v>
      </c>
      <c r="C40" s="60" t="str">
        <f>'INPUT DATA Pre Test'!C40</f>
        <v>-</v>
      </c>
      <c r="D40" s="60" t="str">
        <f>'INPUT DATA Pre Test'!D40</f>
        <v>-</v>
      </c>
      <c r="E40" s="21" t="str">
        <f>'INPUT DATA Pre Test'!E40</f>
        <v>A</v>
      </c>
      <c r="F40" s="22">
        <f>'INPUT DATA Pre Test'!J40</f>
        <v>24</v>
      </c>
      <c r="G40" s="22">
        <f>'INPUT DATA Pre Test'!K40</f>
        <v>20</v>
      </c>
      <c r="H40" s="22">
        <f>'INPUT DATA Pre Test'!L40</f>
        <v>21</v>
      </c>
      <c r="I40" s="23">
        <f>'INPUT DATA Pre Test'!M40</f>
        <v>216.66666666666666</v>
      </c>
      <c r="J40" s="22" t="e">
        <f>'INPUT DATA Pre Test'!N40</f>
        <v>#N/A</v>
      </c>
      <c r="K40" s="22"/>
    </row>
    <row r="41" spans="1:11" s="1" customFormat="1" x14ac:dyDescent="0.2">
      <c r="A41" s="21">
        <v>38</v>
      </c>
      <c r="B41" s="17" t="str">
        <f>'INPUT DATA Pre Test'!B41</f>
        <v>A</v>
      </c>
      <c r="C41" s="60" t="str">
        <f>'INPUT DATA Pre Test'!C41</f>
        <v>-</v>
      </c>
      <c r="D41" s="60" t="str">
        <f>'INPUT DATA Pre Test'!D41</f>
        <v>-</v>
      </c>
      <c r="E41" s="21" t="str">
        <f>'INPUT DATA Pre Test'!E41</f>
        <v>A</v>
      </c>
      <c r="F41" s="22">
        <f>'INPUT DATA Pre Test'!J41</f>
        <v>24</v>
      </c>
      <c r="G41" s="22">
        <f>'INPUT DATA Pre Test'!K41</f>
        <v>20</v>
      </c>
      <c r="H41" s="22">
        <f>'INPUT DATA Pre Test'!L41</f>
        <v>21</v>
      </c>
      <c r="I41" s="23">
        <f>'INPUT DATA Pre Test'!M41</f>
        <v>216.66666666666666</v>
      </c>
      <c r="J41" s="22" t="e">
        <f>'INPUT DATA Pre Test'!N41</f>
        <v>#N/A</v>
      </c>
      <c r="K41" s="22"/>
    </row>
    <row r="42" spans="1:11" s="1" customFormat="1" x14ac:dyDescent="0.2">
      <c r="A42" s="21">
        <v>39</v>
      </c>
      <c r="B42" s="17" t="str">
        <f>'INPUT DATA Pre Test'!B42</f>
        <v>A</v>
      </c>
      <c r="C42" s="60" t="str">
        <f>'INPUT DATA Pre Test'!C42</f>
        <v>-</v>
      </c>
      <c r="D42" s="60" t="str">
        <f>'INPUT DATA Pre Test'!D42</f>
        <v>-</v>
      </c>
      <c r="E42" s="21" t="str">
        <f>'INPUT DATA Pre Test'!E42</f>
        <v>A</v>
      </c>
      <c r="F42" s="22">
        <f>'INPUT DATA Pre Test'!J42</f>
        <v>24</v>
      </c>
      <c r="G42" s="22">
        <f>'INPUT DATA Pre Test'!K42</f>
        <v>20</v>
      </c>
      <c r="H42" s="22">
        <f>'INPUT DATA Pre Test'!L42</f>
        <v>21</v>
      </c>
      <c r="I42" s="23">
        <f>'INPUT DATA Pre Test'!M42</f>
        <v>216.66666666666666</v>
      </c>
      <c r="J42" s="22" t="e">
        <f>'INPUT DATA Pre Test'!N42</f>
        <v>#N/A</v>
      </c>
      <c r="K42" s="22"/>
    </row>
    <row r="43" spans="1:11" s="1" customFormat="1" x14ac:dyDescent="0.2">
      <c r="A43" s="21">
        <v>40</v>
      </c>
      <c r="B43" s="17" t="str">
        <f>'INPUT DATA Pre Test'!B43</f>
        <v>A</v>
      </c>
      <c r="C43" s="60" t="str">
        <f>'INPUT DATA Pre Test'!C43</f>
        <v>-</v>
      </c>
      <c r="D43" s="60" t="str">
        <f>'INPUT DATA Pre Test'!D43</f>
        <v>-</v>
      </c>
      <c r="E43" s="21" t="str">
        <f>'INPUT DATA Pre Test'!E43</f>
        <v>A</v>
      </c>
      <c r="F43" s="22">
        <f>'INPUT DATA Pre Test'!J43</f>
        <v>24</v>
      </c>
      <c r="G43" s="22">
        <f>'INPUT DATA Pre Test'!K43</f>
        <v>20</v>
      </c>
      <c r="H43" s="22">
        <f>'INPUT DATA Pre Test'!L43</f>
        <v>21</v>
      </c>
      <c r="I43" s="23">
        <f>'INPUT DATA Pre Test'!M43</f>
        <v>216.66666666666666</v>
      </c>
      <c r="J43" s="22" t="e">
        <f>'INPUT DATA Pre Test'!N43</f>
        <v>#N/A</v>
      </c>
      <c r="K43" s="22"/>
    </row>
    <row r="44" spans="1:11" s="1" customFormat="1" x14ac:dyDescent="0.2">
      <c r="A44" s="21">
        <v>41</v>
      </c>
      <c r="B44" s="17" t="str">
        <f>'INPUT DATA Pre Test'!B44</f>
        <v>A</v>
      </c>
      <c r="C44" s="60" t="str">
        <f>'INPUT DATA Pre Test'!C44</f>
        <v>-</v>
      </c>
      <c r="D44" s="60" t="str">
        <f>'INPUT DATA Pre Test'!D44</f>
        <v>-</v>
      </c>
      <c r="E44" s="21" t="str">
        <f>'INPUT DATA Pre Test'!E44</f>
        <v>A</v>
      </c>
      <c r="F44" s="22">
        <f>'INPUT DATA Pre Test'!J44</f>
        <v>24</v>
      </c>
      <c r="G44" s="22">
        <f>'INPUT DATA Pre Test'!K44</f>
        <v>20</v>
      </c>
      <c r="H44" s="22">
        <f>'INPUT DATA Pre Test'!L44</f>
        <v>21</v>
      </c>
      <c r="I44" s="23">
        <f>'INPUT DATA Pre Test'!M44</f>
        <v>216.66666666666666</v>
      </c>
      <c r="J44" s="22" t="e">
        <f>'INPUT DATA Pre Test'!N44</f>
        <v>#N/A</v>
      </c>
      <c r="K44" s="22"/>
    </row>
    <row r="45" spans="1:11" s="1" customFormat="1" x14ac:dyDescent="0.2">
      <c r="A45" s="21">
        <v>42</v>
      </c>
      <c r="B45" s="17" t="str">
        <f>'INPUT DATA Pre Test'!B45</f>
        <v>A</v>
      </c>
      <c r="C45" s="60" t="str">
        <f>'INPUT DATA Pre Test'!C45</f>
        <v>-</v>
      </c>
      <c r="D45" s="60" t="str">
        <f>'INPUT DATA Pre Test'!D45</f>
        <v>-</v>
      </c>
      <c r="E45" s="21" t="str">
        <f>'INPUT DATA Pre Test'!E45</f>
        <v>A</v>
      </c>
      <c r="F45" s="22">
        <f>'INPUT DATA Pre Test'!J45</f>
        <v>24</v>
      </c>
      <c r="G45" s="22">
        <f>'INPUT DATA Pre Test'!K45</f>
        <v>20</v>
      </c>
      <c r="H45" s="22">
        <f>'INPUT DATA Pre Test'!L45</f>
        <v>21</v>
      </c>
      <c r="I45" s="23">
        <f>'INPUT DATA Pre Test'!M45</f>
        <v>216.66666666666666</v>
      </c>
      <c r="J45" s="22" t="e">
        <f>'INPUT DATA Pre Test'!N45</f>
        <v>#N/A</v>
      </c>
      <c r="K45" s="22"/>
    </row>
    <row r="46" spans="1:11" s="1" customFormat="1" x14ac:dyDescent="0.2">
      <c r="A46" s="21">
        <v>43</v>
      </c>
      <c r="B46" s="17" t="str">
        <f>'INPUT DATA Pre Test'!B46</f>
        <v>A</v>
      </c>
      <c r="C46" s="60" t="str">
        <f>'INPUT DATA Pre Test'!C46</f>
        <v>-</v>
      </c>
      <c r="D46" s="60" t="str">
        <f>'INPUT DATA Pre Test'!D46</f>
        <v>-</v>
      </c>
      <c r="E46" s="21" t="str">
        <f>'INPUT DATA Pre Test'!E46</f>
        <v>A</v>
      </c>
      <c r="F46" s="22">
        <f>'INPUT DATA Pre Test'!J46</f>
        <v>24</v>
      </c>
      <c r="G46" s="22">
        <f>'INPUT DATA Pre Test'!K46</f>
        <v>20</v>
      </c>
      <c r="H46" s="22">
        <f>'INPUT DATA Pre Test'!L46</f>
        <v>21</v>
      </c>
      <c r="I46" s="23">
        <f>'INPUT DATA Pre Test'!M46</f>
        <v>216.66666666666666</v>
      </c>
      <c r="J46" s="22" t="e">
        <f>'INPUT DATA Pre Test'!N46</f>
        <v>#N/A</v>
      </c>
      <c r="K46" s="22"/>
    </row>
    <row r="47" spans="1:11" s="1" customFormat="1" x14ac:dyDescent="0.2">
      <c r="A47" s="21">
        <v>44</v>
      </c>
      <c r="B47" s="17" t="str">
        <f>'INPUT DATA Pre Test'!B47</f>
        <v>A</v>
      </c>
      <c r="C47" s="60" t="str">
        <f>'INPUT DATA Pre Test'!C47</f>
        <v>-</v>
      </c>
      <c r="D47" s="60" t="str">
        <f>'INPUT DATA Pre Test'!D47</f>
        <v>-</v>
      </c>
      <c r="E47" s="21" t="str">
        <f>'INPUT DATA Pre Test'!E47</f>
        <v>A</v>
      </c>
      <c r="F47" s="22">
        <f>'INPUT DATA Pre Test'!J47</f>
        <v>24</v>
      </c>
      <c r="G47" s="22">
        <f>'INPUT DATA Pre Test'!K47</f>
        <v>20</v>
      </c>
      <c r="H47" s="22">
        <f>'INPUT DATA Pre Test'!L47</f>
        <v>21</v>
      </c>
      <c r="I47" s="23">
        <f>'INPUT DATA Pre Test'!M47</f>
        <v>216.66666666666666</v>
      </c>
      <c r="J47" s="22" t="e">
        <f>'INPUT DATA Pre Test'!N47</f>
        <v>#N/A</v>
      </c>
      <c r="K47" s="22"/>
    </row>
    <row r="48" spans="1:11" s="1" customFormat="1" x14ac:dyDescent="0.2">
      <c r="A48" s="21">
        <v>45</v>
      </c>
      <c r="B48" s="63" t="str">
        <f>'INPUT DATA Pre Test'!B48</f>
        <v>A</v>
      </c>
      <c r="C48" s="60" t="str">
        <f>'INPUT DATA Pre Test'!C48</f>
        <v>-</v>
      </c>
      <c r="D48" s="60" t="str">
        <f>'INPUT DATA Pre Test'!D48</f>
        <v>-</v>
      </c>
      <c r="E48" s="21" t="str">
        <f>'INPUT DATA Pre Test'!E48</f>
        <v>A</v>
      </c>
      <c r="F48" s="22">
        <f>'INPUT DATA Pre Test'!J48</f>
        <v>24</v>
      </c>
      <c r="G48" s="22">
        <f>'INPUT DATA Pre Test'!K48</f>
        <v>20</v>
      </c>
      <c r="H48" s="22">
        <f>'INPUT DATA Pre Test'!L48</f>
        <v>21</v>
      </c>
      <c r="I48" s="23">
        <f>'INPUT DATA Pre Test'!M48</f>
        <v>216.66666666666666</v>
      </c>
      <c r="J48" s="22" t="e">
        <f>'INPUT DATA Pre Test'!N48</f>
        <v>#N/A</v>
      </c>
      <c r="K48" s="22"/>
    </row>
    <row r="49" spans="2:9" s="1" customFormat="1" x14ac:dyDescent="0.2">
      <c r="B49" s="26"/>
      <c r="C49" s="13"/>
      <c r="D49" s="13"/>
      <c r="E49"/>
      <c r="I49" s="24"/>
    </row>
    <row r="50" spans="2:9" x14ac:dyDescent="0.2">
      <c r="B50" s="26" t="s">
        <v>30</v>
      </c>
    </row>
    <row r="51" spans="2:9" x14ac:dyDescent="0.2">
      <c r="B51" s="27"/>
      <c r="C51" s="26" t="s">
        <v>31</v>
      </c>
    </row>
    <row r="52" spans="2:9" x14ac:dyDescent="0.2">
      <c r="B52" s="28"/>
      <c r="C52" s="26" t="s">
        <v>32</v>
      </c>
    </row>
    <row r="54" spans="2:9" x14ac:dyDescent="0.2">
      <c r="B54" s="26" t="s">
        <v>33</v>
      </c>
    </row>
    <row r="55" spans="2:9" x14ac:dyDescent="0.2">
      <c r="B55" s="26" t="s">
        <v>34</v>
      </c>
    </row>
    <row r="56" spans="2:9" x14ac:dyDescent="0.2">
      <c r="B56" s="29" t="s">
        <v>35</v>
      </c>
    </row>
    <row r="57" spans="2:9" x14ac:dyDescent="0.2">
      <c r="B57" s="29" t="s">
        <v>36</v>
      </c>
    </row>
    <row r="58" spans="2:9" x14ac:dyDescent="0.2">
      <c r="B58" s="29" t="s">
        <v>37</v>
      </c>
    </row>
    <row r="59" spans="2:9" x14ac:dyDescent="0.2">
      <c r="B59" s="29" t="s">
        <v>38</v>
      </c>
    </row>
    <row r="60" spans="2:9" x14ac:dyDescent="0.2">
      <c r="B60" s="26" t="s">
        <v>39</v>
      </c>
    </row>
    <row r="61" spans="2:9" x14ac:dyDescent="0.2">
      <c r="B61" s="26" t="s">
        <v>40</v>
      </c>
    </row>
    <row r="62" spans="2:9" x14ac:dyDescent="0.2">
      <c r="B62" s="26" t="s">
        <v>41</v>
      </c>
    </row>
    <row r="63" spans="2:9" x14ac:dyDescent="0.2">
      <c r="B63" s="26" t="s">
        <v>42</v>
      </c>
    </row>
    <row r="64" spans="2:9" x14ac:dyDescent="0.2">
      <c r="B64" s="26" t="s">
        <v>43</v>
      </c>
    </row>
    <row r="65" spans="2:2" x14ac:dyDescent="0.2">
      <c r="B65" s="26" t="s">
        <v>44</v>
      </c>
    </row>
    <row r="66" spans="2:2" x14ac:dyDescent="0.2">
      <c r="B66" s="26" t="s">
        <v>45</v>
      </c>
    </row>
    <row r="68" spans="2:2" x14ac:dyDescent="0.2">
      <c r="B68" s="26" t="s">
        <v>46</v>
      </c>
    </row>
    <row r="69" spans="2:2" x14ac:dyDescent="0.2">
      <c r="B69" s="26" t="s">
        <v>163</v>
      </c>
    </row>
  </sheetData>
  <mergeCells count="9">
    <mergeCell ref="K2:K3"/>
    <mergeCell ref="F2:H2"/>
    <mergeCell ref="I2:I3"/>
    <mergeCell ref="J2:J3"/>
    <mergeCell ref="A2:A3"/>
    <mergeCell ref="B2:B3"/>
    <mergeCell ref="C2:C3"/>
    <mergeCell ref="D2:D3"/>
    <mergeCell ref="E2:E3"/>
  </mergeCells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30A0"/>
  </sheetPr>
  <dimension ref="A2:Q49"/>
  <sheetViews>
    <sheetView zoomScale="70" zoomScaleNormal="7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E4" sqref="E4:E33"/>
    </sheetView>
  </sheetViews>
  <sheetFormatPr baseColWidth="10" defaultColWidth="8.83203125" defaultRowHeight="15" x14ac:dyDescent="0.2"/>
  <cols>
    <col min="1" max="1" width="7" customWidth="1"/>
    <col min="2" max="2" width="30.5" style="13" customWidth="1"/>
    <col min="3" max="3" width="25.1640625" style="13" customWidth="1"/>
    <col min="4" max="4" width="29.5" style="13" customWidth="1"/>
    <col min="5" max="5" width="30.5" customWidth="1"/>
    <col min="6" max="6" width="11.6640625" customWidth="1"/>
    <col min="7" max="7" width="13.1640625" customWidth="1"/>
    <col min="8" max="8" width="13.5" customWidth="1"/>
    <col min="9" max="9" width="17.1640625" customWidth="1"/>
    <col min="10" max="10" width="18.5" customWidth="1"/>
    <col min="11" max="11" width="21" customWidth="1"/>
    <col min="12" max="12" width="15.83203125" customWidth="1"/>
    <col min="13" max="13" width="16" style="15" customWidth="1"/>
    <col min="14" max="14" width="32.5" customWidth="1"/>
    <col min="15" max="15" width="22.1640625" hidden="1" customWidth="1"/>
    <col min="16" max="16" width="18.5" style="18" hidden="1" customWidth="1"/>
    <col min="17" max="17" width="30.5" style="18" hidden="1" customWidth="1"/>
  </cols>
  <sheetData>
    <row r="2" spans="1:17" ht="15" customHeight="1" x14ac:dyDescent="0.2">
      <c r="A2" s="78" t="s">
        <v>15</v>
      </c>
      <c r="B2" s="78" t="s">
        <v>16</v>
      </c>
      <c r="C2" s="82" t="s">
        <v>17</v>
      </c>
      <c r="D2" s="84" t="s">
        <v>18</v>
      </c>
      <c r="E2" s="78" t="s">
        <v>19</v>
      </c>
      <c r="F2" s="78" t="s">
        <v>23</v>
      </c>
      <c r="G2" s="78"/>
      <c r="H2" s="78"/>
      <c r="J2" s="78" t="s">
        <v>24</v>
      </c>
      <c r="K2" s="78"/>
      <c r="L2" s="78"/>
      <c r="M2" s="79" t="s">
        <v>20</v>
      </c>
      <c r="N2" s="80" t="s">
        <v>22</v>
      </c>
    </row>
    <row r="3" spans="1:17" s="17" customFormat="1" ht="45" x14ac:dyDescent="0.2">
      <c r="A3" s="81"/>
      <c r="B3" s="81"/>
      <c r="C3" s="83"/>
      <c r="D3" s="85"/>
      <c r="E3" s="81"/>
      <c r="F3" s="25" t="s">
        <v>5</v>
      </c>
      <c r="G3" s="25" t="s">
        <v>21</v>
      </c>
      <c r="H3" s="25" t="s">
        <v>3</v>
      </c>
      <c r="J3" s="12" t="s">
        <v>5</v>
      </c>
      <c r="K3" s="12" t="s">
        <v>21</v>
      </c>
      <c r="L3" s="12" t="s">
        <v>3</v>
      </c>
      <c r="M3" s="79"/>
      <c r="N3" s="80"/>
      <c r="P3" s="20" t="s">
        <v>25</v>
      </c>
      <c r="Q3" s="20" t="s">
        <v>22</v>
      </c>
    </row>
    <row r="4" spans="1:17" ht="16" x14ac:dyDescent="0.2">
      <c r="A4" s="9">
        <v>1</v>
      </c>
      <c r="B4" s="67" t="s">
        <v>194</v>
      </c>
      <c r="C4" s="67" t="s">
        <v>224</v>
      </c>
      <c r="D4" s="67" t="s">
        <v>254</v>
      </c>
      <c r="E4" s="67" t="s">
        <v>175</v>
      </c>
      <c r="F4" s="59">
        <v>0</v>
      </c>
      <c r="G4" s="59">
        <v>0</v>
      </c>
      <c r="H4" s="59">
        <v>0</v>
      </c>
      <c r="J4" s="10">
        <f>VLOOKUP(F4,'[1]TOEFL SCORING SCALE'!$B$3:$E$53,2,FALSE)</f>
        <v>24</v>
      </c>
      <c r="K4" s="10">
        <f>VLOOKUP(G4,'[1]TOEFL SCORING SCALE'!$B$13:$E$53,3,FALSE)</f>
        <v>20</v>
      </c>
      <c r="L4" s="10">
        <f>VLOOKUP(H4,'[1]TOEFL SCORING SCALE'!$B$3:$E$53,4,FALSE)</f>
        <v>21</v>
      </c>
      <c r="M4" s="16">
        <f t="shared" ref="M4:M35" si="0">(SUM(J4:L4)*10)/3</f>
        <v>216.66666666666666</v>
      </c>
      <c r="N4" s="10" t="e">
        <f>VLOOKUP($M4,$P$4:$Q$7,2,TRUE)</f>
        <v>#N/A</v>
      </c>
      <c r="P4" s="19">
        <v>311</v>
      </c>
      <c r="Q4" s="19" t="s">
        <v>26</v>
      </c>
    </row>
    <row r="5" spans="1:17" ht="16" x14ac:dyDescent="0.2">
      <c r="A5" s="9">
        <v>2</v>
      </c>
      <c r="B5" s="67" t="s">
        <v>195</v>
      </c>
      <c r="C5" s="67" t="s">
        <v>225</v>
      </c>
      <c r="D5" s="67" t="s">
        <v>255</v>
      </c>
      <c r="E5" s="67" t="s">
        <v>175</v>
      </c>
      <c r="F5" s="59">
        <v>0</v>
      </c>
      <c r="G5" s="59">
        <v>0</v>
      </c>
      <c r="H5" s="59">
        <v>0</v>
      </c>
      <c r="J5" s="10">
        <f>VLOOKUP(F5,'[1]TOEFL SCORING SCALE'!$B$3:$E$53,2,FALSE)</f>
        <v>24</v>
      </c>
      <c r="K5" s="10">
        <f>VLOOKUP(G5,'[1]TOEFL SCORING SCALE'!$B$13:$E$53,3,FALSE)</f>
        <v>20</v>
      </c>
      <c r="L5" s="10">
        <f>VLOOKUP(H5,'[1]TOEFL SCORING SCALE'!$B$3:$E$53,4,FALSE)</f>
        <v>21</v>
      </c>
      <c r="M5" s="16">
        <f t="shared" si="0"/>
        <v>216.66666666666666</v>
      </c>
      <c r="N5" s="10" t="e">
        <f t="shared" ref="N5:N48" si="1">VLOOKUP($M5,$P$4:$Q$7,2,TRUE)</f>
        <v>#N/A</v>
      </c>
      <c r="P5" s="19">
        <v>451</v>
      </c>
      <c r="Q5" s="19" t="s">
        <v>27</v>
      </c>
    </row>
    <row r="6" spans="1:17" ht="16" x14ac:dyDescent="0.2">
      <c r="A6" s="9">
        <v>3</v>
      </c>
      <c r="B6" s="67" t="s">
        <v>196</v>
      </c>
      <c r="C6" s="67" t="s">
        <v>226</v>
      </c>
      <c r="D6" s="67" t="s">
        <v>256</v>
      </c>
      <c r="E6" s="67" t="s">
        <v>175</v>
      </c>
      <c r="F6" s="59">
        <v>0</v>
      </c>
      <c r="G6" s="59">
        <v>0</v>
      </c>
      <c r="H6" s="59">
        <v>0</v>
      </c>
      <c r="J6" s="10">
        <f>VLOOKUP(F6,'[1]TOEFL SCORING SCALE'!$B$3:$E$53,2,FALSE)</f>
        <v>24</v>
      </c>
      <c r="K6" s="10">
        <f>VLOOKUP(G6,'[1]TOEFL SCORING SCALE'!$B$13:$E$53,3,FALSE)</f>
        <v>20</v>
      </c>
      <c r="L6" s="10">
        <f>VLOOKUP(H6,'[1]TOEFL SCORING SCALE'!$B$3:$E$53,4,FALSE)</f>
        <v>21</v>
      </c>
      <c r="M6" s="16">
        <f t="shared" si="0"/>
        <v>216.66666666666666</v>
      </c>
      <c r="N6" s="10" t="e">
        <f t="shared" si="1"/>
        <v>#N/A</v>
      </c>
      <c r="P6" s="19">
        <v>501</v>
      </c>
      <c r="Q6" s="19" t="s">
        <v>28</v>
      </c>
    </row>
    <row r="7" spans="1:17" ht="16" x14ac:dyDescent="0.2">
      <c r="A7" s="9">
        <v>4</v>
      </c>
      <c r="B7" s="67" t="s">
        <v>197</v>
      </c>
      <c r="C7" s="67" t="s">
        <v>227</v>
      </c>
      <c r="D7" s="67" t="s">
        <v>257</v>
      </c>
      <c r="E7" s="67" t="s">
        <v>187</v>
      </c>
      <c r="F7" s="59">
        <v>0</v>
      </c>
      <c r="G7" s="59">
        <v>0</v>
      </c>
      <c r="H7" s="59">
        <v>0</v>
      </c>
      <c r="J7" s="10">
        <f>VLOOKUP(F7,'[1]TOEFL SCORING SCALE'!$B$3:$E$53,2,FALSE)</f>
        <v>24</v>
      </c>
      <c r="K7" s="10">
        <f>VLOOKUP(G7,'[1]TOEFL SCORING SCALE'!$B$13:$E$53,3,FALSE)</f>
        <v>20</v>
      </c>
      <c r="L7" s="10">
        <f>VLOOKUP(H7,'[1]TOEFL SCORING SCALE'!$B$3:$E$53,4,FALSE)</f>
        <v>21</v>
      </c>
      <c r="M7" s="16">
        <f t="shared" si="0"/>
        <v>216.66666666666666</v>
      </c>
      <c r="N7" s="10" t="e">
        <f t="shared" si="1"/>
        <v>#N/A</v>
      </c>
      <c r="P7" s="30">
        <v>551</v>
      </c>
      <c r="Q7" s="30" t="s">
        <v>83</v>
      </c>
    </row>
    <row r="8" spans="1:17" ht="16" x14ac:dyDescent="0.2">
      <c r="A8" s="9">
        <v>5</v>
      </c>
      <c r="B8" s="67" t="s">
        <v>198</v>
      </c>
      <c r="C8" s="67" t="s">
        <v>228</v>
      </c>
      <c r="D8" s="67" t="s">
        <v>258</v>
      </c>
      <c r="E8" s="67" t="s">
        <v>176</v>
      </c>
      <c r="F8" s="59">
        <v>0</v>
      </c>
      <c r="G8" s="59">
        <v>0</v>
      </c>
      <c r="H8" s="59">
        <v>0</v>
      </c>
      <c r="J8" s="10">
        <f>VLOOKUP(F8,'[1]TOEFL SCORING SCALE'!$B$3:$E$53,2,FALSE)</f>
        <v>24</v>
      </c>
      <c r="K8" s="10">
        <f>VLOOKUP(G8,'[1]TOEFL SCORING SCALE'!$B$13:$E$53,3,FALSE)</f>
        <v>20</v>
      </c>
      <c r="L8" s="10">
        <f>VLOOKUP(H8,'[1]TOEFL SCORING SCALE'!$B$3:$E$53,4,FALSE)</f>
        <v>21</v>
      </c>
      <c r="M8" s="16">
        <f t="shared" si="0"/>
        <v>216.66666666666666</v>
      </c>
      <c r="N8" s="10" t="e">
        <f t="shared" si="1"/>
        <v>#N/A</v>
      </c>
    </row>
    <row r="9" spans="1:17" ht="16" x14ac:dyDescent="0.2">
      <c r="A9" s="9">
        <v>6</v>
      </c>
      <c r="B9" s="67" t="s">
        <v>199</v>
      </c>
      <c r="C9" s="67" t="s">
        <v>229</v>
      </c>
      <c r="D9" s="67" t="s">
        <v>259</v>
      </c>
      <c r="E9" s="67" t="s">
        <v>175</v>
      </c>
      <c r="F9" s="59">
        <v>0</v>
      </c>
      <c r="G9" s="59">
        <v>0</v>
      </c>
      <c r="H9" s="59">
        <v>0</v>
      </c>
      <c r="J9" s="10">
        <f>VLOOKUP(F9,'[1]TOEFL SCORING SCALE'!$B$3:$E$53,2,FALSE)</f>
        <v>24</v>
      </c>
      <c r="K9" s="10">
        <f>VLOOKUP(G9,'[1]TOEFL SCORING SCALE'!$B$13:$E$53,3,FALSE)</f>
        <v>20</v>
      </c>
      <c r="L9" s="10">
        <f>VLOOKUP(H9,'[1]TOEFL SCORING SCALE'!$B$3:$E$53,4,FALSE)</f>
        <v>21</v>
      </c>
      <c r="M9" s="16">
        <f t="shared" si="0"/>
        <v>216.66666666666666</v>
      </c>
      <c r="N9" s="10" t="e">
        <f t="shared" si="1"/>
        <v>#N/A</v>
      </c>
    </row>
    <row r="10" spans="1:17" ht="16" x14ac:dyDescent="0.2">
      <c r="A10" s="9">
        <v>7</v>
      </c>
      <c r="B10" s="67" t="s">
        <v>200</v>
      </c>
      <c r="C10" s="67" t="s">
        <v>230</v>
      </c>
      <c r="D10" s="67" t="s">
        <v>260</v>
      </c>
      <c r="E10" s="67" t="s">
        <v>175</v>
      </c>
      <c r="F10" s="59">
        <v>0</v>
      </c>
      <c r="G10" s="59">
        <v>0</v>
      </c>
      <c r="H10" s="59">
        <v>0</v>
      </c>
      <c r="J10" s="10">
        <f>VLOOKUP(F10,'[1]TOEFL SCORING SCALE'!$B$3:$E$53,2,FALSE)</f>
        <v>24</v>
      </c>
      <c r="K10" s="10">
        <f>VLOOKUP(G10,'[1]TOEFL SCORING SCALE'!$B$13:$E$53,3,FALSE)</f>
        <v>20</v>
      </c>
      <c r="L10" s="10">
        <f>VLOOKUP(H10,'[1]TOEFL SCORING SCALE'!$B$3:$E$53,4,FALSE)</f>
        <v>21</v>
      </c>
      <c r="M10" s="16">
        <f t="shared" si="0"/>
        <v>216.66666666666666</v>
      </c>
      <c r="N10" s="10" t="e">
        <f t="shared" si="1"/>
        <v>#N/A</v>
      </c>
    </row>
    <row r="11" spans="1:17" ht="16" x14ac:dyDescent="0.2">
      <c r="A11" s="9">
        <v>8</v>
      </c>
      <c r="B11" s="67" t="s">
        <v>201</v>
      </c>
      <c r="C11" s="67" t="s">
        <v>231</v>
      </c>
      <c r="D11" s="67" t="s">
        <v>261</v>
      </c>
      <c r="E11" s="67" t="s">
        <v>175</v>
      </c>
      <c r="F11" s="59">
        <v>0</v>
      </c>
      <c r="G11" s="59">
        <v>0</v>
      </c>
      <c r="H11" s="59">
        <v>0</v>
      </c>
      <c r="J11" s="10">
        <f>VLOOKUP(F11,'[1]TOEFL SCORING SCALE'!$B$3:$E$53,2,FALSE)</f>
        <v>24</v>
      </c>
      <c r="K11" s="10">
        <f>VLOOKUP(G11,'[1]TOEFL SCORING SCALE'!$B$13:$E$53,3,FALSE)</f>
        <v>20</v>
      </c>
      <c r="L11" s="10">
        <f>VLOOKUP(H11,'[1]TOEFL SCORING SCALE'!$B$3:$E$53,4,FALSE)</f>
        <v>21</v>
      </c>
      <c r="M11" s="16">
        <f t="shared" si="0"/>
        <v>216.66666666666666</v>
      </c>
      <c r="N11" s="10" t="e">
        <f t="shared" si="1"/>
        <v>#N/A</v>
      </c>
    </row>
    <row r="12" spans="1:17" ht="16" x14ac:dyDescent="0.2">
      <c r="A12" s="9">
        <v>9</v>
      </c>
      <c r="B12" s="67" t="s">
        <v>202</v>
      </c>
      <c r="C12" s="67" t="s">
        <v>232</v>
      </c>
      <c r="D12" s="67" t="s">
        <v>262</v>
      </c>
      <c r="E12" s="67" t="s">
        <v>175</v>
      </c>
      <c r="F12" s="59">
        <v>0</v>
      </c>
      <c r="G12" s="59">
        <v>0</v>
      </c>
      <c r="H12" s="59">
        <v>0</v>
      </c>
      <c r="J12" s="10">
        <f>VLOOKUP(F12,'[1]TOEFL SCORING SCALE'!$B$3:$E$53,2,FALSE)</f>
        <v>24</v>
      </c>
      <c r="K12" s="10">
        <f>VLOOKUP(G12,'[1]TOEFL SCORING SCALE'!$B$13:$E$53,3,FALSE)</f>
        <v>20</v>
      </c>
      <c r="L12" s="10">
        <f>VLOOKUP(H12,'[1]TOEFL SCORING SCALE'!$B$3:$E$53,4,FALSE)</f>
        <v>21</v>
      </c>
      <c r="M12" s="16">
        <f t="shared" si="0"/>
        <v>216.66666666666666</v>
      </c>
      <c r="N12" s="10" t="e">
        <f t="shared" si="1"/>
        <v>#N/A</v>
      </c>
    </row>
    <row r="13" spans="1:17" ht="16" x14ac:dyDescent="0.2">
      <c r="A13" s="9">
        <v>10</v>
      </c>
      <c r="B13" s="67" t="s">
        <v>203</v>
      </c>
      <c r="C13" s="67" t="s">
        <v>233</v>
      </c>
      <c r="D13" s="67" t="s">
        <v>263</v>
      </c>
      <c r="E13" s="67" t="s">
        <v>175</v>
      </c>
      <c r="F13" s="59">
        <v>0</v>
      </c>
      <c r="G13" s="59">
        <v>0</v>
      </c>
      <c r="H13" s="59">
        <v>0</v>
      </c>
      <c r="J13" s="10">
        <f>VLOOKUP(F13,'[1]TOEFL SCORING SCALE'!$B$3:$E$53,2,FALSE)</f>
        <v>24</v>
      </c>
      <c r="K13" s="10">
        <f>VLOOKUP(G13,'[1]TOEFL SCORING SCALE'!$B$13:$E$53,3,FALSE)</f>
        <v>20</v>
      </c>
      <c r="L13" s="10">
        <f>VLOOKUP(H13,'[1]TOEFL SCORING SCALE'!$B$3:$E$53,4,FALSE)</f>
        <v>21</v>
      </c>
      <c r="M13" s="16">
        <f t="shared" si="0"/>
        <v>216.66666666666666</v>
      </c>
      <c r="N13" s="10" t="e">
        <f t="shared" si="1"/>
        <v>#N/A</v>
      </c>
    </row>
    <row r="14" spans="1:17" ht="16" x14ac:dyDescent="0.2">
      <c r="A14" s="9">
        <v>11</v>
      </c>
      <c r="B14" s="67" t="s">
        <v>204</v>
      </c>
      <c r="C14" s="67" t="s">
        <v>234</v>
      </c>
      <c r="D14" s="67" t="s">
        <v>264</v>
      </c>
      <c r="E14" s="67" t="s">
        <v>175</v>
      </c>
      <c r="F14" s="59">
        <v>0</v>
      </c>
      <c r="G14" s="59">
        <v>0</v>
      </c>
      <c r="H14" s="59">
        <v>0</v>
      </c>
      <c r="J14" s="10">
        <f>VLOOKUP(F14,'[1]TOEFL SCORING SCALE'!$B$3:$E$53,2,FALSE)</f>
        <v>24</v>
      </c>
      <c r="K14" s="10">
        <f>VLOOKUP(G14,'[1]TOEFL SCORING SCALE'!$B$13:$E$53,3,FALSE)</f>
        <v>20</v>
      </c>
      <c r="L14" s="10">
        <f>VLOOKUP(H14,'[1]TOEFL SCORING SCALE'!$B$3:$E$53,4,FALSE)</f>
        <v>21</v>
      </c>
      <c r="M14" s="16">
        <f t="shared" si="0"/>
        <v>216.66666666666666</v>
      </c>
      <c r="N14" s="10" t="e">
        <f t="shared" si="1"/>
        <v>#N/A</v>
      </c>
    </row>
    <row r="15" spans="1:17" ht="16" x14ac:dyDescent="0.2">
      <c r="A15" s="9">
        <v>12</v>
      </c>
      <c r="B15" s="67" t="s">
        <v>205</v>
      </c>
      <c r="C15" s="67" t="s">
        <v>235</v>
      </c>
      <c r="D15" s="67" t="s">
        <v>265</v>
      </c>
      <c r="E15" s="67" t="s">
        <v>175</v>
      </c>
      <c r="F15" s="59">
        <v>0</v>
      </c>
      <c r="G15" s="59">
        <v>0</v>
      </c>
      <c r="H15" s="59">
        <v>0</v>
      </c>
      <c r="J15" s="10">
        <f>VLOOKUP(F15,'[1]TOEFL SCORING SCALE'!$B$3:$E$53,2,FALSE)</f>
        <v>24</v>
      </c>
      <c r="K15" s="10">
        <f>VLOOKUP(G15,'[1]TOEFL SCORING SCALE'!$B$13:$E$53,3,FALSE)</f>
        <v>20</v>
      </c>
      <c r="L15" s="10">
        <f>VLOOKUP(H15,'[1]TOEFL SCORING SCALE'!$B$3:$E$53,4,FALSE)</f>
        <v>21</v>
      </c>
      <c r="M15" s="16">
        <f t="shared" si="0"/>
        <v>216.66666666666666</v>
      </c>
      <c r="N15" s="10" t="e">
        <f t="shared" si="1"/>
        <v>#N/A</v>
      </c>
    </row>
    <row r="16" spans="1:17" ht="16" x14ac:dyDescent="0.2">
      <c r="A16" s="9">
        <v>13</v>
      </c>
      <c r="B16" s="67" t="s">
        <v>206</v>
      </c>
      <c r="C16" s="67" t="s">
        <v>236</v>
      </c>
      <c r="D16" s="67" t="s">
        <v>266</v>
      </c>
      <c r="E16" s="67" t="s">
        <v>184</v>
      </c>
      <c r="F16" s="59">
        <v>0</v>
      </c>
      <c r="G16" s="59">
        <v>0</v>
      </c>
      <c r="H16" s="59">
        <v>0</v>
      </c>
      <c r="J16" s="10">
        <f>VLOOKUP(F16,'[1]TOEFL SCORING SCALE'!$B$3:$E$53,2,FALSE)</f>
        <v>24</v>
      </c>
      <c r="K16" s="10">
        <f>VLOOKUP(G16,'[1]TOEFL SCORING SCALE'!$B$13:$E$53,3,FALSE)</f>
        <v>20</v>
      </c>
      <c r="L16" s="10">
        <f>VLOOKUP(H16,'[1]TOEFL SCORING SCALE'!$B$3:$E$53,4,FALSE)</f>
        <v>21</v>
      </c>
      <c r="M16" s="16">
        <f t="shared" si="0"/>
        <v>216.66666666666666</v>
      </c>
      <c r="N16" s="10" t="e">
        <f t="shared" si="1"/>
        <v>#N/A</v>
      </c>
    </row>
    <row r="17" spans="1:14" ht="16" x14ac:dyDescent="0.2">
      <c r="A17" s="9">
        <v>14</v>
      </c>
      <c r="B17" s="67" t="s">
        <v>207</v>
      </c>
      <c r="C17" s="67" t="s">
        <v>237</v>
      </c>
      <c r="D17" s="67" t="s">
        <v>267</v>
      </c>
      <c r="E17" s="67" t="s">
        <v>175</v>
      </c>
      <c r="F17" s="59">
        <v>0</v>
      </c>
      <c r="G17" s="59">
        <v>0</v>
      </c>
      <c r="H17" s="59">
        <v>0</v>
      </c>
      <c r="J17" s="10">
        <f>VLOOKUP(F17,'[1]TOEFL SCORING SCALE'!$B$3:$E$53,2,FALSE)</f>
        <v>24</v>
      </c>
      <c r="K17" s="10">
        <f>VLOOKUP(G17,'[1]TOEFL SCORING SCALE'!$B$13:$E$53,3,FALSE)</f>
        <v>20</v>
      </c>
      <c r="L17" s="10">
        <f>VLOOKUP(H17,'[1]TOEFL SCORING SCALE'!$B$3:$E$53,4,FALSE)</f>
        <v>21</v>
      </c>
      <c r="M17" s="16">
        <f t="shared" si="0"/>
        <v>216.66666666666666</v>
      </c>
      <c r="N17" s="10" t="e">
        <f t="shared" si="1"/>
        <v>#N/A</v>
      </c>
    </row>
    <row r="18" spans="1:14" ht="16" x14ac:dyDescent="0.2">
      <c r="A18" s="9">
        <v>15</v>
      </c>
      <c r="B18" s="67" t="s">
        <v>208</v>
      </c>
      <c r="C18" s="67" t="s">
        <v>238</v>
      </c>
      <c r="D18" s="67" t="s">
        <v>268</v>
      </c>
      <c r="E18" s="67" t="s">
        <v>174</v>
      </c>
      <c r="F18" s="59">
        <v>0</v>
      </c>
      <c r="G18" s="59">
        <v>0</v>
      </c>
      <c r="H18" s="59">
        <v>0</v>
      </c>
      <c r="J18" s="10">
        <f>VLOOKUP(F18,'[1]TOEFL SCORING SCALE'!$B$3:$E$53,2,FALSE)</f>
        <v>24</v>
      </c>
      <c r="K18" s="10">
        <f>VLOOKUP(G18,'[1]TOEFL SCORING SCALE'!$B$13:$E$53,3,FALSE)</f>
        <v>20</v>
      </c>
      <c r="L18" s="10">
        <f>VLOOKUP(H18,'[1]TOEFL SCORING SCALE'!$B$3:$E$53,4,FALSE)</f>
        <v>21</v>
      </c>
      <c r="M18" s="16">
        <f t="shared" si="0"/>
        <v>216.66666666666666</v>
      </c>
      <c r="N18" s="10" t="e">
        <f t="shared" si="1"/>
        <v>#N/A</v>
      </c>
    </row>
    <row r="19" spans="1:14" ht="16" x14ac:dyDescent="0.2">
      <c r="A19" s="9">
        <v>16</v>
      </c>
      <c r="B19" s="67" t="s">
        <v>209</v>
      </c>
      <c r="C19" s="67" t="s">
        <v>239</v>
      </c>
      <c r="D19" s="67" t="s">
        <v>269</v>
      </c>
      <c r="E19" s="67" t="s">
        <v>174</v>
      </c>
      <c r="F19" s="59">
        <v>0</v>
      </c>
      <c r="G19" s="59">
        <v>0</v>
      </c>
      <c r="H19" s="59">
        <v>0</v>
      </c>
      <c r="J19" s="10">
        <f>VLOOKUP(F19,'[1]TOEFL SCORING SCALE'!$B$3:$E$53,2,FALSE)</f>
        <v>24</v>
      </c>
      <c r="K19" s="10">
        <f>VLOOKUP(G19,'[1]TOEFL SCORING SCALE'!$B$13:$E$53,3,FALSE)</f>
        <v>20</v>
      </c>
      <c r="L19" s="10">
        <f>VLOOKUP(H19,'[1]TOEFL SCORING SCALE'!$B$3:$E$53,4,FALSE)</f>
        <v>21</v>
      </c>
      <c r="M19" s="16">
        <f t="shared" si="0"/>
        <v>216.66666666666666</v>
      </c>
      <c r="N19" s="10" t="e">
        <f t="shared" si="1"/>
        <v>#N/A</v>
      </c>
    </row>
    <row r="20" spans="1:14" ht="16" x14ac:dyDescent="0.2">
      <c r="A20" s="9">
        <v>17</v>
      </c>
      <c r="B20" s="67" t="s">
        <v>210</v>
      </c>
      <c r="C20" s="67" t="s">
        <v>240</v>
      </c>
      <c r="D20" s="67" t="s">
        <v>270</v>
      </c>
      <c r="E20" s="67" t="s">
        <v>175</v>
      </c>
      <c r="F20" s="59">
        <v>0</v>
      </c>
      <c r="G20" s="59">
        <v>0</v>
      </c>
      <c r="H20" s="59">
        <v>0</v>
      </c>
      <c r="J20" s="10">
        <f>VLOOKUP(F20,'[1]TOEFL SCORING SCALE'!$B$3:$E$53,2,FALSE)</f>
        <v>24</v>
      </c>
      <c r="K20" s="10">
        <f>VLOOKUP(G20,'[1]TOEFL SCORING SCALE'!$B$13:$E$53,3,FALSE)</f>
        <v>20</v>
      </c>
      <c r="L20" s="10">
        <f>VLOOKUP(H20,'[1]TOEFL SCORING SCALE'!$B$3:$E$53,4,FALSE)</f>
        <v>21</v>
      </c>
      <c r="M20" s="16">
        <f t="shared" si="0"/>
        <v>216.66666666666666</v>
      </c>
      <c r="N20" s="10" t="e">
        <f t="shared" si="1"/>
        <v>#N/A</v>
      </c>
    </row>
    <row r="21" spans="1:14" ht="16" x14ac:dyDescent="0.2">
      <c r="A21" s="9">
        <v>18</v>
      </c>
      <c r="B21" s="67" t="s">
        <v>211</v>
      </c>
      <c r="C21" s="67" t="s">
        <v>241</v>
      </c>
      <c r="D21" s="67" t="s">
        <v>271</v>
      </c>
      <c r="E21" s="67" t="s">
        <v>175</v>
      </c>
      <c r="F21" s="59">
        <v>0</v>
      </c>
      <c r="G21" s="59">
        <v>0</v>
      </c>
      <c r="H21" s="59">
        <v>0</v>
      </c>
      <c r="J21" s="10">
        <f>VLOOKUP(F21,'[1]TOEFL SCORING SCALE'!$B$3:$E$53,2,FALSE)</f>
        <v>24</v>
      </c>
      <c r="K21" s="10">
        <f>VLOOKUP(G21,'[1]TOEFL SCORING SCALE'!$B$13:$E$53,3,FALSE)</f>
        <v>20</v>
      </c>
      <c r="L21" s="10">
        <f>VLOOKUP(H21,'[1]TOEFL SCORING SCALE'!$B$3:$E$53,4,FALSE)</f>
        <v>21</v>
      </c>
      <c r="M21" s="16">
        <f t="shared" si="0"/>
        <v>216.66666666666666</v>
      </c>
      <c r="N21" s="10" t="e">
        <f t="shared" si="1"/>
        <v>#N/A</v>
      </c>
    </row>
    <row r="22" spans="1:14" ht="16" x14ac:dyDescent="0.2">
      <c r="A22" s="9">
        <v>19</v>
      </c>
      <c r="B22" s="67" t="s">
        <v>212</v>
      </c>
      <c r="C22" s="67" t="s">
        <v>242</v>
      </c>
      <c r="D22" s="67" t="s">
        <v>272</v>
      </c>
      <c r="E22" s="67" t="s">
        <v>175</v>
      </c>
      <c r="F22" s="59">
        <v>0</v>
      </c>
      <c r="G22" s="59">
        <v>0</v>
      </c>
      <c r="H22" s="59">
        <v>0</v>
      </c>
      <c r="J22" s="10">
        <f>VLOOKUP(F22,'[1]TOEFL SCORING SCALE'!$B$3:$E$53,2,FALSE)</f>
        <v>24</v>
      </c>
      <c r="K22" s="10">
        <f>VLOOKUP(G22,'[1]TOEFL SCORING SCALE'!$B$13:$E$53,3,FALSE)</f>
        <v>20</v>
      </c>
      <c r="L22" s="10">
        <f>VLOOKUP(H22,'[1]TOEFL SCORING SCALE'!$B$3:$E$53,4,FALSE)</f>
        <v>21</v>
      </c>
      <c r="M22" s="16">
        <f t="shared" si="0"/>
        <v>216.66666666666666</v>
      </c>
      <c r="N22" s="10" t="e">
        <f t="shared" si="1"/>
        <v>#N/A</v>
      </c>
    </row>
    <row r="23" spans="1:14" ht="16" x14ac:dyDescent="0.2">
      <c r="A23" s="9">
        <v>20</v>
      </c>
      <c r="B23" s="67" t="s">
        <v>213</v>
      </c>
      <c r="C23" s="67" t="s">
        <v>243</v>
      </c>
      <c r="D23" s="67" t="s">
        <v>273</v>
      </c>
      <c r="E23" s="67" t="s">
        <v>175</v>
      </c>
      <c r="F23" s="59">
        <v>0</v>
      </c>
      <c r="G23" s="59">
        <v>0</v>
      </c>
      <c r="H23" s="59">
        <v>0</v>
      </c>
      <c r="J23" s="10">
        <f>VLOOKUP(F23,'[1]TOEFL SCORING SCALE'!$B$3:$E$53,2,FALSE)</f>
        <v>24</v>
      </c>
      <c r="K23" s="10">
        <f>VLOOKUP(G23,'[1]TOEFL SCORING SCALE'!$B$13:$E$53,3,FALSE)</f>
        <v>20</v>
      </c>
      <c r="L23" s="10">
        <f>VLOOKUP(H23,'[1]TOEFL SCORING SCALE'!$B$3:$E$53,4,FALSE)</f>
        <v>21</v>
      </c>
      <c r="M23" s="16">
        <f t="shared" si="0"/>
        <v>216.66666666666666</v>
      </c>
      <c r="N23" s="10" t="e">
        <f t="shared" si="1"/>
        <v>#N/A</v>
      </c>
    </row>
    <row r="24" spans="1:14" ht="16" x14ac:dyDescent="0.2">
      <c r="A24" s="9">
        <v>21</v>
      </c>
      <c r="B24" s="67" t="s">
        <v>214</v>
      </c>
      <c r="C24" s="67" t="s">
        <v>244</v>
      </c>
      <c r="D24" s="67" t="s">
        <v>274</v>
      </c>
      <c r="E24" s="67" t="s">
        <v>174</v>
      </c>
      <c r="F24" s="59">
        <v>0</v>
      </c>
      <c r="G24" s="59">
        <v>0</v>
      </c>
      <c r="H24" s="59">
        <v>0</v>
      </c>
      <c r="J24" s="10">
        <f>VLOOKUP(F24,'[1]TOEFL SCORING SCALE'!$B$3:$E$53,2,FALSE)</f>
        <v>24</v>
      </c>
      <c r="K24" s="10">
        <f>VLOOKUP(G24,'[1]TOEFL SCORING SCALE'!$B$13:$E$53,3,FALSE)</f>
        <v>20</v>
      </c>
      <c r="L24" s="10">
        <f>VLOOKUP(H24,'[1]TOEFL SCORING SCALE'!$B$3:$E$53,4,FALSE)</f>
        <v>21</v>
      </c>
      <c r="M24" s="16">
        <f t="shared" si="0"/>
        <v>216.66666666666666</v>
      </c>
      <c r="N24" s="10" t="e">
        <f t="shared" si="1"/>
        <v>#N/A</v>
      </c>
    </row>
    <row r="25" spans="1:14" ht="16" x14ac:dyDescent="0.2">
      <c r="A25" s="9">
        <v>22</v>
      </c>
      <c r="B25" s="67" t="s">
        <v>215</v>
      </c>
      <c r="C25" s="67" t="s">
        <v>245</v>
      </c>
      <c r="D25" s="67" t="s">
        <v>275</v>
      </c>
      <c r="E25" s="67" t="s">
        <v>184</v>
      </c>
      <c r="F25" s="59">
        <v>0</v>
      </c>
      <c r="G25" s="59">
        <v>0</v>
      </c>
      <c r="H25" s="59">
        <v>0</v>
      </c>
      <c r="J25" s="10">
        <f>VLOOKUP(F25,'[1]TOEFL SCORING SCALE'!$B$3:$E$53,2,FALSE)</f>
        <v>24</v>
      </c>
      <c r="K25" s="10">
        <f>VLOOKUP(G25,'[1]TOEFL SCORING SCALE'!$B$13:$E$53,3,FALSE)</f>
        <v>20</v>
      </c>
      <c r="L25" s="10">
        <f>VLOOKUP(H25,'[1]TOEFL SCORING SCALE'!$B$3:$E$53,4,FALSE)</f>
        <v>21</v>
      </c>
      <c r="M25" s="16">
        <f t="shared" si="0"/>
        <v>216.66666666666666</v>
      </c>
      <c r="N25" s="10" t="e">
        <f t="shared" si="1"/>
        <v>#N/A</v>
      </c>
    </row>
    <row r="26" spans="1:14" ht="16" x14ac:dyDescent="0.2">
      <c r="A26" s="9">
        <v>23</v>
      </c>
      <c r="B26" s="67" t="s">
        <v>216</v>
      </c>
      <c r="C26" s="67" t="s">
        <v>246</v>
      </c>
      <c r="D26" s="67" t="s">
        <v>276</v>
      </c>
      <c r="E26" s="67" t="s">
        <v>175</v>
      </c>
      <c r="F26" s="59">
        <v>0</v>
      </c>
      <c r="G26" s="59">
        <v>0</v>
      </c>
      <c r="H26" s="59">
        <v>0</v>
      </c>
      <c r="J26" s="10">
        <f>VLOOKUP(F26,'[1]TOEFL SCORING SCALE'!$B$3:$E$53,2,FALSE)</f>
        <v>24</v>
      </c>
      <c r="K26" s="10">
        <f>VLOOKUP(G26,'[1]TOEFL SCORING SCALE'!$B$13:$E$53,3,FALSE)</f>
        <v>20</v>
      </c>
      <c r="L26" s="10">
        <f>VLOOKUP(H26,'[1]TOEFL SCORING SCALE'!$B$3:$E$53,4,FALSE)</f>
        <v>21</v>
      </c>
      <c r="M26" s="16">
        <f t="shared" si="0"/>
        <v>216.66666666666666</v>
      </c>
      <c r="N26" s="10" t="e">
        <f t="shared" si="1"/>
        <v>#N/A</v>
      </c>
    </row>
    <row r="27" spans="1:14" ht="16" x14ac:dyDescent="0.2">
      <c r="A27" s="9">
        <v>24</v>
      </c>
      <c r="B27" s="67" t="s">
        <v>217</v>
      </c>
      <c r="C27" s="67" t="s">
        <v>247</v>
      </c>
      <c r="D27" s="67" t="s">
        <v>277</v>
      </c>
      <c r="E27" s="67" t="s">
        <v>174</v>
      </c>
      <c r="F27" s="59">
        <v>0</v>
      </c>
      <c r="G27" s="59">
        <v>0</v>
      </c>
      <c r="H27" s="59">
        <v>0</v>
      </c>
      <c r="J27" s="10">
        <f>VLOOKUP(F27,'[1]TOEFL SCORING SCALE'!$B$3:$E$53,2,FALSE)</f>
        <v>24</v>
      </c>
      <c r="K27" s="10">
        <f>VLOOKUP(G27,'[1]TOEFL SCORING SCALE'!$B$13:$E$53,3,FALSE)</f>
        <v>20</v>
      </c>
      <c r="L27" s="10">
        <f>VLOOKUP(H27,'[1]TOEFL SCORING SCALE'!$B$3:$E$53,4,FALSE)</f>
        <v>21</v>
      </c>
      <c r="M27" s="16">
        <f t="shared" si="0"/>
        <v>216.66666666666666</v>
      </c>
      <c r="N27" s="10" t="e">
        <f t="shared" si="1"/>
        <v>#N/A</v>
      </c>
    </row>
    <row r="28" spans="1:14" ht="16" x14ac:dyDescent="0.2">
      <c r="A28" s="9">
        <v>25</v>
      </c>
      <c r="B28" s="67" t="s">
        <v>218</v>
      </c>
      <c r="C28" s="67" t="s">
        <v>248</v>
      </c>
      <c r="D28" s="67" t="s">
        <v>278</v>
      </c>
      <c r="E28" s="67" t="s">
        <v>176</v>
      </c>
      <c r="F28" s="59">
        <v>0</v>
      </c>
      <c r="G28" s="59">
        <v>0</v>
      </c>
      <c r="H28" s="59">
        <v>0</v>
      </c>
      <c r="J28" s="10">
        <f>VLOOKUP(F28,'[1]TOEFL SCORING SCALE'!$B$3:$E$53,2,FALSE)</f>
        <v>24</v>
      </c>
      <c r="K28" s="10">
        <f>VLOOKUP(G28,'[1]TOEFL SCORING SCALE'!$B$13:$E$53,3,FALSE)</f>
        <v>20</v>
      </c>
      <c r="L28" s="10">
        <f>VLOOKUP(H28,'[1]TOEFL SCORING SCALE'!$B$3:$E$53,4,FALSE)</f>
        <v>21</v>
      </c>
      <c r="M28" s="16">
        <f t="shared" si="0"/>
        <v>216.66666666666666</v>
      </c>
      <c r="N28" s="10" t="e">
        <f t="shared" si="1"/>
        <v>#N/A</v>
      </c>
    </row>
    <row r="29" spans="1:14" ht="16" x14ac:dyDescent="0.2">
      <c r="A29" s="9">
        <v>26</v>
      </c>
      <c r="B29" s="67" t="s">
        <v>219</v>
      </c>
      <c r="C29" s="67" t="s">
        <v>249</v>
      </c>
      <c r="D29" s="67" t="s">
        <v>279</v>
      </c>
      <c r="E29" s="67" t="s">
        <v>186</v>
      </c>
      <c r="F29" s="59">
        <v>0</v>
      </c>
      <c r="G29" s="59">
        <v>0</v>
      </c>
      <c r="H29" s="59">
        <v>0</v>
      </c>
      <c r="J29" s="10">
        <f>VLOOKUP(F29,'[1]TOEFL SCORING SCALE'!$B$3:$E$53,2,FALSE)</f>
        <v>24</v>
      </c>
      <c r="K29" s="10">
        <f>VLOOKUP(G29,'[1]TOEFL SCORING SCALE'!$B$13:$E$53,3,FALSE)</f>
        <v>20</v>
      </c>
      <c r="L29" s="10">
        <f>VLOOKUP(H29,'[1]TOEFL SCORING SCALE'!$B$3:$E$53,4,FALSE)</f>
        <v>21</v>
      </c>
      <c r="M29" s="16">
        <f t="shared" si="0"/>
        <v>216.66666666666666</v>
      </c>
      <c r="N29" s="10" t="e">
        <f t="shared" si="1"/>
        <v>#N/A</v>
      </c>
    </row>
    <row r="30" spans="1:14" ht="16" x14ac:dyDescent="0.2">
      <c r="A30" s="9">
        <v>27</v>
      </c>
      <c r="B30" s="67" t="s">
        <v>220</v>
      </c>
      <c r="C30" s="67" t="s">
        <v>250</v>
      </c>
      <c r="D30" s="67" t="s">
        <v>280</v>
      </c>
      <c r="E30" s="67" t="s">
        <v>175</v>
      </c>
      <c r="F30" s="59">
        <v>0</v>
      </c>
      <c r="G30" s="59">
        <v>0</v>
      </c>
      <c r="H30" s="59">
        <v>0</v>
      </c>
      <c r="J30" s="10">
        <f>VLOOKUP(F30,'[1]TOEFL SCORING SCALE'!$B$3:$E$53,2,FALSE)</f>
        <v>24</v>
      </c>
      <c r="K30" s="10">
        <f>VLOOKUP(G30,'[1]TOEFL SCORING SCALE'!$B$13:$E$53,3,FALSE)</f>
        <v>20</v>
      </c>
      <c r="L30" s="10">
        <f>VLOOKUP(H30,'[1]TOEFL SCORING SCALE'!$B$3:$E$53,4,FALSE)</f>
        <v>21</v>
      </c>
      <c r="M30" s="16">
        <f t="shared" si="0"/>
        <v>216.66666666666666</v>
      </c>
      <c r="N30" s="10" t="e">
        <f t="shared" si="1"/>
        <v>#N/A</v>
      </c>
    </row>
    <row r="31" spans="1:14" ht="16" x14ac:dyDescent="0.2">
      <c r="A31" s="9">
        <v>28</v>
      </c>
      <c r="B31" s="67" t="s">
        <v>221</v>
      </c>
      <c r="C31" s="67" t="s">
        <v>251</v>
      </c>
      <c r="D31" s="67" t="s">
        <v>281</v>
      </c>
      <c r="E31" s="67" t="s">
        <v>177</v>
      </c>
      <c r="F31" s="59">
        <v>0</v>
      </c>
      <c r="G31" s="59">
        <v>0</v>
      </c>
      <c r="H31" s="59">
        <v>0</v>
      </c>
      <c r="J31" s="10">
        <f>VLOOKUP(F31,'[1]TOEFL SCORING SCALE'!$B$3:$E$53,2,FALSE)</f>
        <v>24</v>
      </c>
      <c r="K31" s="10">
        <f>VLOOKUP(G31,'[1]TOEFL SCORING SCALE'!$B$13:$E$53,3,FALSE)</f>
        <v>20</v>
      </c>
      <c r="L31" s="10">
        <f>VLOOKUP(H31,'[1]TOEFL SCORING SCALE'!$B$3:$E$53,4,FALSE)</f>
        <v>21</v>
      </c>
      <c r="M31" s="16">
        <f t="shared" si="0"/>
        <v>216.66666666666666</v>
      </c>
      <c r="N31" s="10" t="e">
        <f t="shared" si="1"/>
        <v>#N/A</v>
      </c>
    </row>
    <row r="32" spans="1:14" ht="16" x14ac:dyDescent="0.2">
      <c r="A32" s="9">
        <v>29</v>
      </c>
      <c r="B32" s="67" t="s">
        <v>222</v>
      </c>
      <c r="C32" s="67" t="s">
        <v>252</v>
      </c>
      <c r="D32" s="67" t="s">
        <v>282</v>
      </c>
      <c r="E32" s="67" t="s">
        <v>175</v>
      </c>
      <c r="F32" s="59">
        <v>0</v>
      </c>
      <c r="G32" s="59">
        <v>0</v>
      </c>
      <c r="H32" s="59">
        <v>0</v>
      </c>
      <c r="J32" s="10">
        <f>VLOOKUP(F32,'[1]TOEFL SCORING SCALE'!$B$3:$E$53,2,FALSE)</f>
        <v>24</v>
      </c>
      <c r="K32" s="10">
        <f>VLOOKUP(G32,'[1]TOEFL SCORING SCALE'!$B$13:$E$53,3,FALSE)</f>
        <v>20</v>
      </c>
      <c r="L32" s="10">
        <f>VLOOKUP(H32,'[1]TOEFL SCORING SCALE'!$B$3:$E$53,4,FALSE)</f>
        <v>21</v>
      </c>
      <c r="M32" s="16">
        <f t="shared" si="0"/>
        <v>216.66666666666666</v>
      </c>
      <c r="N32" s="10" t="e">
        <f t="shared" si="1"/>
        <v>#N/A</v>
      </c>
    </row>
    <row r="33" spans="1:14" ht="16" x14ac:dyDescent="0.2">
      <c r="A33" s="9">
        <v>30</v>
      </c>
      <c r="B33" s="67" t="s">
        <v>223</v>
      </c>
      <c r="C33" s="67" t="s">
        <v>253</v>
      </c>
      <c r="D33" s="67" t="s">
        <v>283</v>
      </c>
      <c r="E33" s="67" t="s">
        <v>178</v>
      </c>
      <c r="F33" s="59">
        <v>0</v>
      </c>
      <c r="G33" s="59">
        <v>0</v>
      </c>
      <c r="H33" s="59">
        <v>0</v>
      </c>
      <c r="J33" s="10">
        <f>VLOOKUP(F33,'[1]TOEFL SCORING SCALE'!$B$3:$E$53,2,FALSE)</f>
        <v>24</v>
      </c>
      <c r="K33" s="10">
        <f>VLOOKUP(G33,'[1]TOEFL SCORING SCALE'!$B$13:$E$53,3,FALSE)</f>
        <v>20</v>
      </c>
      <c r="L33" s="10">
        <f>VLOOKUP(H33,'[1]TOEFL SCORING SCALE'!$B$3:$E$53,4,FALSE)</f>
        <v>21</v>
      </c>
      <c r="M33" s="16">
        <f t="shared" si="0"/>
        <v>216.66666666666666</v>
      </c>
      <c r="N33" s="10" t="e">
        <f t="shared" si="1"/>
        <v>#N/A</v>
      </c>
    </row>
    <row r="34" spans="1:14" ht="16" x14ac:dyDescent="0.2">
      <c r="A34" s="9">
        <v>31</v>
      </c>
      <c r="B34" s="17" t="str">
        <f>'INPUT DATA Pre Test'!B34</f>
        <v>A</v>
      </c>
      <c r="C34" s="14" t="str">
        <f>'INPUT DATA Pre Test'!C34</f>
        <v>-</v>
      </c>
      <c r="D34" s="14" t="str">
        <f>'INPUT DATA Pre Test'!D34</f>
        <v>-</v>
      </c>
      <c r="E34" s="9" t="str">
        <f>'INPUT DATA Pre Test'!E34</f>
        <v>A</v>
      </c>
      <c r="F34" s="59">
        <v>0</v>
      </c>
      <c r="G34" s="59">
        <v>0</v>
      </c>
      <c r="H34" s="59">
        <v>0</v>
      </c>
      <c r="J34" s="10">
        <f>VLOOKUP(F34,'[1]TOEFL SCORING SCALE'!$B$3:$E$53,2,FALSE)</f>
        <v>24</v>
      </c>
      <c r="K34" s="10">
        <f>VLOOKUP(G34,'[1]TOEFL SCORING SCALE'!$B$13:$E$53,3,FALSE)</f>
        <v>20</v>
      </c>
      <c r="L34" s="10">
        <f>VLOOKUP(H34,'[1]TOEFL SCORING SCALE'!$B$3:$E$53,4,FALSE)</f>
        <v>21</v>
      </c>
      <c r="M34" s="16">
        <f t="shared" si="0"/>
        <v>216.66666666666666</v>
      </c>
      <c r="N34" s="10" t="e">
        <f t="shared" si="1"/>
        <v>#N/A</v>
      </c>
    </row>
    <row r="35" spans="1:14" x14ac:dyDescent="0.2">
      <c r="A35" s="9">
        <v>32</v>
      </c>
      <c r="B35" s="17" t="str">
        <f>'INPUT DATA Pre Test'!B35</f>
        <v>A</v>
      </c>
      <c r="C35" s="14" t="str">
        <f>'INPUT DATA Pre Test'!C35</f>
        <v>-</v>
      </c>
      <c r="D35" s="14" t="str">
        <f>'INPUT DATA Pre Test'!D35</f>
        <v>-</v>
      </c>
      <c r="E35" s="9" t="str">
        <f>'INPUT DATA Pre Test'!E35</f>
        <v>A</v>
      </c>
      <c r="F35" s="10">
        <v>0</v>
      </c>
      <c r="G35" s="10">
        <v>0</v>
      </c>
      <c r="H35" s="10">
        <v>0</v>
      </c>
      <c r="J35" s="10">
        <f>VLOOKUP(F35,'[1]TOEFL SCORING SCALE'!$B$3:$E$53,2,FALSE)</f>
        <v>24</v>
      </c>
      <c r="K35" s="10">
        <f>VLOOKUP(G35,'[1]TOEFL SCORING SCALE'!$B$13:$E$53,3,FALSE)</f>
        <v>20</v>
      </c>
      <c r="L35" s="10">
        <f>VLOOKUP(H35,'[1]TOEFL SCORING SCALE'!$B$3:$E$53,4,FALSE)</f>
        <v>21</v>
      </c>
      <c r="M35" s="16">
        <f t="shared" si="0"/>
        <v>216.66666666666666</v>
      </c>
      <c r="N35" s="10" t="e">
        <f t="shared" si="1"/>
        <v>#N/A</v>
      </c>
    </row>
    <row r="36" spans="1:14" x14ac:dyDescent="0.2">
      <c r="A36" s="9">
        <v>33</v>
      </c>
      <c r="B36" s="17" t="str">
        <f>'INPUT DATA Pre Test'!B36</f>
        <v>A</v>
      </c>
      <c r="C36" s="14" t="str">
        <f>'INPUT DATA Pre Test'!C36</f>
        <v>-</v>
      </c>
      <c r="D36" s="14" t="str">
        <f>'INPUT DATA Pre Test'!D36</f>
        <v>-</v>
      </c>
      <c r="E36" s="9" t="str">
        <f>'INPUT DATA Pre Test'!E36</f>
        <v>A</v>
      </c>
      <c r="F36" s="10">
        <v>0</v>
      </c>
      <c r="G36" s="10">
        <v>0</v>
      </c>
      <c r="H36" s="10">
        <v>0</v>
      </c>
      <c r="J36" s="10">
        <f>VLOOKUP(F36,'[1]TOEFL SCORING SCALE'!$B$3:$E$53,2,FALSE)</f>
        <v>24</v>
      </c>
      <c r="K36" s="10">
        <f>VLOOKUP(G36,'[1]TOEFL SCORING SCALE'!$B$13:$E$53,3,FALSE)</f>
        <v>20</v>
      </c>
      <c r="L36" s="10">
        <f>VLOOKUP(H36,'[1]TOEFL SCORING SCALE'!$B$3:$E$53,4,FALSE)</f>
        <v>21</v>
      </c>
      <c r="M36" s="16">
        <f t="shared" ref="M36:M43" si="2">(SUM(J36:L36)*10)/3</f>
        <v>216.66666666666666</v>
      </c>
      <c r="N36" s="10" t="e">
        <f t="shared" si="1"/>
        <v>#N/A</v>
      </c>
    </row>
    <row r="37" spans="1:14" x14ac:dyDescent="0.2">
      <c r="A37" s="9">
        <v>34</v>
      </c>
      <c r="B37" s="17" t="str">
        <f>'INPUT DATA Pre Test'!B37</f>
        <v>A</v>
      </c>
      <c r="C37" s="14" t="str">
        <f>'INPUT DATA Pre Test'!C37</f>
        <v>-</v>
      </c>
      <c r="D37" s="14" t="str">
        <f>'INPUT DATA Pre Test'!D37</f>
        <v>-</v>
      </c>
      <c r="E37" s="9" t="str">
        <f>'INPUT DATA Pre Test'!E37</f>
        <v>A</v>
      </c>
      <c r="F37" s="10">
        <v>0</v>
      </c>
      <c r="G37" s="10">
        <v>0</v>
      </c>
      <c r="H37" s="10">
        <v>0</v>
      </c>
      <c r="J37" s="10">
        <f>VLOOKUP(F37,'[1]TOEFL SCORING SCALE'!$B$3:$E$53,2,FALSE)</f>
        <v>24</v>
      </c>
      <c r="K37" s="10">
        <f>VLOOKUP(G37,'[1]TOEFL SCORING SCALE'!$B$13:$E$53,3,FALSE)</f>
        <v>20</v>
      </c>
      <c r="L37" s="10">
        <f>VLOOKUP(H37,'[1]TOEFL SCORING SCALE'!$B$3:$E$53,4,FALSE)</f>
        <v>21</v>
      </c>
      <c r="M37" s="16">
        <f t="shared" si="2"/>
        <v>216.66666666666666</v>
      </c>
      <c r="N37" s="10" t="e">
        <f t="shared" si="1"/>
        <v>#N/A</v>
      </c>
    </row>
    <row r="38" spans="1:14" x14ac:dyDescent="0.2">
      <c r="A38" s="9">
        <v>35</v>
      </c>
      <c r="B38" s="17" t="str">
        <f>'INPUT DATA Pre Test'!B38</f>
        <v>A</v>
      </c>
      <c r="C38" s="14" t="str">
        <f>'INPUT DATA Pre Test'!C38</f>
        <v>-</v>
      </c>
      <c r="D38" s="14" t="str">
        <f>'INPUT DATA Pre Test'!D38</f>
        <v>-</v>
      </c>
      <c r="E38" s="9" t="str">
        <f>'INPUT DATA Pre Test'!E38</f>
        <v>A</v>
      </c>
      <c r="F38" s="10">
        <v>0</v>
      </c>
      <c r="G38" s="10">
        <v>0</v>
      </c>
      <c r="H38" s="10">
        <v>0</v>
      </c>
      <c r="J38" s="10">
        <f>VLOOKUP(F38,'[1]TOEFL SCORING SCALE'!$B$3:$E$53,2,FALSE)</f>
        <v>24</v>
      </c>
      <c r="K38" s="10">
        <f>VLOOKUP(G38,'[1]TOEFL SCORING SCALE'!$B$13:$E$53,3,FALSE)</f>
        <v>20</v>
      </c>
      <c r="L38" s="10">
        <f>VLOOKUP(H38,'[1]TOEFL SCORING SCALE'!$B$3:$E$53,4,FALSE)</f>
        <v>21</v>
      </c>
      <c r="M38" s="16">
        <f t="shared" si="2"/>
        <v>216.66666666666666</v>
      </c>
      <c r="N38" s="10" t="e">
        <f t="shared" si="1"/>
        <v>#N/A</v>
      </c>
    </row>
    <row r="39" spans="1:14" x14ac:dyDescent="0.2">
      <c r="A39" s="9">
        <v>36</v>
      </c>
      <c r="B39" s="17" t="str">
        <f>'INPUT DATA Pre Test'!B39</f>
        <v>A</v>
      </c>
      <c r="C39" s="14" t="str">
        <f>'INPUT DATA Pre Test'!C39</f>
        <v>-</v>
      </c>
      <c r="D39" s="14" t="str">
        <f>'INPUT DATA Pre Test'!D39</f>
        <v>-</v>
      </c>
      <c r="E39" s="9" t="str">
        <f>'INPUT DATA Pre Test'!E39</f>
        <v>A</v>
      </c>
      <c r="F39" s="10">
        <v>0</v>
      </c>
      <c r="G39" s="10">
        <v>0</v>
      </c>
      <c r="H39" s="10">
        <v>0</v>
      </c>
      <c r="J39" s="10">
        <f>VLOOKUP(F39,'[1]TOEFL SCORING SCALE'!$B$3:$E$53,2,FALSE)</f>
        <v>24</v>
      </c>
      <c r="K39" s="10">
        <f>VLOOKUP(G39,'[1]TOEFL SCORING SCALE'!$B$13:$E$53,3,FALSE)</f>
        <v>20</v>
      </c>
      <c r="L39" s="10">
        <f>VLOOKUP(H39,'[1]TOEFL SCORING SCALE'!$B$3:$E$53,4,FALSE)</f>
        <v>21</v>
      </c>
      <c r="M39" s="16">
        <f t="shared" si="2"/>
        <v>216.66666666666666</v>
      </c>
      <c r="N39" s="10" t="e">
        <f t="shared" si="1"/>
        <v>#N/A</v>
      </c>
    </row>
    <row r="40" spans="1:14" x14ac:dyDescent="0.2">
      <c r="A40" s="9">
        <v>37</v>
      </c>
      <c r="B40" s="17" t="str">
        <f>'INPUT DATA Pre Test'!B40</f>
        <v>A</v>
      </c>
      <c r="C40" s="14" t="str">
        <f>'INPUT DATA Pre Test'!C40</f>
        <v>-</v>
      </c>
      <c r="D40" s="14" t="str">
        <f>'INPUT DATA Pre Test'!D40</f>
        <v>-</v>
      </c>
      <c r="E40" s="9" t="str">
        <f>'INPUT DATA Pre Test'!E40</f>
        <v>A</v>
      </c>
      <c r="F40" s="10">
        <v>0</v>
      </c>
      <c r="G40" s="10">
        <v>0</v>
      </c>
      <c r="H40" s="10">
        <v>0</v>
      </c>
      <c r="J40" s="10">
        <f>VLOOKUP(F40,'[1]TOEFL SCORING SCALE'!$B$3:$E$53,2,FALSE)</f>
        <v>24</v>
      </c>
      <c r="K40" s="10">
        <f>VLOOKUP(G40,'[1]TOEFL SCORING SCALE'!$B$13:$E$53,3,FALSE)</f>
        <v>20</v>
      </c>
      <c r="L40" s="10">
        <f>VLOOKUP(H40,'[1]TOEFL SCORING SCALE'!$B$3:$E$53,4,FALSE)</f>
        <v>21</v>
      </c>
      <c r="M40" s="16">
        <f t="shared" si="2"/>
        <v>216.66666666666666</v>
      </c>
      <c r="N40" s="10" t="e">
        <f t="shared" si="1"/>
        <v>#N/A</v>
      </c>
    </row>
    <row r="41" spans="1:14" x14ac:dyDescent="0.2">
      <c r="A41" s="9">
        <v>38</v>
      </c>
      <c r="B41" s="17" t="str">
        <f>'INPUT DATA Pre Test'!B41</f>
        <v>A</v>
      </c>
      <c r="C41" s="14" t="str">
        <f>'INPUT DATA Pre Test'!C41</f>
        <v>-</v>
      </c>
      <c r="D41" s="14" t="str">
        <f>'INPUT DATA Pre Test'!D41</f>
        <v>-</v>
      </c>
      <c r="E41" s="9" t="str">
        <f>'INPUT DATA Pre Test'!E41</f>
        <v>A</v>
      </c>
      <c r="F41" s="10">
        <v>0</v>
      </c>
      <c r="G41" s="10">
        <v>0</v>
      </c>
      <c r="H41" s="10">
        <v>0</v>
      </c>
      <c r="J41" s="10">
        <f>VLOOKUP(F41,'[1]TOEFL SCORING SCALE'!$B$3:$E$53,2,FALSE)</f>
        <v>24</v>
      </c>
      <c r="K41" s="10">
        <f>VLOOKUP(G41,'[1]TOEFL SCORING SCALE'!$B$13:$E$53,3,FALSE)</f>
        <v>20</v>
      </c>
      <c r="L41" s="10">
        <f>VLOOKUP(H41,'[1]TOEFL SCORING SCALE'!$B$3:$E$53,4,FALSE)</f>
        <v>21</v>
      </c>
      <c r="M41" s="16">
        <f t="shared" si="2"/>
        <v>216.66666666666666</v>
      </c>
      <c r="N41" s="10" t="e">
        <f t="shared" si="1"/>
        <v>#N/A</v>
      </c>
    </row>
    <row r="42" spans="1:14" x14ac:dyDescent="0.2">
      <c r="A42" s="9">
        <v>39</v>
      </c>
      <c r="B42" s="17" t="str">
        <f>'INPUT DATA Pre Test'!B42</f>
        <v>A</v>
      </c>
      <c r="C42" s="14" t="str">
        <f>'INPUT DATA Pre Test'!C42</f>
        <v>-</v>
      </c>
      <c r="D42" s="14" t="str">
        <f>'INPUT DATA Pre Test'!D42</f>
        <v>-</v>
      </c>
      <c r="E42" s="9" t="str">
        <f>'INPUT DATA Pre Test'!E42</f>
        <v>A</v>
      </c>
      <c r="F42" s="10">
        <v>0</v>
      </c>
      <c r="G42" s="10">
        <v>0</v>
      </c>
      <c r="H42" s="10">
        <v>0</v>
      </c>
      <c r="J42" s="10">
        <f>VLOOKUP(F42,'[1]TOEFL SCORING SCALE'!$B$3:$E$53,2,FALSE)</f>
        <v>24</v>
      </c>
      <c r="K42" s="10">
        <f>VLOOKUP(G42,'[1]TOEFL SCORING SCALE'!$B$13:$E$53,3,FALSE)</f>
        <v>20</v>
      </c>
      <c r="L42" s="10">
        <f>VLOOKUP(H42,'[1]TOEFL SCORING SCALE'!$B$3:$E$53,4,FALSE)</f>
        <v>21</v>
      </c>
      <c r="M42" s="16">
        <f t="shared" si="2"/>
        <v>216.66666666666666</v>
      </c>
      <c r="N42" s="10" t="e">
        <f t="shared" si="1"/>
        <v>#N/A</v>
      </c>
    </row>
    <row r="43" spans="1:14" x14ac:dyDescent="0.2">
      <c r="A43" s="9">
        <v>40</v>
      </c>
      <c r="B43" s="17" t="str">
        <f>'INPUT DATA Pre Test'!B43</f>
        <v>A</v>
      </c>
      <c r="C43" s="14" t="str">
        <f>'INPUT DATA Pre Test'!C43</f>
        <v>-</v>
      </c>
      <c r="D43" s="14" t="str">
        <f>'INPUT DATA Pre Test'!D43</f>
        <v>-</v>
      </c>
      <c r="E43" s="9" t="str">
        <f>'INPUT DATA Pre Test'!E43</f>
        <v>A</v>
      </c>
      <c r="F43" s="10">
        <v>0</v>
      </c>
      <c r="G43" s="10">
        <v>0</v>
      </c>
      <c r="H43" s="10">
        <v>0</v>
      </c>
      <c r="J43" s="10">
        <f>VLOOKUP(F43,'[1]TOEFL SCORING SCALE'!$B$3:$E$53,2,FALSE)</f>
        <v>24</v>
      </c>
      <c r="K43" s="10">
        <f>VLOOKUP(G43,'[1]TOEFL SCORING SCALE'!$B$13:$E$53,3,FALSE)</f>
        <v>20</v>
      </c>
      <c r="L43" s="10">
        <f>VLOOKUP(H43,'[1]TOEFL SCORING SCALE'!$B$3:$E$53,4,FALSE)</f>
        <v>21</v>
      </c>
      <c r="M43" s="16">
        <f t="shared" si="2"/>
        <v>216.66666666666666</v>
      </c>
      <c r="N43" s="10" t="e">
        <f t="shared" si="1"/>
        <v>#N/A</v>
      </c>
    </row>
    <row r="44" spans="1:14" x14ac:dyDescent="0.2">
      <c r="A44" s="9">
        <v>41</v>
      </c>
      <c r="B44" s="17" t="str">
        <f>'INPUT DATA Pre Test'!B44</f>
        <v>A</v>
      </c>
      <c r="C44" s="14" t="str">
        <f>'INPUT DATA Pre Test'!C44</f>
        <v>-</v>
      </c>
      <c r="D44" s="14" t="str">
        <f>'INPUT DATA Pre Test'!D44</f>
        <v>-</v>
      </c>
      <c r="E44" s="9" t="str">
        <f>'INPUT DATA Pre Test'!E44</f>
        <v>A</v>
      </c>
      <c r="F44" s="10">
        <v>0</v>
      </c>
      <c r="G44" s="10">
        <v>0</v>
      </c>
      <c r="H44" s="10">
        <v>0</v>
      </c>
      <c r="J44" s="10">
        <f>VLOOKUP(F44,'[1]TOEFL SCORING SCALE'!$B$3:$E$53,2,FALSE)</f>
        <v>24</v>
      </c>
      <c r="K44" s="10">
        <f>VLOOKUP(G44,'[1]TOEFL SCORING SCALE'!$B$13:$E$53,3,FALSE)</f>
        <v>20</v>
      </c>
      <c r="L44" s="10">
        <f>VLOOKUP(H44,'[1]TOEFL SCORING SCALE'!$B$3:$E$53,4,FALSE)</f>
        <v>21</v>
      </c>
      <c r="M44" s="16">
        <f t="shared" ref="M44:M48" si="3">(SUM(J44:L44)*10)/3</f>
        <v>216.66666666666666</v>
      </c>
      <c r="N44" s="10" t="e">
        <f t="shared" si="1"/>
        <v>#N/A</v>
      </c>
    </row>
    <row r="45" spans="1:14" x14ac:dyDescent="0.2">
      <c r="A45" s="9">
        <v>42</v>
      </c>
      <c r="B45" s="17" t="str">
        <f>'INPUT DATA Pre Test'!B45</f>
        <v>A</v>
      </c>
      <c r="C45" s="14" t="str">
        <f>'INPUT DATA Pre Test'!C45</f>
        <v>-</v>
      </c>
      <c r="D45" s="14" t="str">
        <f>'INPUT DATA Pre Test'!D45</f>
        <v>-</v>
      </c>
      <c r="E45" s="9" t="str">
        <f>'INPUT DATA Pre Test'!E45</f>
        <v>A</v>
      </c>
      <c r="F45" s="10">
        <v>0</v>
      </c>
      <c r="G45" s="10">
        <v>0</v>
      </c>
      <c r="H45" s="10">
        <v>0</v>
      </c>
      <c r="J45" s="10">
        <f>VLOOKUP(F45,'[1]TOEFL SCORING SCALE'!$B$3:$E$53,2,FALSE)</f>
        <v>24</v>
      </c>
      <c r="K45" s="10">
        <f>VLOOKUP(G45,'[1]TOEFL SCORING SCALE'!$B$13:$E$53,3,FALSE)</f>
        <v>20</v>
      </c>
      <c r="L45" s="10">
        <f>VLOOKUP(H45,'[1]TOEFL SCORING SCALE'!$B$3:$E$53,4,FALSE)</f>
        <v>21</v>
      </c>
      <c r="M45" s="16">
        <f t="shared" si="3"/>
        <v>216.66666666666666</v>
      </c>
      <c r="N45" s="10" t="e">
        <f t="shared" si="1"/>
        <v>#N/A</v>
      </c>
    </row>
    <row r="46" spans="1:14" x14ac:dyDescent="0.2">
      <c r="A46" s="9">
        <v>43</v>
      </c>
      <c r="B46" s="17" t="str">
        <f>'INPUT DATA Pre Test'!B46</f>
        <v>A</v>
      </c>
      <c r="C46" s="14" t="str">
        <f>'INPUT DATA Pre Test'!C46</f>
        <v>-</v>
      </c>
      <c r="D46" s="14" t="str">
        <f>'INPUT DATA Pre Test'!D46</f>
        <v>-</v>
      </c>
      <c r="E46" s="9" t="str">
        <f>'INPUT DATA Pre Test'!E46</f>
        <v>A</v>
      </c>
      <c r="F46" s="10">
        <v>0</v>
      </c>
      <c r="G46" s="10">
        <v>0</v>
      </c>
      <c r="H46" s="10">
        <v>0</v>
      </c>
      <c r="J46" s="10">
        <f>VLOOKUP(F46,'[1]TOEFL SCORING SCALE'!$B$3:$E$53,2,FALSE)</f>
        <v>24</v>
      </c>
      <c r="K46" s="10">
        <f>VLOOKUP(G46,'[1]TOEFL SCORING SCALE'!$B$13:$E$53,3,FALSE)</f>
        <v>20</v>
      </c>
      <c r="L46" s="10">
        <f>VLOOKUP(H46,'[1]TOEFL SCORING SCALE'!$B$3:$E$53,4,FALSE)</f>
        <v>21</v>
      </c>
      <c r="M46" s="16">
        <f t="shared" si="3"/>
        <v>216.66666666666666</v>
      </c>
      <c r="N46" s="10" t="e">
        <f t="shared" si="1"/>
        <v>#N/A</v>
      </c>
    </row>
    <row r="47" spans="1:14" x14ac:dyDescent="0.2">
      <c r="A47" s="9">
        <v>44</v>
      </c>
      <c r="B47" s="17" t="str">
        <f>'INPUT DATA Pre Test'!B47</f>
        <v>A</v>
      </c>
      <c r="C47" s="14" t="str">
        <f>'INPUT DATA Pre Test'!C47</f>
        <v>-</v>
      </c>
      <c r="D47" s="14" t="str">
        <f>'INPUT DATA Pre Test'!D47</f>
        <v>-</v>
      </c>
      <c r="E47" s="9" t="str">
        <f>'INPUT DATA Pre Test'!E47</f>
        <v>A</v>
      </c>
      <c r="F47" s="10">
        <v>0</v>
      </c>
      <c r="G47" s="10">
        <v>0</v>
      </c>
      <c r="H47" s="10">
        <v>0</v>
      </c>
      <c r="J47" s="10">
        <f>VLOOKUP(F47,'[1]TOEFL SCORING SCALE'!$B$3:$E$53,2,FALSE)</f>
        <v>24</v>
      </c>
      <c r="K47" s="10">
        <f>VLOOKUP(G47,'[1]TOEFL SCORING SCALE'!$B$13:$E$53,3,FALSE)</f>
        <v>20</v>
      </c>
      <c r="L47" s="10">
        <f>VLOOKUP(H47,'[1]TOEFL SCORING SCALE'!$B$3:$E$53,4,FALSE)</f>
        <v>21</v>
      </c>
      <c r="M47" s="16">
        <f t="shared" si="3"/>
        <v>216.66666666666666</v>
      </c>
      <c r="N47" s="10" t="e">
        <f t="shared" si="1"/>
        <v>#N/A</v>
      </c>
    </row>
    <row r="48" spans="1:14" x14ac:dyDescent="0.2">
      <c r="A48" s="9">
        <v>45</v>
      </c>
      <c r="B48" s="63" t="str">
        <f>'INPUT DATA Pre Test'!B48</f>
        <v>A</v>
      </c>
      <c r="C48" s="14" t="str">
        <f>'INPUT DATA Pre Test'!C48</f>
        <v>-</v>
      </c>
      <c r="D48" s="14" t="str">
        <f>'INPUT DATA Pre Test'!D48</f>
        <v>-</v>
      </c>
      <c r="E48" s="9" t="str">
        <f>'INPUT DATA Pre Test'!E48</f>
        <v>A</v>
      </c>
      <c r="F48" s="10">
        <v>0</v>
      </c>
      <c r="G48" s="10">
        <v>0</v>
      </c>
      <c r="H48" s="10">
        <v>0</v>
      </c>
      <c r="J48" s="10">
        <f>VLOOKUP(F48,'[1]TOEFL SCORING SCALE'!$B$3:$E$53,2,FALSE)</f>
        <v>24</v>
      </c>
      <c r="K48" s="10">
        <f>VLOOKUP(G48,'[1]TOEFL SCORING SCALE'!$B$13:$E$53,3,FALSE)</f>
        <v>20</v>
      </c>
      <c r="L48" s="10">
        <f>VLOOKUP(H48,'[1]TOEFL SCORING SCALE'!$B$3:$E$53,4,FALSE)</f>
        <v>21</v>
      </c>
      <c r="M48" s="16">
        <f t="shared" si="3"/>
        <v>216.66666666666666</v>
      </c>
      <c r="N48" s="10" t="e">
        <f t="shared" si="1"/>
        <v>#N/A</v>
      </c>
    </row>
    <row r="49" spans="14:14" x14ac:dyDescent="0.2">
      <c r="N49" s="10"/>
    </row>
  </sheetData>
  <mergeCells count="9">
    <mergeCell ref="J2:L2"/>
    <mergeCell ref="M2:M3"/>
    <mergeCell ref="N2:N3"/>
    <mergeCell ref="A2:A3"/>
    <mergeCell ref="B2:B3"/>
    <mergeCell ref="C2:C3"/>
    <mergeCell ref="D2:D3"/>
    <mergeCell ref="E2:E3"/>
    <mergeCell ref="F2:H2"/>
  </mergeCells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2:K68"/>
  <sheetViews>
    <sheetView zoomScale="60" zoomScaleNormal="60" workbookViewId="0">
      <pane xSplit="5" ySplit="3" topLeftCell="F43" activePane="bottomRight" state="frozen"/>
      <selection pane="topRight" activeCell="H1" sqref="H1"/>
      <selection pane="bottomLeft" activeCell="A4" sqref="A4"/>
      <selection pane="bottomRight" activeCell="B49" sqref="B49:E72"/>
    </sheetView>
  </sheetViews>
  <sheetFormatPr baseColWidth="10" defaultColWidth="8.83203125" defaultRowHeight="15" x14ac:dyDescent="0.2"/>
  <cols>
    <col min="1" max="1" width="7" customWidth="1"/>
    <col min="2" max="2" width="30.5" style="13" customWidth="1"/>
    <col min="3" max="3" width="27.83203125" style="13" customWidth="1"/>
    <col min="4" max="4" width="30.33203125" style="13" customWidth="1"/>
    <col min="5" max="5" width="35.83203125" customWidth="1"/>
    <col min="6" max="6" width="11.6640625" customWidth="1"/>
    <col min="7" max="7" width="13.1640625" customWidth="1"/>
    <col min="8" max="8" width="13.5" customWidth="1"/>
    <col min="9" max="9" width="18.33203125" style="62" customWidth="1"/>
    <col min="10" max="10" width="22" bestFit="1" customWidth="1"/>
    <col min="11" max="11" width="12.5" customWidth="1"/>
  </cols>
  <sheetData>
    <row r="2" spans="1:11" ht="15" customHeight="1" x14ac:dyDescent="0.2">
      <c r="A2" s="78" t="s">
        <v>15</v>
      </c>
      <c r="B2" s="78" t="s">
        <v>16</v>
      </c>
      <c r="C2" s="82" t="s">
        <v>17</v>
      </c>
      <c r="D2" s="84" t="s">
        <v>18</v>
      </c>
      <c r="E2" s="78" t="s">
        <v>19</v>
      </c>
      <c r="F2" s="78" t="s">
        <v>24</v>
      </c>
      <c r="G2" s="78"/>
      <c r="H2" s="78"/>
      <c r="I2" s="79" t="s">
        <v>20</v>
      </c>
      <c r="J2" s="80" t="s">
        <v>22</v>
      </c>
      <c r="K2" s="80" t="s">
        <v>29</v>
      </c>
    </row>
    <row r="3" spans="1:11" s="17" customFormat="1" ht="45" x14ac:dyDescent="0.2">
      <c r="A3" s="78"/>
      <c r="B3" s="78"/>
      <c r="C3" s="82"/>
      <c r="D3" s="84"/>
      <c r="E3" s="78"/>
      <c r="F3" s="12" t="s">
        <v>5</v>
      </c>
      <c r="G3" s="12" t="s">
        <v>21</v>
      </c>
      <c r="H3" s="12" t="s">
        <v>3</v>
      </c>
      <c r="I3" s="79"/>
      <c r="J3" s="80"/>
      <c r="K3" s="80"/>
    </row>
    <row r="4" spans="1:11" s="1" customFormat="1" ht="16" x14ac:dyDescent="0.2">
      <c r="A4" s="21">
        <v>1</v>
      </c>
      <c r="B4" s="58" t="str">
        <f>'INPUT DATA Pre Test'!B4</f>
        <v>IQBAL MARDIANSYAH</v>
      </c>
      <c r="C4" s="60" t="str">
        <f>'INPUT DATA Post Test'!C4</f>
        <v>211220080981</v>
      </c>
      <c r="D4" s="60" t="str">
        <f>'INPUT DATA Post Test'!D4</f>
        <v>082125277979</v>
      </c>
      <c r="E4" s="21" t="str">
        <f>'INPUT DATA Post Test'!E4</f>
        <v>MANAJEMEN S1</v>
      </c>
      <c r="F4" s="22">
        <f>'INPUT DATA Post Test'!J4</f>
        <v>24</v>
      </c>
      <c r="G4" s="22">
        <f>'INPUT DATA Post Test'!K4</f>
        <v>20</v>
      </c>
      <c r="H4" s="22">
        <f>'INPUT DATA Post Test'!L4</f>
        <v>21</v>
      </c>
      <c r="I4" s="23">
        <f>'INPUT DATA Post Test'!M4</f>
        <v>216.66666666666666</v>
      </c>
      <c r="J4" s="22" t="e">
        <f>'INPUT DATA Post Test'!N4</f>
        <v>#N/A</v>
      </c>
      <c r="K4" s="22"/>
    </row>
    <row r="5" spans="1:11" s="1" customFormat="1" ht="16" x14ac:dyDescent="0.2">
      <c r="A5" s="21">
        <v>2</v>
      </c>
      <c r="B5" s="58" t="str">
        <f>'INPUT DATA Pre Test'!B5</f>
        <v>WANDA SEPTIA BACHTIAR</v>
      </c>
      <c r="C5" s="60" t="str">
        <f>'INPUT DATA Post Test'!C5</f>
        <v>230220080026</v>
      </c>
      <c r="D5" s="60" t="str">
        <f>'INPUT DATA Post Test'!D5</f>
        <v>08815368142</v>
      </c>
      <c r="E5" s="21" t="str">
        <f>'INPUT DATA Post Test'!E5</f>
        <v>MANAJEMEN S1</v>
      </c>
      <c r="F5" s="22">
        <f>'INPUT DATA Post Test'!J5</f>
        <v>24</v>
      </c>
      <c r="G5" s="22">
        <f>'INPUT DATA Post Test'!K5</f>
        <v>20</v>
      </c>
      <c r="H5" s="22">
        <f>'INPUT DATA Post Test'!L5</f>
        <v>21</v>
      </c>
      <c r="I5" s="23">
        <f>'INPUT DATA Post Test'!M5</f>
        <v>216.66666666666666</v>
      </c>
      <c r="J5" s="22" t="e">
        <f>'INPUT DATA Post Test'!N5</f>
        <v>#N/A</v>
      </c>
      <c r="K5" s="22"/>
    </row>
    <row r="6" spans="1:11" s="1" customFormat="1" ht="16" x14ac:dyDescent="0.2">
      <c r="A6" s="21">
        <v>3</v>
      </c>
      <c r="B6" s="58" t="str">
        <f>'INPUT DATA Pre Test'!B6</f>
        <v>FINA ANGGERAENI</v>
      </c>
      <c r="C6" s="60" t="str">
        <f>'INPUT DATA Post Test'!C6</f>
        <v>230220080083</v>
      </c>
      <c r="D6" s="60" t="str">
        <f>'INPUT DATA Post Test'!D6</f>
        <v>087870712001</v>
      </c>
      <c r="E6" s="21" t="str">
        <f>'INPUT DATA Post Test'!E6</f>
        <v>MANAJEMEN S1</v>
      </c>
      <c r="F6" s="22">
        <f>'INPUT DATA Post Test'!J6</f>
        <v>24</v>
      </c>
      <c r="G6" s="22">
        <f>'INPUT DATA Post Test'!K6</f>
        <v>20</v>
      </c>
      <c r="H6" s="22">
        <f>'INPUT DATA Post Test'!L6</f>
        <v>21</v>
      </c>
      <c r="I6" s="23">
        <f>'INPUT DATA Post Test'!M6</f>
        <v>216.66666666666666</v>
      </c>
      <c r="J6" s="22" t="e">
        <f>'INPUT DATA Post Test'!N6</f>
        <v>#N/A</v>
      </c>
      <c r="K6" s="22"/>
    </row>
    <row r="7" spans="1:11" s="1" customFormat="1" ht="16" x14ac:dyDescent="0.2">
      <c r="A7" s="21">
        <v>4</v>
      </c>
      <c r="B7" s="58" t="str">
        <f>'INPUT DATA Pre Test'!B7</f>
        <v>KURNIAWAN RAHARJO</v>
      </c>
      <c r="C7" s="60" t="str">
        <f>'INPUT DATA Post Test'!C7</f>
        <v>230220080099</v>
      </c>
      <c r="D7" s="60" t="str">
        <f>'INPUT DATA Post Test'!D7</f>
        <v>081383360216</v>
      </c>
      <c r="E7" s="21" t="str">
        <f>'INPUT DATA Post Test'!E7</f>
        <v>MANAJEMEN S2</v>
      </c>
      <c r="F7" s="22">
        <f>'INPUT DATA Post Test'!J7</f>
        <v>24</v>
      </c>
      <c r="G7" s="22">
        <f>'INPUT DATA Post Test'!K7</f>
        <v>20</v>
      </c>
      <c r="H7" s="22">
        <f>'INPUT DATA Post Test'!L7</f>
        <v>21</v>
      </c>
      <c r="I7" s="23">
        <f>'INPUT DATA Post Test'!M7</f>
        <v>216.66666666666666</v>
      </c>
      <c r="J7" s="22" t="e">
        <f>'INPUT DATA Post Test'!N7</f>
        <v>#N/A</v>
      </c>
      <c r="K7" s="22"/>
    </row>
    <row r="8" spans="1:11" s="1" customFormat="1" ht="16" x14ac:dyDescent="0.2">
      <c r="A8" s="21">
        <v>5</v>
      </c>
      <c r="B8" s="58" t="str">
        <f>'INPUT DATA Pre Test'!B8</f>
        <v>AHMAD RAHMATULLATIF</v>
      </c>
      <c r="C8" s="60" t="str">
        <f>'INPUT DATA Post Test'!C8</f>
        <v>230220080124</v>
      </c>
      <c r="D8" s="60" t="str">
        <f>'INPUT DATA Post Test'!D8</f>
        <v>083822290561</v>
      </c>
      <c r="E8" s="21" t="str">
        <f>'INPUT DATA Post Test'!E8</f>
        <v>HUKUM S1</v>
      </c>
      <c r="F8" s="22">
        <f>'INPUT DATA Post Test'!J8</f>
        <v>24</v>
      </c>
      <c r="G8" s="22">
        <f>'INPUT DATA Post Test'!K8</f>
        <v>20</v>
      </c>
      <c r="H8" s="22">
        <f>'INPUT DATA Post Test'!L8</f>
        <v>21</v>
      </c>
      <c r="I8" s="23">
        <f>'INPUT DATA Post Test'!M8</f>
        <v>216.66666666666666</v>
      </c>
      <c r="J8" s="22" t="e">
        <f>'INPUT DATA Post Test'!N8</f>
        <v>#N/A</v>
      </c>
      <c r="K8" s="22"/>
    </row>
    <row r="9" spans="1:11" s="1" customFormat="1" ht="16" x14ac:dyDescent="0.2">
      <c r="A9" s="21">
        <v>6</v>
      </c>
      <c r="B9" s="58" t="str">
        <f>'INPUT DATA Pre Test'!B9</f>
        <v>NIKEN AYU RACHMAWATI</v>
      </c>
      <c r="C9" s="60" t="str">
        <f>'INPUT DATA Post Test'!C9</f>
        <v>230220080171</v>
      </c>
      <c r="D9" s="60" t="str">
        <f>'INPUT DATA Post Test'!D9</f>
        <v>085227043049</v>
      </c>
      <c r="E9" s="21" t="str">
        <f>'INPUT DATA Post Test'!E9</f>
        <v>MANAJEMEN S1</v>
      </c>
      <c r="F9" s="22">
        <f>'INPUT DATA Post Test'!J9</f>
        <v>24</v>
      </c>
      <c r="G9" s="22">
        <f>'INPUT DATA Post Test'!K9</f>
        <v>20</v>
      </c>
      <c r="H9" s="22">
        <f>'INPUT DATA Post Test'!L9</f>
        <v>21</v>
      </c>
      <c r="I9" s="23">
        <f>'INPUT DATA Post Test'!M9</f>
        <v>216.66666666666666</v>
      </c>
      <c r="J9" s="22" t="e">
        <f>'INPUT DATA Post Test'!N9</f>
        <v>#N/A</v>
      </c>
      <c r="K9" s="22"/>
    </row>
    <row r="10" spans="1:11" s="1" customFormat="1" ht="16" x14ac:dyDescent="0.2">
      <c r="A10" s="21">
        <v>7</v>
      </c>
      <c r="B10" s="58" t="str">
        <f>'INPUT DATA Pre Test'!B10</f>
        <v>DIAN NOVITA SARI</v>
      </c>
      <c r="C10" s="60" t="str">
        <f>'INPUT DATA Post Test'!C10</f>
        <v>230220080210</v>
      </c>
      <c r="D10" s="60" t="str">
        <f>'INPUT DATA Post Test'!D10</f>
        <v>089616535195</v>
      </c>
      <c r="E10" s="21" t="str">
        <f>'INPUT DATA Post Test'!E10</f>
        <v>MANAJEMEN S1</v>
      </c>
      <c r="F10" s="22">
        <f>'INPUT DATA Post Test'!J10</f>
        <v>24</v>
      </c>
      <c r="G10" s="22">
        <f>'INPUT DATA Post Test'!K10</f>
        <v>20</v>
      </c>
      <c r="H10" s="22">
        <f>'INPUT DATA Post Test'!L10</f>
        <v>21</v>
      </c>
      <c r="I10" s="23">
        <f>'INPUT DATA Post Test'!M10</f>
        <v>216.66666666666666</v>
      </c>
      <c r="J10" s="22" t="e">
        <f>'INPUT DATA Post Test'!N10</f>
        <v>#N/A</v>
      </c>
      <c r="K10" s="22"/>
    </row>
    <row r="11" spans="1:11" s="1" customFormat="1" ht="16" x14ac:dyDescent="0.2">
      <c r="A11" s="21">
        <v>8</v>
      </c>
      <c r="B11" s="58" t="str">
        <f>'INPUT DATA Pre Test'!B11</f>
        <v>FACHRY HUSAIN</v>
      </c>
      <c r="C11" s="60" t="str">
        <f>'INPUT DATA Post Test'!C11</f>
        <v>230220080270</v>
      </c>
      <c r="D11" s="60" t="str">
        <f>'INPUT DATA Post Test'!D11</f>
        <v>081224694361</v>
      </c>
      <c r="E11" s="21" t="str">
        <f>'INPUT DATA Post Test'!E11</f>
        <v>MANAJEMEN S1</v>
      </c>
      <c r="F11" s="22">
        <f>'INPUT DATA Post Test'!J11</f>
        <v>24</v>
      </c>
      <c r="G11" s="22">
        <f>'INPUT DATA Post Test'!K11</f>
        <v>20</v>
      </c>
      <c r="H11" s="22">
        <f>'INPUT DATA Post Test'!L11</f>
        <v>21</v>
      </c>
      <c r="I11" s="23">
        <f>'INPUT DATA Post Test'!M11</f>
        <v>216.66666666666666</v>
      </c>
      <c r="J11" s="22" t="e">
        <f>'INPUT DATA Post Test'!N11</f>
        <v>#N/A</v>
      </c>
      <c r="K11" s="22"/>
    </row>
    <row r="12" spans="1:11" s="1" customFormat="1" ht="16" x14ac:dyDescent="0.2">
      <c r="A12" s="21">
        <v>9</v>
      </c>
      <c r="B12" s="58" t="str">
        <f>'INPUT DATA Pre Test'!B12</f>
        <v>TAUFIK INDRA PERMANA</v>
      </c>
      <c r="C12" s="60" t="str">
        <f>'INPUT DATA Post Test'!C12</f>
        <v>230220080279</v>
      </c>
      <c r="D12" s="60" t="str">
        <f>'INPUT DATA Post Test'!D12</f>
        <v>085894347864</v>
      </c>
      <c r="E12" s="21" t="str">
        <f>'INPUT DATA Post Test'!E12</f>
        <v>MANAJEMEN S1</v>
      </c>
      <c r="F12" s="22">
        <f>'INPUT DATA Post Test'!J12</f>
        <v>24</v>
      </c>
      <c r="G12" s="22">
        <f>'INPUT DATA Post Test'!K12</f>
        <v>20</v>
      </c>
      <c r="H12" s="22">
        <f>'INPUT DATA Post Test'!L12</f>
        <v>21</v>
      </c>
      <c r="I12" s="23">
        <f>'INPUT DATA Post Test'!M12</f>
        <v>216.66666666666666</v>
      </c>
      <c r="J12" s="22" t="e">
        <f>'INPUT DATA Post Test'!N12</f>
        <v>#N/A</v>
      </c>
      <c r="K12" s="22"/>
    </row>
    <row r="13" spans="1:11" s="1" customFormat="1" ht="16" x14ac:dyDescent="0.2">
      <c r="A13" s="21">
        <v>10</v>
      </c>
      <c r="B13" s="58" t="str">
        <f>'INPUT DATA Pre Test'!B13</f>
        <v>DIAN SETYA NINGRUM</v>
      </c>
      <c r="C13" s="60" t="str">
        <f>'INPUT DATA Post Test'!C13</f>
        <v>230220080281</v>
      </c>
      <c r="D13" s="60" t="str">
        <f>'INPUT DATA Post Test'!D13</f>
        <v>08568373907</v>
      </c>
      <c r="E13" s="21" t="str">
        <f>'INPUT DATA Post Test'!E13</f>
        <v>MANAJEMEN S1</v>
      </c>
      <c r="F13" s="22">
        <f>'INPUT DATA Post Test'!J13</f>
        <v>24</v>
      </c>
      <c r="G13" s="22">
        <f>'INPUT DATA Post Test'!K13</f>
        <v>20</v>
      </c>
      <c r="H13" s="22">
        <f>'INPUT DATA Post Test'!L13</f>
        <v>21</v>
      </c>
      <c r="I13" s="23">
        <f>'INPUT DATA Post Test'!M13</f>
        <v>216.66666666666666</v>
      </c>
      <c r="J13" s="22" t="e">
        <f>'INPUT DATA Post Test'!N13</f>
        <v>#N/A</v>
      </c>
      <c r="K13" s="22"/>
    </row>
    <row r="14" spans="1:11" s="1" customFormat="1" ht="16" x14ac:dyDescent="0.2">
      <c r="A14" s="21">
        <v>11</v>
      </c>
      <c r="B14" s="58" t="str">
        <f>'INPUT DATA Pre Test'!B14</f>
        <v>SONIARO ZALUKHU</v>
      </c>
      <c r="C14" s="60" t="str">
        <f>'INPUT DATA Post Test'!C14</f>
        <v>230220080333</v>
      </c>
      <c r="D14" s="60" t="str">
        <f>'INPUT DATA Post Test'!D14</f>
        <v>082361917386</v>
      </c>
      <c r="E14" s="21" t="str">
        <f>'INPUT DATA Post Test'!E14</f>
        <v>MANAJEMEN S1</v>
      </c>
      <c r="F14" s="22">
        <f>'INPUT DATA Post Test'!J14</f>
        <v>24</v>
      </c>
      <c r="G14" s="22">
        <f>'INPUT DATA Post Test'!K14</f>
        <v>20</v>
      </c>
      <c r="H14" s="22">
        <f>'INPUT DATA Post Test'!L14</f>
        <v>21</v>
      </c>
      <c r="I14" s="23">
        <f>'INPUT DATA Post Test'!M14</f>
        <v>216.66666666666666</v>
      </c>
      <c r="J14" s="22" t="e">
        <f>'INPUT DATA Post Test'!N14</f>
        <v>#N/A</v>
      </c>
      <c r="K14" s="22"/>
    </row>
    <row r="15" spans="1:11" s="1" customFormat="1" ht="16" x14ac:dyDescent="0.2">
      <c r="A15" s="21">
        <v>12</v>
      </c>
      <c r="B15" s="58" t="str">
        <f>'INPUT DATA Pre Test'!B15</f>
        <v>WIWIN WINDARI</v>
      </c>
      <c r="C15" s="60" t="str">
        <f>'INPUT DATA Post Test'!C15</f>
        <v>230220080415</v>
      </c>
      <c r="D15" s="60" t="str">
        <f>'INPUT DATA Post Test'!D15</f>
        <v>085711616291</v>
      </c>
      <c r="E15" s="21" t="str">
        <f>'INPUT DATA Post Test'!E15</f>
        <v>MANAJEMEN S1</v>
      </c>
      <c r="F15" s="22">
        <f>'INPUT DATA Post Test'!J15</f>
        <v>24</v>
      </c>
      <c r="G15" s="22">
        <f>'INPUT DATA Post Test'!K15</f>
        <v>20</v>
      </c>
      <c r="H15" s="22">
        <f>'INPUT DATA Post Test'!L15</f>
        <v>21</v>
      </c>
      <c r="I15" s="23">
        <f>'INPUT DATA Post Test'!M15</f>
        <v>216.66666666666666</v>
      </c>
      <c r="J15" s="22" t="e">
        <f>'INPUT DATA Post Test'!N15</f>
        <v>#N/A</v>
      </c>
      <c r="K15" s="22"/>
    </row>
    <row r="16" spans="1:11" s="1" customFormat="1" ht="16" x14ac:dyDescent="0.2">
      <c r="A16" s="21">
        <v>13</v>
      </c>
      <c r="B16" s="58" t="str">
        <f>'INPUT DATA Pre Test'!B16</f>
        <v>GALIH RIZKIANSYAH</v>
      </c>
      <c r="C16" s="60" t="str">
        <f>'INPUT DATA Post Test'!C16</f>
        <v>230220080420</v>
      </c>
      <c r="D16" s="60" t="str">
        <f>'INPUT DATA Post Test'!D16</f>
        <v>081219666332</v>
      </c>
      <c r="E16" s="21" t="str">
        <f>'INPUT DATA Post Test'!E16</f>
        <v>TEKNIK INFORMATIKA S1</v>
      </c>
      <c r="F16" s="22">
        <f>'INPUT DATA Post Test'!J16</f>
        <v>24</v>
      </c>
      <c r="G16" s="22">
        <f>'INPUT DATA Post Test'!K16</f>
        <v>20</v>
      </c>
      <c r="H16" s="22">
        <f>'INPUT DATA Post Test'!L16</f>
        <v>21</v>
      </c>
      <c r="I16" s="23">
        <f>'INPUT DATA Post Test'!M16</f>
        <v>216.66666666666666</v>
      </c>
      <c r="J16" s="22" t="e">
        <f>'INPUT DATA Post Test'!N16</f>
        <v>#N/A</v>
      </c>
      <c r="K16" s="22"/>
    </row>
    <row r="17" spans="1:11" s="1" customFormat="1" ht="16" x14ac:dyDescent="0.2">
      <c r="A17" s="21">
        <v>14</v>
      </c>
      <c r="B17" s="58" t="str">
        <f>'INPUT DATA Pre Test'!B17</f>
        <v>YULI PUSPITA DEWI</v>
      </c>
      <c r="C17" s="60" t="str">
        <f>'INPUT DATA Post Test'!C17</f>
        <v>230220080461</v>
      </c>
      <c r="D17" s="60" t="str">
        <f>'INPUT DATA Post Test'!D17</f>
        <v>085777096414</v>
      </c>
      <c r="E17" s="21" t="str">
        <f>'INPUT DATA Post Test'!E17</f>
        <v>MANAJEMEN S1</v>
      </c>
      <c r="F17" s="22">
        <f>'INPUT DATA Post Test'!J17</f>
        <v>24</v>
      </c>
      <c r="G17" s="22">
        <f>'INPUT DATA Post Test'!K17</f>
        <v>20</v>
      </c>
      <c r="H17" s="22">
        <f>'INPUT DATA Post Test'!L17</f>
        <v>21</v>
      </c>
      <c r="I17" s="23">
        <f>'INPUT DATA Post Test'!M17</f>
        <v>216.66666666666666</v>
      </c>
      <c r="J17" s="22" t="e">
        <f>'INPUT DATA Post Test'!N17</f>
        <v>#N/A</v>
      </c>
      <c r="K17" s="22"/>
    </row>
    <row r="18" spans="1:11" s="1" customFormat="1" ht="16" x14ac:dyDescent="0.2">
      <c r="A18" s="21">
        <v>15</v>
      </c>
      <c r="B18" s="58" t="str">
        <f>'INPUT DATA Pre Test'!B18</f>
        <v>DARNIWATI BAWAMENEWI</v>
      </c>
      <c r="C18" s="60" t="str">
        <f>'INPUT DATA Post Test'!C18</f>
        <v>230220080481</v>
      </c>
      <c r="D18" s="60" t="str">
        <f>'INPUT DATA Post Test'!D18</f>
        <v>081211091879</v>
      </c>
      <c r="E18" s="21" t="str">
        <f>'INPUT DATA Post Test'!E18</f>
        <v>AKUNTANSI S1</v>
      </c>
      <c r="F18" s="22">
        <f>'INPUT DATA Post Test'!J18</f>
        <v>24</v>
      </c>
      <c r="G18" s="22">
        <f>'INPUT DATA Post Test'!K18</f>
        <v>20</v>
      </c>
      <c r="H18" s="22">
        <f>'INPUT DATA Post Test'!L18</f>
        <v>21</v>
      </c>
      <c r="I18" s="23">
        <f>'INPUT DATA Post Test'!M18</f>
        <v>216.66666666666666</v>
      </c>
      <c r="J18" s="22" t="e">
        <f>'INPUT DATA Post Test'!N18</f>
        <v>#N/A</v>
      </c>
      <c r="K18" s="22"/>
    </row>
    <row r="19" spans="1:11" s="1" customFormat="1" ht="15" customHeight="1" x14ac:dyDescent="0.2">
      <c r="A19" s="21">
        <v>16</v>
      </c>
      <c r="B19" s="58" t="str">
        <f>'INPUT DATA Pre Test'!B19</f>
        <v>RONIDA SILABAN</v>
      </c>
      <c r="C19" s="60" t="str">
        <f>'INPUT DATA Post Test'!C19</f>
        <v>230220080551</v>
      </c>
      <c r="D19" s="60" t="str">
        <f>'INPUT DATA Post Test'!D19</f>
        <v>081211539847</v>
      </c>
      <c r="E19" s="21" t="str">
        <f>'INPUT DATA Post Test'!E19</f>
        <v>AKUNTANSI S1</v>
      </c>
      <c r="F19" s="22">
        <f>'INPUT DATA Post Test'!J19</f>
        <v>24</v>
      </c>
      <c r="G19" s="22">
        <f>'INPUT DATA Post Test'!K19</f>
        <v>20</v>
      </c>
      <c r="H19" s="22">
        <f>'INPUT DATA Post Test'!L19</f>
        <v>21</v>
      </c>
      <c r="I19" s="23">
        <f>'INPUT DATA Post Test'!M19</f>
        <v>216.66666666666666</v>
      </c>
      <c r="J19" s="22" t="e">
        <f>'INPUT DATA Post Test'!N19</f>
        <v>#N/A</v>
      </c>
      <c r="K19" s="22"/>
    </row>
    <row r="20" spans="1:11" s="1" customFormat="1" ht="16" x14ac:dyDescent="0.2">
      <c r="A20" s="21">
        <v>17</v>
      </c>
      <c r="B20" s="58" t="str">
        <f>'INPUT DATA Pre Test'!B20</f>
        <v>LARISA</v>
      </c>
      <c r="C20" s="60" t="str">
        <f>'INPUT DATA Post Test'!C20</f>
        <v>230220080552</v>
      </c>
      <c r="D20" s="60" t="str">
        <f>'INPUT DATA Post Test'!D20</f>
        <v>087882879610</v>
      </c>
      <c r="E20" s="21" t="str">
        <f>'INPUT DATA Post Test'!E20</f>
        <v>MANAJEMEN S1</v>
      </c>
      <c r="F20" s="22">
        <f>'INPUT DATA Post Test'!J20</f>
        <v>24</v>
      </c>
      <c r="G20" s="22">
        <f>'INPUT DATA Post Test'!K20</f>
        <v>20</v>
      </c>
      <c r="H20" s="22">
        <f>'INPUT DATA Post Test'!L20</f>
        <v>21</v>
      </c>
      <c r="I20" s="23">
        <f>'INPUT DATA Post Test'!M20</f>
        <v>216.66666666666666</v>
      </c>
      <c r="J20" s="22" t="e">
        <f>'INPUT DATA Post Test'!N20</f>
        <v>#N/A</v>
      </c>
      <c r="K20" s="22"/>
    </row>
    <row r="21" spans="1:11" s="1" customFormat="1" ht="16" x14ac:dyDescent="0.2">
      <c r="A21" s="21">
        <v>18</v>
      </c>
      <c r="B21" s="58" t="str">
        <f>'INPUT DATA Pre Test'!B21</f>
        <v>MUHAMMAD IQBAL</v>
      </c>
      <c r="C21" s="60" t="str">
        <f>'INPUT DATA Post Test'!C21</f>
        <v>230220080572</v>
      </c>
      <c r="D21" s="60" t="str">
        <f>'INPUT DATA Post Test'!D21</f>
        <v>081529558110</v>
      </c>
      <c r="E21" s="21" t="str">
        <f>'INPUT DATA Post Test'!E21</f>
        <v>MANAJEMEN S1</v>
      </c>
      <c r="F21" s="22">
        <f>'INPUT DATA Post Test'!J21</f>
        <v>24</v>
      </c>
      <c r="G21" s="22">
        <f>'INPUT DATA Post Test'!K21</f>
        <v>20</v>
      </c>
      <c r="H21" s="22">
        <f>'INPUT DATA Post Test'!L21</f>
        <v>21</v>
      </c>
      <c r="I21" s="23">
        <f>'INPUT DATA Post Test'!M21</f>
        <v>216.66666666666666</v>
      </c>
      <c r="J21" s="22" t="e">
        <f>'INPUT DATA Post Test'!N21</f>
        <v>#N/A</v>
      </c>
      <c r="K21" s="22"/>
    </row>
    <row r="22" spans="1:11" s="1" customFormat="1" ht="16" x14ac:dyDescent="0.2">
      <c r="A22" s="21">
        <v>19</v>
      </c>
      <c r="B22" s="58" t="str">
        <f>'INPUT DATA Pre Test'!B22</f>
        <v>ILHAM RESTU FIRDAUS</v>
      </c>
      <c r="C22" s="60" t="str">
        <f>'INPUT DATA Post Test'!C22</f>
        <v>230220080614</v>
      </c>
      <c r="D22" s="60" t="str">
        <f>'INPUT DATA Post Test'!D22</f>
        <v>083844706626</v>
      </c>
      <c r="E22" s="21" t="str">
        <f>'INPUT DATA Post Test'!E22</f>
        <v>MANAJEMEN S1</v>
      </c>
      <c r="F22" s="22">
        <f>'INPUT DATA Post Test'!J22</f>
        <v>24</v>
      </c>
      <c r="G22" s="22">
        <f>'INPUT DATA Post Test'!K22</f>
        <v>20</v>
      </c>
      <c r="H22" s="22">
        <f>'INPUT DATA Post Test'!L22</f>
        <v>21</v>
      </c>
      <c r="I22" s="23">
        <f>'INPUT DATA Post Test'!M22</f>
        <v>216.66666666666666</v>
      </c>
      <c r="J22" s="22" t="e">
        <f>'INPUT DATA Post Test'!N22</f>
        <v>#N/A</v>
      </c>
      <c r="K22" s="22"/>
    </row>
    <row r="23" spans="1:11" s="1" customFormat="1" ht="16" x14ac:dyDescent="0.2">
      <c r="A23" s="21">
        <v>20</v>
      </c>
      <c r="B23" s="58" t="str">
        <f>'INPUT DATA Pre Test'!B23</f>
        <v>ALVI NUR MUKMINA</v>
      </c>
      <c r="C23" s="60" t="str">
        <f>'INPUT DATA Post Test'!C23</f>
        <v>230220080637</v>
      </c>
      <c r="D23" s="60" t="str">
        <f>'INPUT DATA Post Test'!D23</f>
        <v>085731044238</v>
      </c>
      <c r="E23" s="21" t="str">
        <f>'INPUT DATA Post Test'!E23</f>
        <v>MANAJEMEN S1</v>
      </c>
      <c r="F23" s="22">
        <f>'INPUT DATA Post Test'!J23</f>
        <v>24</v>
      </c>
      <c r="G23" s="22">
        <f>'INPUT DATA Post Test'!K23</f>
        <v>20</v>
      </c>
      <c r="H23" s="22">
        <f>'INPUT DATA Post Test'!L23</f>
        <v>21</v>
      </c>
      <c r="I23" s="23">
        <f>'INPUT DATA Post Test'!M23</f>
        <v>216.66666666666666</v>
      </c>
      <c r="J23" s="22" t="e">
        <f>'INPUT DATA Post Test'!N23</f>
        <v>#N/A</v>
      </c>
      <c r="K23" s="22"/>
    </row>
    <row r="24" spans="1:11" s="1" customFormat="1" ht="16" x14ac:dyDescent="0.2">
      <c r="A24" s="21">
        <v>21</v>
      </c>
      <c r="B24" s="58" t="str">
        <f>'INPUT DATA Pre Test'!B24</f>
        <v>DUSRIANI ZEGA</v>
      </c>
      <c r="C24" s="60" t="str">
        <f>'INPUT DATA Post Test'!C24</f>
        <v>230220080827</v>
      </c>
      <c r="D24" s="60" t="str">
        <f>'INPUT DATA Post Test'!D24</f>
        <v>085297847645</v>
      </c>
      <c r="E24" s="21" t="str">
        <f>'INPUT DATA Post Test'!E24</f>
        <v>AKUNTANSI S1</v>
      </c>
      <c r="F24" s="22">
        <f>'INPUT DATA Post Test'!J24</f>
        <v>24</v>
      </c>
      <c r="G24" s="22">
        <f>'INPUT DATA Post Test'!K24</f>
        <v>20</v>
      </c>
      <c r="H24" s="22">
        <f>'INPUT DATA Post Test'!L24</f>
        <v>21</v>
      </c>
      <c r="I24" s="23">
        <f>'INPUT DATA Post Test'!M24</f>
        <v>216.66666666666666</v>
      </c>
      <c r="J24" s="22" t="e">
        <f>'INPUT DATA Post Test'!N24</f>
        <v>#N/A</v>
      </c>
      <c r="K24" s="22"/>
    </row>
    <row r="25" spans="1:11" s="1" customFormat="1" ht="18" customHeight="1" x14ac:dyDescent="0.2">
      <c r="A25" s="21">
        <v>22</v>
      </c>
      <c r="B25" s="58" t="str">
        <f>'INPUT DATA Pre Test'!B25</f>
        <v>ANDRI FIRMAN SAPUTRA</v>
      </c>
      <c r="C25" s="60" t="str">
        <f>'INPUT DATA Post Test'!C25</f>
        <v>230220080853</v>
      </c>
      <c r="D25" s="60" t="str">
        <f>'INPUT DATA Post Test'!D25</f>
        <v>087808675313</v>
      </c>
      <c r="E25" s="21" t="str">
        <f>'INPUT DATA Post Test'!E25</f>
        <v>TEKNIK INFORMATIKA S1</v>
      </c>
      <c r="F25" s="22">
        <f>'INPUT DATA Post Test'!J25</f>
        <v>24</v>
      </c>
      <c r="G25" s="22">
        <f>'INPUT DATA Post Test'!K25</f>
        <v>20</v>
      </c>
      <c r="H25" s="22">
        <f>'INPUT DATA Post Test'!L25</f>
        <v>21</v>
      </c>
      <c r="I25" s="23">
        <f>'INPUT DATA Post Test'!M25</f>
        <v>216.66666666666666</v>
      </c>
      <c r="J25" s="22" t="e">
        <f>'INPUT DATA Post Test'!N25</f>
        <v>#N/A</v>
      </c>
      <c r="K25" s="22"/>
    </row>
    <row r="26" spans="1:11" s="1" customFormat="1" ht="16" x14ac:dyDescent="0.2">
      <c r="A26" s="21">
        <v>23</v>
      </c>
      <c r="B26" s="58" t="str">
        <f>'INPUT DATA Pre Test'!B26</f>
        <v>BAGUS ARDIANSYAH FADHILLAH</v>
      </c>
      <c r="C26" s="60" t="str">
        <f>'INPUT DATA Post Test'!C26</f>
        <v>230220080867</v>
      </c>
      <c r="D26" s="60" t="str">
        <f>'INPUT DATA Post Test'!D26</f>
        <v>089654043159</v>
      </c>
      <c r="E26" s="21" t="str">
        <f>'INPUT DATA Post Test'!E26</f>
        <v>MANAJEMEN S1</v>
      </c>
      <c r="F26" s="22">
        <f>'INPUT DATA Post Test'!J26</f>
        <v>24</v>
      </c>
      <c r="G26" s="22">
        <f>'INPUT DATA Post Test'!K26</f>
        <v>20</v>
      </c>
      <c r="H26" s="22">
        <f>'INPUT DATA Post Test'!L26</f>
        <v>21</v>
      </c>
      <c r="I26" s="23">
        <f>'INPUT DATA Post Test'!M26</f>
        <v>216.66666666666666</v>
      </c>
      <c r="J26" s="22" t="e">
        <f>'INPUT DATA Post Test'!N26</f>
        <v>#N/A</v>
      </c>
      <c r="K26" s="22"/>
    </row>
    <row r="27" spans="1:11" s="1" customFormat="1" ht="16" x14ac:dyDescent="0.2">
      <c r="A27" s="21">
        <v>24</v>
      </c>
      <c r="B27" s="58" t="str">
        <f>'INPUT DATA Pre Test'!B27</f>
        <v>SEPTI PRIHASTUTI</v>
      </c>
      <c r="C27" s="60" t="str">
        <f>'INPUT DATA Post Test'!C27</f>
        <v>230220080869</v>
      </c>
      <c r="D27" s="60" t="str">
        <f>'INPUT DATA Post Test'!D27</f>
        <v>083874251221</v>
      </c>
      <c r="E27" s="21" t="str">
        <f>'INPUT DATA Post Test'!E27</f>
        <v>AKUNTANSI S1</v>
      </c>
      <c r="F27" s="22">
        <f>'INPUT DATA Post Test'!J27</f>
        <v>24</v>
      </c>
      <c r="G27" s="22">
        <f>'INPUT DATA Post Test'!K27</f>
        <v>20</v>
      </c>
      <c r="H27" s="22">
        <f>'INPUT DATA Post Test'!L27</f>
        <v>21</v>
      </c>
      <c r="I27" s="23">
        <f>'INPUT DATA Post Test'!M27</f>
        <v>216.66666666666666</v>
      </c>
      <c r="J27" s="22" t="e">
        <f>'INPUT DATA Post Test'!N27</f>
        <v>#N/A</v>
      </c>
      <c r="K27" s="22"/>
    </row>
    <row r="28" spans="1:11" s="1" customFormat="1" ht="16" x14ac:dyDescent="0.2">
      <c r="A28" s="21">
        <v>25</v>
      </c>
      <c r="B28" s="58" t="str">
        <f>'INPUT DATA Pre Test'!B28</f>
        <v>SALMAN FAHRIZI</v>
      </c>
      <c r="C28" s="60" t="str">
        <f>'INPUT DATA Post Test'!C28</f>
        <v>230220080952</v>
      </c>
      <c r="D28" s="60" t="str">
        <f>'INPUT DATA Post Test'!D28</f>
        <v>081223951360</v>
      </c>
      <c r="E28" s="21" t="str">
        <f>'INPUT DATA Post Test'!E28</f>
        <v>HUKUM S1</v>
      </c>
      <c r="F28" s="22">
        <f>'INPUT DATA Post Test'!J28</f>
        <v>24</v>
      </c>
      <c r="G28" s="22">
        <f>'INPUT DATA Post Test'!K28</f>
        <v>20</v>
      </c>
      <c r="H28" s="22">
        <f>'INPUT DATA Post Test'!L28</f>
        <v>21</v>
      </c>
      <c r="I28" s="23">
        <f>'INPUT DATA Post Test'!M28</f>
        <v>216.66666666666666</v>
      </c>
      <c r="J28" s="22" t="e">
        <f>'INPUT DATA Post Test'!N28</f>
        <v>#N/A</v>
      </c>
      <c r="K28" s="22"/>
    </row>
    <row r="29" spans="1:11" s="1" customFormat="1" ht="16" x14ac:dyDescent="0.2">
      <c r="A29" s="21">
        <v>26</v>
      </c>
      <c r="B29" s="58" t="str">
        <f>'INPUT DATA Pre Test'!B29</f>
        <v>EKA FAJAR NUGRAHA</v>
      </c>
      <c r="C29" s="60" t="str">
        <f>'INPUT DATA Post Test'!C29</f>
        <v>230220080994</v>
      </c>
      <c r="D29" s="60" t="str">
        <f>'INPUT DATA Post Test'!D29</f>
        <v>081212566736</v>
      </c>
      <c r="E29" s="21" t="str">
        <f>'INPUT DATA Post Test'!E29</f>
        <v>HUKUM S2</v>
      </c>
      <c r="F29" s="22">
        <f>'INPUT DATA Post Test'!J29</f>
        <v>24</v>
      </c>
      <c r="G29" s="22">
        <f>'INPUT DATA Post Test'!K29</f>
        <v>20</v>
      </c>
      <c r="H29" s="22">
        <f>'INPUT DATA Post Test'!L29</f>
        <v>21</v>
      </c>
      <c r="I29" s="23">
        <f>'INPUT DATA Post Test'!M29</f>
        <v>216.66666666666666</v>
      </c>
      <c r="J29" s="22" t="e">
        <f>'INPUT DATA Post Test'!N29</f>
        <v>#N/A</v>
      </c>
      <c r="K29" s="22"/>
    </row>
    <row r="30" spans="1:11" s="1" customFormat="1" ht="16" x14ac:dyDescent="0.2">
      <c r="A30" s="21">
        <v>27</v>
      </c>
      <c r="B30" s="58" t="str">
        <f>'INPUT DATA Pre Test'!B30</f>
        <v>NUR AFIFAH AMIR</v>
      </c>
      <c r="C30" s="60" t="str">
        <f>'INPUT DATA Post Test'!C30</f>
        <v>230220081022</v>
      </c>
      <c r="D30" s="60" t="str">
        <f>'INPUT DATA Post Test'!D30</f>
        <v>089608631453</v>
      </c>
      <c r="E30" s="21" t="str">
        <f>'INPUT DATA Post Test'!E30</f>
        <v>MANAJEMEN S1</v>
      </c>
      <c r="F30" s="22">
        <f>'INPUT DATA Post Test'!J30</f>
        <v>24</v>
      </c>
      <c r="G30" s="22">
        <f>'INPUT DATA Post Test'!K30</f>
        <v>20</v>
      </c>
      <c r="H30" s="22">
        <f>'INPUT DATA Post Test'!L30</f>
        <v>21</v>
      </c>
      <c r="I30" s="23">
        <f>'INPUT DATA Post Test'!M30</f>
        <v>216.66666666666666</v>
      </c>
      <c r="J30" s="22" t="e">
        <f>'INPUT DATA Post Test'!N30</f>
        <v>#N/A</v>
      </c>
      <c r="K30" s="22"/>
    </row>
    <row r="31" spans="1:11" s="1" customFormat="1" ht="16" x14ac:dyDescent="0.2">
      <c r="A31" s="21">
        <v>28</v>
      </c>
      <c r="B31" s="58" t="str">
        <f>'INPUT DATA Pre Test'!B31</f>
        <v>SRIHAYANI</v>
      </c>
      <c r="C31" s="60" t="str">
        <f>'INPUT DATA Post Test'!C31</f>
        <v>230220081058</v>
      </c>
      <c r="D31" s="60" t="str">
        <f>'INPUT DATA Post Test'!D31</f>
        <v>083878807026</v>
      </c>
      <c r="E31" s="21" t="str">
        <f>'INPUT DATA Post Test'!E31</f>
        <v>SASTRA INDONESIA S1</v>
      </c>
      <c r="F31" s="22">
        <f>'INPUT DATA Post Test'!J31</f>
        <v>24</v>
      </c>
      <c r="G31" s="22">
        <f>'INPUT DATA Post Test'!K31</f>
        <v>20</v>
      </c>
      <c r="H31" s="22">
        <f>'INPUT DATA Post Test'!L31</f>
        <v>21</v>
      </c>
      <c r="I31" s="23">
        <f>'INPUT DATA Post Test'!M31</f>
        <v>216.66666666666666</v>
      </c>
      <c r="J31" s="22" t="e">
        <f>'INPUT DATA Post Test'!N31</f>
        <v>#N/A</v>
      </c>
      <c r="K31" s="22"/>
    </row>
    <row r="32" spans="1:11" s="1" customFormat="1" ht="16" x14ac:dyDescent="0.2">
      <c r="A32" s="21">
        <v>29</v>
      </c>
      <c r="B32" s="58" t="str">
        <f>'INPUT DATA Pre Test'!B32</f>
        <v>RIZKI DWI RAMA</v>
      </c>
      <c r="C32" s="60" t="str">
        <f>'INPUT DATA Post Test'!C32</f>
        <v>230220081083</v>
      </c>
      <c r="D32" s="60" t="str">
        <f>'INPUT DATA Post Test'!D32</f>
        <v>089624965323</v>
      </c>
      <c r="E32" s="21" t="str">
        <f>'INPUT DATA Post Test'!E32</f>
        <v>MANAJEMEN S1</v>
      </c>
      <c r="F32" s="22">
        <f>'INPUT DATA Post Test'!J32</f>
        <v>24</v>
      </c>
      <c r="G32" s="22">
        <f>'INPUT DATA Post Test'!K32</f>
        <v>20</v>
      </c>
      <c r="H32" s="22">
        <f>'INPUT DATA Post Test'!L32</f>
        <v>21</v>
      </c>
      <c r="I32" s="23">
        <f>'INPUT DATA Post Test'!M32</f>
        <v>216.66666666666666</v>
      </c>
      <c r="J32" s="22" t="e">
        <f>'INPUT DATA Post Test'!N32</f>
        <v>#N/A</v>
      </c>
      <c r="K32" s="22"/>
    </row>
    <row r="33" spans="1:11" s="1" customFormat="1" ht="16" x14ac:dyDescent="0.2">
      <c r="A33" s="21">
        <v>30</v>
      </c>
      <c r="B33" s="58" t="str">
        <f>'INPUT DATA Pre Test'!B33</f>
        <v>ABDUL HAMID AFFANDI</v>
      </c>
      <c r="C33" s="60" t="str">
        <f>'INPUT DATA Post Test'!C33</f>
        <v>230220081098</v>
      </c>
      <c r="D33" s="60" t="str">
        <f>'INPUT DATA Post Test'!D33</f>
        <v>089665100497</v>
      </c>
      <c r="E33" s="21" t="str">
        <f>'INPUT DATA Post Test'!E33</f>
        <v>SASTRA INGGRIS S1</v>
      </c>
      <c r="F33" s="22">
        <f>'INPUT DATA Post Test'!J33</f>
        <v>24</v>
      </c>
      <c r="G33" s="22">
        <f>'INPUT DATA Post Test'!K33</f>
        <v>20</v>
      </c>
      <c r="H33" s="22">
        <f>'INPUT DATA Post Test'!L33</f>
        <v>21</v>
      </c>
      <c r="I33" s="23">
        <f>'INPUT DATA Post Test'!M33</f>
        <v>216.66666666666666</v>
      </c>
      <c r="J33" s="22" t="e">
        <f>'INPUT DATA Post Test'!N33</f>
        <v>#N/A</v>
      </c>
      <c r="K33" s="22"/>
    </row>
    <row r="34" spans="1:11" s="1" customFormat="1" ht="16" x14ac:dyDescent="0.2">
      <c r="A34" s="21">
        <v>31</v>
      </c>
      <c r="B34" s="58" t="str">
        <f>'INPUT DATA Pre Test'!B34</f>
        <v>A</v>
      </c>
      <c r="C34" s="60" t="str">
        <f>'INPUT DATA Post Test'!C34</f>
        <v>-</v>
      </c>
      <c r="D34" s="60" t="str">
        <f>'INPUT DATA Post Test'!D34</f>
        <v>-</v>
      </c>
      <c r="E34" s="21" t="str">
        <f>'INPUT DATA Post Test'!E34</f>
        <v>A</v>
      </c>
      <c r="F34" s="22">
        <f>'INPUT DATA Post Test'!J34</f>
        <v>24</v>
      </c>
      <c r="G34" s="22">
        <f>'INPUT DATA Post Test'!K34</f>
        <v>20</v>
      </c>
      <c r="H34" s="22">
        <f>'INPUT DATA Post Test'!L34</f>
        <v>21</v>
      </c>
      <c r="I34" s="23">
        <f>'INPUT DATA Post Test'!M34</f>
        <v>216.66666666666666</v>
      </c>
      <c r="J34" s="22" t="e">
        <f>'INPUT DATA Post Test'!N34</f>
        <v>#N/A</v>
      </c>
      <c r="K34" s="22"/>
    </row>
    <row r="35" spans="1:11" s="1" customFormat="1" ht="16" x14ac:dyDescent="0.2">
      <c r="A35" s="21">
        <v>32</v>
      </c>
      <c r="B35" s="58" t="str">
        <f>'INPUT DATA Pre Test'!B35</f>
        <v>A</v>
      </c>
      <c r="C35" s="60" t="str">
        <f>'INPUT DATA Post Test'!C35</f>
        <v>-</v>
      </c>
      <c r="D35" s="60" t="str">
        <f>'INPUT DATA Post Test'!D35</f>
        <v>-</v>
      </c>
      <c r="E35" s="21" t="str">
        <f>'INPUT DATA Post Test'!E35</f>
        <v>A</v>
      </c>
      <c r="F35" s="22">
        <f>'INPUT DATA Post Test'!J35</f>
        <v>24</v>
      </c>
      <c r="G35" s="22">
        <f>'INPUT DATA Post Test'!K35</f>
        <v>20</v>
      </c>
      <c r="H35" s="22">
        <f>'INPUT DATA Post Test'!L35</f>
        <v>21</v>
      </c>
      <c r="I35" s="23">
        <f>'INPUT DATA Post Test'!M35</f>
        <v>216.66666666666666</v>
      </c>
      <c r="J35" s="22" t="e">
        <f>'INPUT DATA Post Test'!N35</f>
        <v>#N/A</v>
      </c>
      <c r="K35" s="22"/>
    </row>
    <row r="36" spans="1:11" s="1" customFormat="1" ht="16" x14ac:dyDescent="0.2">
      <c r="A36" s="21">
        <v>33</v>
      </c>
      <c r="B36" s="58" t="str">
        <f>'INPUT DATA Pre Test'!B36</f>
        <v>A</v>
      </c>
      <c r="C36" s="60" t="str">
        <f>'INPUT DATA Post Test'!C36</f>
        <v>-</v>
      </c>
      <c r="D36" s="60" t="str">
        <f>'INPUT DATA Post Test'!D36</f>
        <v>-</v>
      </c>
      <c r="E36" s="21" t="str">
        <f>'INPUT DATA Post Test'!E36</f>
        <v>A</v>
      </c>
      <c r="F36" s="22">
        <f>'INPUT DATA Post Test'!J36</f>
        <v>24</v>
      </c>
      <c r="G36" s="22">
        <f>'INPUT DATA Post Test'!K36</f>
        <v>20</v>
      </c>
      <c r="H36" s="22">
        <f>'INPUT DATA Post Test'!L36</f>
        <v>21</v>
      </c>
      <c r="I36" s="23">
        <f>'INPUT DATA Post Test'!M36</f>
        <v>216.66666666666666</v>
      </c>
      <c r="J36" s="22" t="e">
        <f>'INPUT DATA Post Test'!N36</f>
        <v>#N/A</v>
      </c>
      <c r="K36" s="22"/>
    </row>
    <row r="37" spans="1:11" s="1" customFormat="1" ht="16" x14ac:dyDescent="0.2">
      <c r="A37" s="21">
        <v>34</v>
      </c>
      <c r="B37" s="58" t="str">
        <f>'INPUT DATA Pre Test'!B37</f>
        <v>A</v>
      </c>
      <c r="C37" s="60" t="str">
        <f>'INPUT DATA Post Test'!C37</f>
        <v>-</v>
      </c>
      <c r="D37" s="60" t="str">
        <f>'INPUT DATA Post Test'!D37</f>
        <v>-</v>
      </c>
      <c r="E37" s="21" t="str">
        <f>'INPUT DATA Post Test'!E37</f>
        <v>A</v>
      </c>
      <c r="F37" s="22">
        <f>'INPUT DATA Post Test'!J37</f>
        <v>24</v>
      </c>
      <c r="G37" s="22">
        <f>'INPUT DATA Post Test'!K37</f>
        <v>20</v>
      </c>
      <c r="H37" s="22">
        <f>'INPUT DATA Post Test'!L37</f>
        <v>21</v>
      </c>
      <c r="I37" s="23">
        <f>'INPUT DATA Post Test'!M37</f>
        <v>216.66666666666666</v>
      </c>
      <c r="J37" s="22" t="e">
        <f>'INPUT DATA Post Test'!N37</f>
        <v>#N/A</v>
      </c>
      <c r="K37" s="22"/>
    </row>
    <row r="38" spans="1:11" s="1" customFormat="1" ht="16" x14ac:dyDescent="0.2">
      <c r="A38" s="21">
        <v>35</v>
      </c>
      <c r="B38" s="58" t="str">
        <f>'INPUT DATA Pre Test'!B38</f>
        <v>A</v>
      </c>
      <c r="C38" s="60" t="str">
        <f>'INPUT DATA Post Test'!C38</f>
        <v>-</v>
      </c>
      <c r="D38" s="60" t="str">
        <f>'INPUT DATA Post Test'!D38</f>
        <v>-</v>
      </c>
      <c r="E38" s="21" t="str">
        <f>'INPUT DATA Post Test'!E38</f>
        <v>A</v>
      </c>
      <c r="F38" s="22">
        <f>'INPUT DATA Post Test'!J38</f>
        <v>24</v>
      </c>
      <c r="G38" s="22">
        <f>'INPUT DATA Post Test'!K38</f>
        <v>20</v>
      </c>
      <c r="H38" s="22">
        <f>'INPUT DATA Post Test'!L38</f>
        <v>21</v>
      </c>
      <c r="I38" s="23">
        <f>'INPUT DATA Post Test'!M38</f>
        <v>216.66666666666666</v>
      </c>
      <c r="J38" s="22" t="e">
        <f>'INPUT DATA Post Test'!N38</f>
        <v>#N/A</v>
      </c>
      <c r="K38" s="22"/>
    </row>
    <row r="39" spans="1:11" s="1" customFormat="1" ht="16" x14ac:dyDescent="0.2">
      <c r="A39" s="21">
        <v>36</v>
      </c>
      <c r="B39" s="58" t="str">
        <f>'INPUT DATA Pre Test'!B39</f>
        <v>A</v>
      </c>
      <c r="C39" s="60" t="str">
        <f>'INPUT DATA Post Test'!C39</f>
        <v>-</v>
      </c>
      <c r="D39" s="60" t="str">
        <f>'INPUT DATA Post Test'!D39</f>
        <v>-</v>
      </c>
      <c r="E39" s="21" t="str">
        <f>'INPUT DATA Post Test'!E39</f>
        <v>A</v>
      </c>
      <c r="F39" s="22">
        <f>'INPUT DATA Post Test'!J39</f>
        <v>24</v>
      </c>
      <c r="G39" s="22">
        <f>'INPUT DATA Post Test'!K39</f>
        <v>20</v>
      </c>
      <c r="H39" s="22">
        <f>'INPUT DATA Post Test'!L39</f>
        <v>21</v>
      </c>
      <c r="I39" s="23">
        <f>'INPUT DATA Post Test'!M39</f>
        <v>216.66666666666666</v>
      </c>
      <c r="J39" s="22" t="e">
        <f>'INPUT DATA Post Test'!N39</f>
        <v>#N/A</v>
      </c>
      <c r="K39" s="22"/>
    </row>
    <row r="40" spans="1:11" s="1" customFormat="1" ht="16" x14ac:dyDescent="0.2">
      <c r="A40" s="21">
        <v>37</v>
      </c>
      <c r="B40" s="58" t="str">
        <f>'INPUT DATA Pre Test'!B40</f>
        <v>A</v>
      </c>
      <c r="C40" s="60" t="str">
        <f>'INPUT DATA Post Test'!C40</f>
        <v>-</v>
      </c>
      <c r="D40" s="60" t="str">
        <f>'INPUT DATA Post Test'!D40</f>
        <v>-</v>
      </c>
      <c r="E40" s="21" t="str">
        <f>'INPUT DATA Post Test'!E40</f>
        <v>A</v>
      </c>
      <c r="F40" s="22">
        <f>'INPUT DATA Post Test'!J40</f>
        <v>24</v>
      </c>
      <c r="G40" s="22">
        <f>'INPUT DATA Post Test'!K40</f>
        <v>20</v>
      </c>
      <c r="H40" s="22">
        <f>'INPUT DATA Post Test'!L40</f>
        <v>21</v>
      </c>
      <c r="I40" s="23">
        <f>'INPUT DATA Post Test'!M40</f>
        <v>216.66666666666666</v>
      </c>
      <c r="J40" s="22" t="e">
        <f>'INPUT DATA Post Test'!N40</f>
        <v>#N/A</v>
      </c>
      <c r="K40" s="22"/>
    </row>
    <row r="41" spans="1:11" s="1" customFormat="1" ht="16" x14ac:dyDescent="0.2">
      <c r="A41" s="21">
        <v>38</v>
      </c>
      <c r="B41" s="58" t="str">
        <f>'INPUT DATA Pre Test'!B41</f>
        <v>A</v>
      </c>
      <c r="C41" s="60" t="str">
        <f>'INPUT DATA Post Test'!C41</f>
        <v>-</v>
      </c>
      <c r="D41" s="60" t="str">
        <f>'INPUT DATA Post Test'!D41</f>
        <v>-</v>
      </c>
      <c r="E41" s="21" t="str">
        <f>'INPUT DATA Post Test'!E41</f>
        <v>A</v>
      </c>
      <c r="F41" s="22">
        <f>'INPUT DATA Post Test'!J41</f>
        <v>24</v>
      </c>
      <c r="G41" s="22">
        <f>'INPUT DATA Post Test'!K41</f>
        <v>20</v>
      </c>
      <c r="H41" s="22">
        <f>'INPUT DATA Post Test'!L41</f>
        <v>21</v>
      </c>
      <c r="I41" s="23">
        <f>'INPUT DATA Post Test'!M41</f>
        <v>216.66666666666666</v>
      </c>
      <c r="J41" s="22" t="e">
        <f>'INPUT DATA Post Test'!N41</f>
        <v>#N/A</v>
      </c>
      <c r="K41" s="22"/>
    </row>
    <row r="42" spans="1:11" s="1" customFormat="1" ht="16" x14ac:dyDescent="0.2">
      <c r="A42" s="21">
        <v>39</v>
      </c>
      <c r="B42" s="58" t="str">
        <f>'INPUT DATA Pre Test'!B42</f>
        <v>A</v>
      </c>
      <c r="C42" s="60" t="str">
        <f>'INPUT DATA Post Test'!C42</f>
        <v>-</v>
      </c>
      <c r="D42" s="60" t="str">
        <f>'INPUT DATA Post Test'!D42</f>
        <v>-</v>
      </c>
      <c r="E42" s="21" t="str">
        <f>'INPUT DATA Post Test'!E42</f>
        <v>A</v>
      </c>
      <c r="F42" s="22">
        <f>'INPUT DATA Post Test'!J42</f>
        <v>24</v>
      </c>
      <c r="G42" s="22">
        <f>'INPUT DATA Post Test'!K42</f>
        <v>20</v>
      </c>
      <c r="H42" s="22">
        <f>'INPUT DATA Post Test'!L42</f>
        <v>21</v>
      </c>
      <c r="I42" s="23">
        <f>'INPUT DATA Post Test'!M42</f>
        <v>216.66666666666666</v>
      </c>
      <c r="J42" s="22" t="e">
        <f>'INPUT DATA Post Test'!N42</f>
        <v>#N/A</v>
      </c>
      <c r="K42" s="22"/>
    </row>
    <row r="43" spans="1:11" s="1" customFormat="1" ht="16" x14ac:dyDescent="0.2">
      <c r="A43" s="21">
        <v>40</v>
      </c>
      <c r="B43" s="58" t="str">
        <f>'INPUT DATA Pre Test'!B43</f>
        <v>A</v>
      </c>
      <c r="C43" s="60" t="str">
        <f>'INPUT DATA Post Test'!C43</f>
        <v>-</v>
      </c>
      <c r="D43" s="60" t="str">
        <f>'INPUT DATA Post Test'!D43</f>
        <v>-</v>
      </c>
      <c r="E43" s="21" t="str">
        <f>'INPUT DATA Post Test'!E43</f>
        <v>A</v>
      </c>
      <c r="F43" s="22">
        <f>'INPUT DATA Post Test'!J43</f>
        <v>24</v>
      </c>
      <c r="G43" s="22">
        <f>'INPUT DATA Post Test'!K43</f>
        <v>20</v>
      </c>
      <c r="H43" s="22">
        <f>'INPUT DATA Post Test'!L43</f>
        <v>21</v>
      </c>
      <c r="I43" s="23">
        <f>'INPUT DATA Post Test'!M43</f>
        <v>216.66666666666666</v>
      </c>
      <c r="J43" s="22" t="e">
        <f>'INPUT DATA Post Test'!N43</f>
        <v>#N/A</v>
      </c>
      <c r="K43" s="22"/>
    </row>
    <row r="44" spans="1:11" s="1" customFormat="1" ht="16" x14ac:dyDescent="0.2">
      <c r="A44" s="21">
        <v>41</v>
      </c>
      <c r="B44" s="58" t="str">
        <f>'INPUT DATA Pre Test'!B44</f>
        <v>A</v>
      </c>
      <c r="C44" s="60" t="str">
        <f>'INPUT DATA Post Test'!C44</f>
        <v>-</v>
      </c>
      <c r="D44" s="60" t="str">
        <f>'INPUT DATA Post Test'!D44</f>
        <v>-</v>
      </c>
      <c r="E44" s="21" t="str">
        <f>'INPUT DATA Post Test'!E44</f>
        <v>A</v>
      </c>
      <c r="F44" s="22">
        <f>'INPUT DATA Post Test'!J44</f>
        <v>24</v>
      </c>
      <c r="G44" s="22">
        <f>'INPUT DATA Post Test'!K44</f>
        <v>20</v>
      </c>
      <c r="H44" s="22">
        <f>'INPUT DATA Post Test'!L44</f>
        <v>21</v>
      </c>
      <c r="I44" s="23">
        <f>'INPUT DATA Post Test'!M44</f>
        <v>216.66666666666666</v>
      </c>
      <c r="J44" s="22" t="e">
        <f>'INPUT DATA Post Test'!N44</f>
        <v>#N/A</v>
      </c>
      <c r="K44" s="22"/>
    </row>
    <row r="45" spans="1:11" s="1" customFormat="1" ht="16" x14ac:dyDescent="0.2">
      <c r="A45" s="21">
        <v>42</v>
      </c>
      <c r="B45" s="58" t="str">
        <f>'INPUT DATA Pre Test'!B45</f>
        <v>A</v>
      </c>
      <c r="C45" s="60" t="str">
        <f>'INPUT DATA Post Test'!C45</f>
        <v>-</v>
      </c>
      <c r="D45" s="60" t="str">
        <f>'INPUT DATA Post Test'!D45</f>
        <v>-</v>
      </c>
      <c r="E45" s="21" t="str">
        <f>'INPUT DATA Post Test'!E45</f>
        <v>A</v>
      </c>
      <c r="F45" s="22">
        <f>'INPUT DATA Post Test'!J45</f>
        <v>24</v>
      </c>
      <c r="G45" s="22">
        <f>'INPUT DATA Post Test'!K45</f>
        <v>20</v>
      </c>
      <c r="H45" s="22">
        <f>'INPUT DATA Post Test'!L45</f>
        <v>21</v>
      </c>
      <c r="I45" s="23">
        <f>'INPUT DATA Post Test'!M45</f>
        <v>216.66666666666666</v>
      </c>
      <c r="J45" s="22" t="e">
        <f>'INPUT DATA Post Test'!N45</f>
        <v>#N/A</v>
      </c>
      <c r="K45" s="22"/>
    </row>
    <row r="46" spans="1:11" s="1" customFormat="1" ht="16" x14ac:dyDescent="0.2">
      <c r="A46" s="21">
        <v>43</v>
      </c>
      <c r="B46" s="58" t="str">
        <f>'INPUT DATA Pre Test'!B46</f>
        <v>A</v>
      </c>
      <c r="C46" s="60" t="str">
        <f>'INPUT DATA Post Test'!C46</f>
        <v>-</v>
      </c>
      <c r="D46" s="60" t="str">
        <f>'INPUT DATA Post Test'!D46</f>
        <v>-</v>
      </c>
      <c r="E46" s="21" t="str">
        <f>'INPUT DATA Post Test'!E46</f>
        <v>A</v>
      </c>
      <c r="F46" s="22">
        <f>'INPUT DATA Post Test'!J46</f>
        <v>24</v>
      </c>
      <c r="G46" s="22">
        <f>'INPUT DATA Post Test'!K46</f>
        <v>20</v>
      </c>
      <c r="H46" s="22">
        <f>'INPUT DATA Post Test'!L46</f>
        <v>21</v>
      </c>
      <c r="I46" s="23">
        <f>'INPUT DATA Post Test'!M46</f>
        <v>216.66666666666666</v>
      </c>
      <c r="J46" s="22" t="e">
        <f>'INPUT DATA Post Test'!N46</f>
        <v>#N/A</v>
      </c>
      <c r="K46" s="22"/>
    </row>
    <row r="47" spans="1:11" s="1" customFormat="1" ht="16" x14ac:dyDescent="0.2">
      <c r="A47" s="21">
        <v>44</v>
      </c>
      <c r="B47" s="58" t="str">
        <f>'INPUT DATA Pre Test'!B47</f>
        <v>A</v>
      </c>
      <c r="C47" s="60" t="str">
        <f>'INPUT DATA Post Test'!C47</f>
        <v>-</v>
      </c>
      <c r="D47" s="60" t="str">
        <f>'INPUT DATA Post Test'!D47</f>
        <v>-</v>
      </c>
      <c r="E47" s="21" t="str">
        <f>'INPUT DATA Post Test'!E47</f>
        <v>A</v>
      </c>
      <c r="F47" s="22">
        <f>'INPUT DATA Post Test'!J47</f>
        <v>24</v>
      </c>
      <c r="G47" s="22">
        <f>'INPUT DATA Post Test'!K47</f>
        <v>20</v>
      </c>
      <c r="H47" s="22">
        <f>'INPUT DATA Post Test'!L47</f>
        <v>21</v>
      </c>
      <c r="I47" s="23">
        <f>'INPUT DATA Post Test'!M47</f>
        <v>216.66666666666666</v>
      </c>
      <c r="J47" s="22" t="e">
        <f>'INPUT DATA Post Test'!N47</f>
        <v>#N/A</v>
      </c>
      <c r="K47" s="22"/>
    </row>
    <row r="48" spans="1:11" s="1" customFormat="1" ht="16" x14ac:dyDescent="0.2">
      <c r="A48" s="21">
        <v>45</v>
      </c>
      <c r="B48" s="64" t="str">
        <f>'INPUT DATA Pre Test'!B48</f>
        <v>A</v>
      </c>
      <c r="C48" s="60" t="str">
        <f>'INPUT DATA Post Test'!C48</f>
        <v>-</v>
      </c>
      <c r="D48" s="60" t="str">
        <f>'INPUT DATA Post Test'!D48</f>
        <v>-</v>
      </c>
      <c r="E48" s="21" t="str">
        <f>'INPUT DATA Post Test'!E48</f>
        <v>A</v>
      </c>
      <c r="F48" s="22">
        <f>'INPUT DATA Post Test'!J48</f>
        <v>24</v>
      </c>
      <c r="G48" s="22">
        <f>'INPUT DATA Post Test'!K48</f>
        <v>20</v>
      </c>
      <c r="H48" s="22">
        <f>'INPUT DATA Post Test'!L48</f>
        <v>21</v>
      </c>
      <c r="I48" s="23">
        <f>'INPUT DATA Post Test'!M48</f>
        <v>216.66666666666666</v>
      </c>
      <c r="J48" s="22" t="e">
        <f>'INPUT DATA Post Test'!N48</f>
        <v>#N/A</v>
      </c>
      <c r="K48" s="22"/>
    </row>
    <row r="49" spans="2:9" s="1" customFormat="1" x14ac:dyDescent="0.2">
      <c r="B49" s="26" t="s">
        <v>30</v>
      </c>
      <c r="C49" s="13"/>
      <c r="D49" s="13"/>
      <c r="E49"/>
      <c r="I49" s="61"/>
    </row>
    <row r="50" spans="2:9" x14ac:dyDescent="0.2">
      <c r="B50" s="27"/>
      <c r="C50" s="26" t="s">
        <v>31</v>
      </c>
    </row>
    <row r="51" spans="2:9" x14ac:dyDescent="0.2">
      <c r="B51" s="28"/>
      <c r="C51" s="26" t="s">
        <v>32</v>
      </c>
    </row>
    <row r="53" spans="2:9" x14ac:dyDescent="0.2">
      <c r="B53" s="26" t="s">
        <v>33</v>
      </c>
    </row>
    <row r="54" spans="2:9" x14ac:dyDescent="0.2">
      <c r="B54" s="26" t="s">
        <v>34</v>
      </c>
    </row>
    <row r="55" spans="2:9" x14ac:dyDescent="0.2">
      <c r="B55" s="29" t="s">
        <v>35</v>
      </c>
    </row>
    <row r="56" spans="2:9" x14ac:dyDescent="0.2">
      <c r="B56" s="29" t="s">
        <v>36</v>
      </c>
    </row>
    <row r="57" spans="2:9" x14ac:dyDescent="0.2">
      <c r="B57" s="29" t="s">
        <v>37</v>
      </c>
    </row>
    <row r="58" spans="2:9" x14ac:dyDescent="0.2">
      <c r="B58" s="29" t="s">
        <v>38</v>
      </c>
    </row>
    <row r="59" spans="2:9" x14ac:dyDescent="0.2">
      <c r="B59" s="26" t="s">
        <v>39</v>
      </c>
    </row>
    <row r="60" spans="2:9" x14ac:dyDescent="0.2">
      <c r="B60" s="26" t="s">
        <v>40</v>
      </c>
    </row>
    <row r="61" spans="2:9" x14ac:dyDescent="0.2">
      <c r="B61" s="26" t="s">
        <v>41</v>
      </c>
    </row>
    <row r="62" spans="2:9" x14ac:dyDescent="0.2">
      <c r="B62" s="26" t="s">
        <v>42</v>
      </c>
    </row>
    <row r="63" spans="2:9" x14ac:dyDescent="0.2">
      <c r="B63" s="26" t="s">
        <v>43</v>
      </c>
    </row>
    <row r="64" spans="2:9" x14ac:dyDescent="0.2">
      <c r="B64" s="26" t="s">
        <v>44</v>
      </c>
    </row>
    <row r="65" spans="2:2" x14ac:dyDescent="0.2">
      <c r="B65" s="26" t="s">
        <v>45</v>
      </c>
    </row>
    <row r="67" spans="2:2" x14ac:dyDescent="0.2">
      <c r="B67" s="26" t="s">
        <v>46</v>
      </c>
    </row>
    <row r="68" spans="2:2" x14ac:dyDescent="0.2">
      <c r="B68" s="26" t="s">
        <v>163</v>
      </c>
    </row>
  </sheetData>
  <mergeCells count="9">
    <mergeCell ref="K2:K3"/>
    <mergeCell ref="F2:H2"/>
    <mergeCell ref="I2:I3"/>
    <mergeCell ref="J2:J3"/>
    <mergeCell ref="A2:A3"/>
    <mergeCell ref="B2:B3"/>
    <mergeCell ref="C2:C3"/>
    <mergeCell ref="D2:D3"/>
    <mergeCell ref="E2:E3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U48"/>
  <sheetViews>
    <sheetView topLeftCell="E1" zoomScale="85" zoomScaleNormal="85" workbookViewId="0">
      <selection activeCell="L25" sqref="L25"/>
    </sheetView>
  </sheetViews>
  <sheetFormatPr baseColWidth="10" defaultColWidth="8.83203125" defaultRowHeight="15" x14ac:dyDescent="0.2"/>
  <cols>
    <col min="2" max="2" width="27.6640625" customWidth="1"/>
    <col min="3" max="3" width="18.1640625" customWidth="1"/>
    <col min="4" max="4" width="18.5" customWidth="1"/>
    <col min="5" max="5" width="20" customWidth="1"/>
    <col min="6" max="6" width="13" customWidth="1"/>
    <col min="7" max="7" width="18.5" customWidth="1"/>
    <col min="8" max="8" width="12.83203125" customWidth="1"/>
    <col min="9" max="9" width="18.6640625" customWidth="1"/>
    <col min="10" max="10" width="5" customWidth="1"/>
    <col min="11" max="11" width="24.6640625" customWidth="1"/>
    <col min="12" max="12" width="11" customWidth="1"/>
    <col min="14" max="14" width="23" bestFit="1" customWidth="1"/>
    <col min="15" max="15" width="12" bestFit="1" customWidth="1"/>
    <col min="16" max="16" width="8" bestFit="1" customWidth="1"/>
  </cols>
  <sheetData>
    <row r="2" spans="1:21" x14ac:dyDescent="0.2">
      <c r="A2" s="78" t="s">
        <v>15</v>
      </c>
      <c r="B2" s="78" t="s">
        <v>16</v>
      </c>
      <c r="C2" s="80" t="s">
        <v>17</v>
      </c>
      <c r="D2" s="78" t="s">
        <v>18</v>
      </c>
      <c r="E2" s="78" t="s">
        <v>19</v>
      </c>
      <c r="F2" s="87" t="s">
        <v>81</v>
      </c>
      <c r="G2" s="80" t="s">
        <v>22</v>
      </c>
      <c r="H2" s="87" t="s">
        <v>82</v>
      </c>
      <c r="I2" s="80" t="s">
        <v>22</v>
      </c>
      <c r="K2" s="86" t="s">
        <v>84</v>
      </c>
      <c r="L2" s="86"/>
      <c r="N2" s="86" t="s">
        <v>167</v>
      </c>
      <c r="O2" s="86"/>
      <c r="P2" s="41" t="s">
        <v>49</v>
      </c>
      <c r="Q2" s="40" t="s">
        <v>50</v>
      </c>
      <c r="R2" s="40" t="s">
        <v>51</v>
      </c>
      <c r="S2" s="41" t="s">
        <v>52</v>
      </c>
      <c r="T2" s="37" t="e">
        <v>#N/A</v>
      </c>
    </row>
    <row r="3" spans="1:21" x14ac:dyDescent="0.2">
      <c r="A3" s="78"/>
      <c r="B3" s="78"/>
      <c r="C3" s="80"/>
      <c r="D3" s="78"/>
      <c r="E3" s="78"/>
      <c r="F3" s="87"/>
      <c r="G3" s="80"/>
      <c r="H3" s="87"/>
      <c r="I3" s="80"/>
      <c r="K3" s="43" t="s">
        <v>26</v>
      </c>
      <c r="L3" s="11">
        <f>COUNTIF(G4:G48,"BEGINNER")</f>
        <v>23</v>
      </c>
      <c r="N3" s="38" t="s">
        <v>172</v>
      </c>
      <c r="O3" s="11">
        <f>COUNTIF($E$4:$E$35,N3)</f>
        <v>0</v>
      </c>
      <c r="P3" s="11">
        <f>COUNTIFS($E$4:$E$35,$N3,$I$4:$I$35,P$2)</f>
        <v>0</v>
      </c>
      <c r="Q3" s="11">
        <f>COUNTIFS($E$4:$E$35,$N3,$I$4:$I$35,Q$2)</f>
        <v>0</v>
      </c>
      <c r="R3" s="11">
        <f>COUNTIFS($E$4:$E$35,$N3,$I$4:$I$35,R$2)</f>
        <v>0</v>
      </c>
      <c r="S3" s="11">
        <f>COUNTIFS($E$4:$E$35,$N3,$I$4:$I$35,S$2)</f>
        <v>0</v>
      </c>
      <c r="T3" s="11">
        <f>COUNTIFS($E$4:$E$35,$N3,$I$4:$I$35,T$2)</f>
        <v>0</v>
      </c>
    </row>
    <row r="4" spans="1:21" x14ac:dyDescent="0.2">
      <c r="A4" s="11">
        <v>1</v>
      </c>
      <c r="B4" s="17" t="str">
        <f>'INPUT DATA Pre Test'!B4</f>
        <v>IQBAL MARDIANSYAH</v>
      </c>
      <c r="C4" s="57" t="str">
        <f>'INPUT DATA Pre Test'!C4</f>
        <v>211220080981</v>
      </c>
      <c r="D4" s="57" t="str">
        <f>'INPUT DATA Pre Test'!D4</f>
        <v>082125277979</v>
      </c>
      <c r="E4" s="31" t="str">
        <f>'INPUT DATA Pre Test'!E4</f>
        <v>MANAJEMEN S1</v>
      </c>
      <c r="F4" s="57">
        <f>'INPUT DATA Pre Test'!M4</f>
        <v>353.33333333333331</v>
      </c>
      <c r="G4" s="31" t="str">
        <f>'INPUT DATA Pre Test'!N4</f>
        <v>BEGINNER</v>
      </c>
      <c r="H4" s="57">
        <f>'INPUT DATA Post Test'!M4</f>
        <v>216.66666666666666</v>
      </c>
      <c r="I4" s="31" t="e">
        <f>'INPUT DATA Post Test'!N4</f>
        <v>#N/A</v>
      </c>
      <c r="K4" s="43" t="s">
        <v>27</v>
      </c>
      <c r="L4" s="11">
        <f>COUNTIF(G4:G48,"PRE-INTERMEDIATE")</f>
        <v>2</v>
      </c>
      <c r="N4" s="38" t="s">
        <v>173</v>
      </c>
      <c r="O4" s="11">
        <f t="shared" ref="O4:O24" si="0">COUNTIF($E$4:$E$35,N4)</f>
        <v>0</v>
      </c>
      <c r="P4" s="11">
        <f t="shared" ref="P4:T24" si="1">COUNTIFS($E$4:$E$35,$N4,$I$4:$I$35,P$2)</f>
        <v>0</v>
      </c>
      <c r="Q4" s="11">
        <f t="shared" si="1"/>
        <v>0</v>
      </c>
      <c r="R4" s="11">
        <f t="shared" si="1"/>
        <v>0</v>
      </c>
      <c r="S4" s="11">
        <f t="shared" si="1"/>
        <v>0</v>
      </c>
      <c r="T4" s="11">
        <f t="shared" si="1"/>
        <v>0</v>
      </c>
    </row>
    <row r="5" spans="1:21" x14ac:dyDescent="0.2">
      <c r="A5" s="11">
        <v>2</v>
      </c>
      <c r="B5" s="17" t="str">
        <f>'INPUT DATA Pre Test'!B5</f>
        <v>WANDA SEPTIA BACHTIAR</v>
      </c>
      <c r="C5" s="57" t="str">
        <f>'INPUT DATA Pre Test'!C5</f>
        <v>230220080026</v>
      </c>
      <c r="D5" s="57" t="str">
        <f>'INPUT DATA Pre Test'!D5</f>
        <v>08815368142</v>
      </c>
      <c r="E5" s="31" t="str">
        <f>'INPUT DATA Pre Test'!E5</f>
        <v>MANAJEMEN S1</v>
      </c>
      <c r="F5" s="57">
        <f>'INPUT DATA Pre Test'!M5</f>
        <v>373.33333333333331</v>
      </c>
      <c r="G5" s="31" t="str">
        <f>'INPUT DATA Pre Test'!N5</f>
        <v>BEGINNER</v>
      </c>
      <c r="H5" s="57">
        <f>'INPUT DATA Post Test'!M5</f>
        <v>216.66666666666666</v>
      </c>
      <c r="I5" s="31" t="e">
        <f>'INPUT DATA Post Test'!N5</f>
        <v>#N/A</v>
      </c>
      <c r="K5" s="44" t="s">
        <v>28</v>
      </c>
      <c r="L5" s="11">
        <f>COUNTIF(G4:G48,"INTERMEDIATE")</f>
        <v>1</v>
      </c>
      <c r="N5" s="38" t="s">
        <v>174</v>
      </c>
      <c r="O5" s="11">
        <f t="shared" si="0"/>
        <v>4</v>
      </c>
      <c r="P5" s="11">
        <f t="shared" si="1"/>
        <v>0</v>
      </c>
      <c r="Q5" s="11">
        <f t="shared" si="1"/>
        <v>0</v>
      </c>
      <c r="R5" s="11">
        <f t="shared" si="1"/>
        <v>0</v>
      </c>
      <c r="S5" s="11">
        <f t="shared" si="1"/>
        <v>0</v>
      </c>
      <c r="T5" s="11">
        <f t="shared" si="1"/>
        <v>4</v>
      </c>
    </row>
    <row r="6" spans="1:21" x14ac:dyDescent="0.2">
      <c r="A6" s="11">
        <v>3</v>
      </c>
      <c r="B6" s="17" t="s">
        <v>193</v>
      </c>
      <c r="C6" s="57" t="str">
        <f>'INPUT DATA Pre Test'!C6</f>
        <v>230220080083</v>
      </c>
      <c r="D6" s="57" t="str">
        <f>'INPUT DATA Pre Test'!D6</f>
        <v>087870712001</v>
      </c>
      <c r="E6" s="31" t="str">
        <f>'INPUT DATA Pre Test'!E6</f>
        <v>MANAJEMEN S1</v>
      </c>
      <c r="F6" s="57">
        <f>'INPUT DATA Pre Test'!M6</f>
        <v>383.33333333333331</v>
      </c>
      <c r="G6" s="31" t="str">
        <f>'INPUT DATA Pre Test'!N6</f>
        <v>BEGINNER</v>
      </c>
      <c r="H6" s="57">
        <f>'INPUT DATA Post Test'!M6</f>
        <v>216.66666666666666</v>
      </c>
      <c r="I6" s="31" t="e">
        <f>'INPUT DATA Post Test'!N6</f>
        <v>#N/A</v>
      </c>
      <c r="K6" s="44" t="s">
        <v>83</v>
      </c>
      <c r="L6" s="11">
        <f>COUNTIF(G4:G48,"ADVANCED")</f>
        <v>0</v>
      </c>
      <c r="N6" s="38" t="s">
        <v>175</v>
      </c>
      <c r="O6" s="11">
        <f t="shared" si="0"/>
        <v>18</v>
      </c>
      <c r="P6" s="11">
        <f t="shared" si="1"/>
        <v>0</v>
      </c>
      <c r="Q6" s="11">
        <f t="shared" si="1"/>
        <v>0</v>
      </c>
      <c r="R6" s="11">
        <f t="shared" si="1"/>
        <v>0</v>
      </c>
      <c r="S6" s="11">
        <f t="shared" si="1"/>
        <v>0</v>
      </c>
      <c r="T6" s="11">
        <f t="shared" si="1"/>
        <v>18</v>
      </c>
    </row>
    <row r="7" spans="1:21" x14ac:dyDescent="0.2">
      <c r="A7" s="11">
        <v>4</v>
      </c>
      <c r="B7" s="17" t="str">
        <f>'INPUT DATA Pre Test'!B7</f>
        <v>KURNIAWAN RAHARJO</v>
      </c>
      <c r="C7" s="57" t="str">
        <f>'INPUT DATA Pre Test'!C7</f>
        <v>230220080099</v>
      </c>
      <c r="D7" s="57" t="str">
        <f>'INPUT DATA Pre Test'!D7</f>
        <v>081383360216</v>
      </c>
      <c r="E7" s="31" t="str">
        <f>'INPUT DATA Pre Test'!E7</f>
        <v>MANAJEMEN S2</v>
      </c>
      <c r="F7" s="57">
        <f>'INPUT DATA Pre Test'!M7</f>
        <v>376.66666666666669</v>
      </c>
      <c r="G7" s="31" t="str">
        <f>'INPUT DATA Pre Test'!N7</f>
        <v>BEGINNER</v>
      </c>
      <c r="H7" s="57">
        <f>'INPUT DATA Post Test'!M7</f>
        <v>216.66666666666666</v>
      </c>
      <c r="I7" s="31" t="e">
        <f>'INPUT DATA Post Test'!N7</f>
        <v>#N/A</v>
      </c>
      <c r="K7" s="11" t="s">
        <v>86</v>
      </c>
      <c r="L7" s="11">
        <f>SUM(L3:L6)</f>
        <v>26</v>
      </c>
      <c r="N7" s="38" t="s">
        <v>176</v>
      </c>
      <c r="O7" s="11">
        <f t="shared" si="0"/>
        <v>2</v>
      </c>
      <c r="P7" s="11">
        <f t="shared" si="1"/>
        <v>0</v>
      </c>
      <c r="Q7" s="11">
        <f t="shared" si="1"/>
        <v>0</v>
      </c>
      <c r="R7" s="11">
        <f t="shared" si="1"/>
        <v>0</v>
      </c>
      <c r="S7" s="11">
        <f t="shared" si="1"/>
        <v>0</v>
      </c>
      <c r="T7" s="11">
        <f t="shared" si="1"/>
        <v>2</v>
      </c>
    </row>
    <row r="8" spans="1:21" x14ac:dyDescent="0.2">
      <c r="A8" s="11">
        <v>5</v>
      </c>
      <c r="B8" s="17" t="str">
        <f>'INPUT DATA Pre Test'!B8</f>
        <v>AHMAD RAHMATULLATIF</v>
      </c>
      <c r="C8" s="57" t="str">
        <f>'INPUT DATA Pre Test'!C8</f>
        <v>230220080124</v>
      </c>
      <c r="D8" s="57" t="str">
        <f>'INPUT DATA Pre Test'!D8</f>
        <v>083822290561</v>
      </c>
      <c r="E8" s="31" t="str">
        <f>'INPUT DATA Pre Test'!E8</f>
        <v>HUKUM S1</v>
      </c>
      <c r="F8" s="57">
        <f>'INPUT DATA Pre Test'!M8</f>
        <v>390</v>
      </c>
      <c r="G8" s="31" t="str">
        <f>'INPUT DATA Pre Test'!N8</f>
        <v>BEGINNER</v>
      </c>
      <c r="H8" s="57">
        <f>'INPUT DATA Post Test'!M8</f>
        <v>216.66666666666666</v>
      </c>
      <c r="I8" s="31" t="e">
        <f>'INPUT DATA Post Test'!N8</f>
        <v>#N/A</v>
      </c>
      <c r="N8" s="38" t="s">
        <v>177</v>
      </c>
      <c r="O8" s="11">
        <f t="shared" si="0"/>
        <v>1</v>
      </c>
      <c r="P8" s="11">
        <f t="shared" si="1"/>
        <v>0</v>
      </c>
      <c r="Q8" s="11">
        <f t="shared" si="1"/>
        <v>0</v>
      </c>
      <c r="R8" s="11">
        <f t="shared" si="1"/>
        <v>0</v>
      </c>
      <c r="S8" s="11">
        <f t="shared" si="1"/>
        <v>0</v>
      </c>
      <c r="T8" s="11">
        <f t="shared" si="1"/>
        <v>1</v>
      </c>
    </row>
    <row r="9" spans="1:21" x14ac:dyDescent="0.2">
      <c r="A9" s="11">
        <v>6</v>
      </c>
      <c r="B9" s="17" t="str">
        <f>'INPUT DATA Pre Test'!B9</f>
        <v>NIKEN AYU RACHMAWATI</v>
      </c>
      <c r="C9" s="57" t="str">
        <f>'INPUT DATA Pre Test'!C9</f>
        <v>230220080171</v>
      </c>
      <c r="D9" s="57" t="str">
        <f>'INPUT DATA Pre Test'!D9</f>
        <v>085227043049</v>
      </c>
      <c r="E9" s="31" t="str">
        <f>'INPUT DATA Pre Test'!E9</f>
        <v>MANAJEMEN S1</v>
      </c>
      <c r="F9" s="57">
        <f>'INPUT DATA Pre Test'!M9</f>
        <v>380</v>
      </c>
      <c r="G9" s="31" t="str">
        <f>'INPUT DATA Pre Test'!N9</f>
        <v>BEGINNER</v>
      </c>
      <c r="H9" s="57">
        <f>'INPUT DATA Post Test'!M9</f>
        <v>216.66666666666666</v>
      </c>
      <c r="I9" s="31" t="e">
        <f>'INPUT DATA Post Test'!N9</f>
        <v>#N/A</v>
      </c>
      <c r="N9" s="38" t="s">
        <v>178</v>
      </c>
      <c r="O9" s="11">
        <f t="shared" si="0"/>
        <v>1</v>
      </c>
      <c r="P9" s="11">
        <f t="shared" si="1"/>
        <v>0</v>
      </c>
      <c r="Q9" s="11">
        <f t="shared" si="1"/>
        <v>0</v>
      </c>
      <c r="R9" s="11">
        <f t="shared" si="1"/>
        <v>0</v>
      </c>
      <c r="S9" s="11">
        <f t="shared" si="1"/>
        <v>0</v>
      </c>
      <c r="T9" s="11">
        <f t="shared" si="1"/>
        <v>1</v>
      </c>
    </row>
    <row r="10" spans="1:21" x14ac:dyDescent="0.2">
      <c r="A10" s="11">
        <v>7</v>
      </c>
      <c r="B10" s="17" t="str">
        <f>'INPUT DATA Pre Test'!B10</f>
        <v>DIAN NOVITA SARI</v>
      </c>
      <c r="C10" s="57" t="str">
        <f>'INPUT DATA Pre Test'!C10</f>
        <v>230220080210</v>
      </c>
      <c r="D10" s="57" t="str">
        <f>'INPUT DATA Pre Test'!D10</f>
        <v>089616535195</v>
      </c>
      <c r="E10" s="31" t="str">
        <f>'INPUT DATA Pre Test'!E10</f>
        <v>MANAJEMEN S1</v>
      </c>
      <c r="F10" s="57">
        <f>'INPUT DATA Pre Test'!M10</f>
        <v>410</v>
      </c>
      <c r="G10" s="31" t="str">
        <f>'INPUT DATA Pre Test'!N10</f>
        <v>BEGINNER</v>
      </c>
      <c r="H10" s="57">
        <f>'INPUT DATA Post Test'!M10</f>
        <v>216.66666666666666</v>
      </c>
      <c r="I10" s="31" t="e">
        <f>'INPUT DATA Post Test'!N10</f>
        <v>#N/A</v>
      </c>
      <c r="K10" s="86" t="s">
        <v>85</v>
      </c>
      <c r="L10" s="86"/>
      <c r="N10" s="38" t="s">
        <v>179</v>
      </c>
      <c r="O10" s="11">
        <f t="shared" si="0"/>
        <v>0</v>
      </c>
      <c r="P10" s="11">
        <f t="shared" si="1"/>
        <v>0</v>
      </c>
      <c r="Q10" s="11">
        <f t="shared" si="1"/>
        <v>0</v>
      </c>
      <c r="R10" s="11">
        <f t="shared" si="1"/>
        <v>0</v>
      </c>
      <c r="S10" s="11">
        <f t="shared" si="1"/>
        <v>0</v>
      </c>
      <c r="T10" s="11">
        <f t="shared" si="1"/>
        <v>0</v>
      </c>
    </row>
    <row r="11" spans="1:21" x14ac:dyDescent="0.2">
      <c r="A11" s="11">
        <v>8</v>
      </c>
      <c r="B11" s="17" t="str">
        <f>'INPUT DATA Pre Test'!B11</f>
        <v>FACHRY HUSAIN</v>
      </c>
      <c r="C11" s="57" t="str">
        <f>'INPUT DATA Pre Test'!C11</f>
        <v>230220080270</v>
      </c>
      <c r="D11" s="57" t="str">
        <f>'INPUT DATA Pre Test'!D11</f>
        <v>081224694361</v>
      </c>
      <c r="E11" s="31" t="str">
        <f>'INPUT DATA Pre Test'!E11</f>
        <v>MANAJEMEN S1</v>
      </c>
      <c r="F11" s="57">
        <f>'INPUT DATA Pre Test'!M11</f>
        <v>380</v>
      </c>
      <c r="G11" s="31" t="str">
        <f>'INPUT DATA Pre Test'!N11</f>
        <v>BEGINNER</v>
      </c>
      <c r="H11" s="57">
        <f>'INPUT DATA Post Test'!M11</f>
        <v>216.66666666666666</v>
      </c>
      <c r="I11" s="31" t="e">
        <f>'INPUT DATA Post Test'!N11</f>
        <v>#N/A</v>
      </c>
      <c r="K11" s="43" t="s">
        <v>26</v>
      </c>
      <c r="L11" s="11">
        <f>COUNTIF(I4:I48,"BEGINNER")</f>
        <v>0</v>
      </c>
      <c r="N11" s="38" t="s">
        <v>180</v>
      </c>
      <c r="O11" s="11">
        <f t="shared" si="0"/>
        <v>0</v>
      </c>
      <c r="P11" s="11">
        <f t="shared" si="1"/>
        <v>0</v>
      </c>
      <c r="Q11" s="11">
        <f t="shared" si="1"/>
        <v>0</v>
      </c>
      <c r="R11" s="11">
        <f t="shared" si="1"/>
        <v>0</v>
      </c>
      <c r="S11" s="11">
        <f t="shared" si="1"/>
        <v>0</v>
      </c>
      <c r="T11" s="11">
        <f t="shared" si="1"/>
        <v>0</v>
      </c>
    </row>
    <row r="12" spans="1:21" x14ac:dyDescent="0.2">
      <c r="A12" s="11">
        <v>9</v>
      </c>
      <c r="B12" s="17" t="str">
        <f>'INPUT DATA Pre Test'!B12</f>
        <v>TAUFIK INDRA PERMANA</v>
      </c>
      <c r="C12" s="57" t="str">
        <f>'INPUT DATA Pre Test'!C12</f>
        <v>230220080279</v>
      </c>
      <c r="D12" s="57" t="str">
        <f>'INPUT DATA Pre Test'!D12</f>
        <v>085894347864</v>
      </c>
      <c r="E12" s="31" t="str">
        <f>'INPUT DATA Pre Test'!E12</f>
        <v>MANAJEMEN S1</v>
      </c>
      <c r="F12" s="57">
        <f>'INPUT DATA Pre Test'!M12</f>
        <v>326.66666666666669</v>
      </c>
      <c r="G12" s="31" t="str">
        <f>'INPUT DATA Pre Test'!N12</f>
        <v>BEGINNER</v>
      </c>
      <c r="H12" s="57">
        <f>'INPUT DATA Post Test'!M12</f>
        <v>216.66666666666666</v>
      </c>
      <c r="I12" s="31" t="e">
        <f>'INPUT DATA Post Test'!N12</f>
        <v>#N/A</v>
      </c>
      <c r="K12" s="43" t="s">
        <v>27</v>
      </c>
      <c r="L12" s="11">
        <f>COUNTIF(I4:I48,"PRE-INTERMEDIATE")</f>
        <v>0</v>
      </c>
      <c r="N12" s="38" t="s">
        <v>168</v>
      </c>
      <c r="O12" s="11">
        <f t="shared" si="0"/>
        <v>0</v>
      </c>
      <c r="P12" s="11">
        <f t="shared" si="1"/>
        <v>0</v>
      </c>
      <c r="Q12" s="11">
        <f t="shared" si="1"/>
        <v>0</v>
      </c>
      <c r="R12" s="11">
        <f t="shared" si="1"/>
        <v>0</v>
      </c>
      <c r="S12" s="11">
        <f t="shared" si="1"/>
        <v>0</v>
      </c>
      <c r="T12" s="11">
        <f t="shared" si="1"/>
        <v>0</v>
      </c>
    </row>
    <row r="13" spans="1:21" x14ac:dyDescent="0.2">
      <c r="A13" s="11">
        <v>10</v>
      </c>
      <c r="B13" s="17" t="str">
        <f>'INPUT DATA Pre Test'!B13</f>
        <v>DIAN SETYA NINGRUM</v>
      </c>
      <c r="C13" s="57" t="str">
        <f>'INPUT DATA Pre Test'!C13</f>
        <v>230220080281</v>
      </c>
      <c r="D13" s="57" t="str">
        <f>'INPUT DATA Pre Test'!D13</f>
        <v>08568373907</v>
      </c>
      <c r="E13" s="31" t="str">
        <f>'INPUT DATA Pre Test'!E13</f>
        <v>MANAJEMEN S1</v>
      </c>
      <c r="F13" s="57">
        <f>'INPUT DATA Pre Test'!M13</f>
        <v>396.66666666666669</v>
      </c>
      <c r="G13" s="31" t="str">
        <f>'INPUT DATA Pre Test'!N13</f>
        <v>BEGINNER</v>
      </c>
      <c r="H13" s="57">
        <f>'INPUT DATA Post Test'!M13</f>
        <v>216.66666666666666</v>
      </c>
      <c r="I13" s="31" t="e">
        <f>'INPUT DATA Post Test'!N13</f>
        <v>#N/A</v>
      </c>
      <c r="K13" s="44" t="s">
        <v>28</v>
      </c>
      <c r="L13" s="11">
        <f>COUNTIF(I4:I48,"INTERMEDIATE")</f>
        <v>0</v>
      </c>
      <c r="N13" s="38" t="s">
        <v>181</v>
      </c>
      <c r="O13" s="11">
        <f t="shared" si="0"/>
        <v>0</v>
      </c>
      <c r="P13" s="11">
        <f t="shared" si="1"/>
        <v>0</v>
      </c>
      <c r="Q13" s="11">
        <f t="shared" si="1"/>
        <v>0</v>
      </c>
      <c r="R13" s="11">
        <f t="shared" si="1"/>
        <v>0</v>
      </c>
      <c r="S13" s="11">
        <f t="shared" si="1"/>
        <v>0</v>
      </c>
      <c r="T13" s="11">
        <f t="shared" si="1"/>
        <v>0</v>
      </c>
    </row>
    <row r="14" spans="1:21" x14ac:dyDescent="0.2">
      <c r="A14" s="11">
        <v>11</v>
      </c>
      <c r="B14" s="17" t="str">
        <f>'INPUT DATA Pre Test'!B14</f>
        <v>SONIARO ZALUKHU</v>
      </c>
      <c r="C14" s="57" t="str">
        <f>'INPUT DATA Pre Test'!C14</f>
        <v>230220080333</v>
      </c>
      <c r="D14" s="57" t="str">
        <f>'INPUT DATA Pre Test'!D14</f>
        <v>082361917386</v>
      </c>
      <c r="E14" s="31" t="str">
        <f>'INPUT DATA Pre Test'!E14</f>
        <v>MANAJEMEN S1</v>
      </c>
      <c r="F14" s="57">
        <f>'INPUT DATA Pre Test'!M14</f>
        <v>303.33333333333331</v>
      </c>
      <c r="G14" s="31" t="e">
        <f>'INPUT DATA Pre Test'!N14</f>
        <v>#N/A</v>
      </c>
      <c r="H14" s="57">
        <f>'INPUT DATA Post Test'!M14</f>
        <v>216.66666666666666</v>
      </c>
      <c r="I14" s="31" t="e">
        <f>'INPUT DATA Post Test'!N14</f>
        <v>#N/A</v>
      </c>
      <c r="K14" s="44" t="s">
        <v>83</v>
      </c>
      <c r="L14" s="11">
        <f>COUNTIF(I4:I48,"ADVANCED")</f>
        <v>0</v>
      </c>
      <c r="N14" s="38" t="s">
        <v>182</v>
      </c>
      <c r="O14" s="11">
        <f t="shared" si="0"/>
        <v>0</v>
      </c>
      <c r="P14" s="11">
        <f t="shared" si="1"/>
        <v>0</v>
      </c>
      <c r="Q14" s="11">
        <f t="shared" si="1"/>
        <v>0</v>
      </c>
      <c r="R14" s="11">
        <f t="shared" si="1"/>
        <v>0</v>
      </c>
      <c r="S14" s="11">
        <f t="shared" si="1"/>
        <v>0</v>
      </c>
      <c r="T14" s="11">
        <f t="shared" si="1"/>
        <v>0</v>
      </c>
    </row>
    <row r="15" spans="1:21" x14ac:dyDescent="0.2">
      <c r="A15" s="11">
        <v>12</v>
      </c>
      <c r="B15" s="17" t="str">
        <f>'INPUT DATA Pre Test'!B15</f>
        <v>WIWIN WINDARI</v>
      </c>
      <c r="C15" s="57" t="str">
        <f>'INPUT DATA Pre Test'!C15</f>
        <v>230220080415</v>
      </c>
      <c r="D15" s="57" t="str">
        <f>'INPUT DATA Pre Test'!D15</f>
        <v>085711616291</v>
      </c>
      <c r="E15" s="31" t="str">
        <f>'INPUT DATA Pre Test'!E15</f>
        <v>MANAJEMEN S1</v>
      </c>
      <c r="F15" s="57">
        <f>'INPUT DATA Pre Test'!M15</f>
        <v>353.33333333333331</v>
      </c>
      <c r="G15" s="31" t="str">
        <f>'INPUT DATA Pre Test'!N15</f>
        <v>BEGINNER</v>
      </c>
      <c r="H15" s="57">
        <f>'INPUT DATA Post Test'!M15</f>
        <v>216.66666666666666</v>
      </c>
      <c r="I15" s="31" t="e">
        <f>'INPUT DATA Post Test'!N15</f>
        <v>#N/A</v>
      </c>
      <c r="K15" s="11" t="s">
        <v>86</v>
      </c>
      <c r="L15" s="11">
        <f>SUM(L11:L14)</f>
        <v>0</v>
      </c>
      <c r="N15" s="38" t="s">
        <v>183</v>
      </c>
      <c r="O15" s="11">
        <f t="shared" si="0"/>
        <v>0</v>
      </c>
      <c r="P15" s="11">
        <f t="shared" si="1"/>
        <v>0</v>
      </c>
      <c r="Q15" s="11">
        <f t="shared" si="1"/>
        <v>0</v>
      </c>
      <c r="R15" s="11">
        <f t="shared" si="1"/>
        <v>0</v>
      </c>
      <c r="S15" s="11">
        <f t="shared" si="1"/>
        <v>0</v>
      </c>
      <c r="T15" s="11">
        <f t="shared" si="1"/>
        <v>0</v>
      </c>
    </row>
    <row r="16" spans="1:21" x14ac:dyDescent="0.2">
      <c r="A16" s="11">
        <v>13</v>
      </c>
      <c r="B16" s="17" t="str">
        <f>'INPUT DATA Pre Test'!B16</f>
        <v>GALIH RIZKIANSYAH</v>
      </c>
      <c r="C16" s="57" t="str">
        <f>'INPUT DATA Pre Test'!C16</f>
        <v>230220080420</v>
      </c>
      <c r="D16" s="57" t="str">
        <f>'INPUT DATA Pre Test'!D16</f>
        <v>081219666332</v>
      </c>
      <c r="E16" s="31" t="str">
        <f>'INPUT DATA Pre Test'!E16</f>
        <v>TEKNIK INFORMATIKA S1</v>
      </c>
      <c r="F16" s="57">
        <f>'INPUT DATA Pre Test'!M16</f>
        <v>463.33333333333331</v>
      </c>
      <c r="G16" s="31" t="str">
        <f>'INPUT DATA Pre Test'!N16</f>
        <v>PRE-INTERMEDIATE</v>
      </c>
      <c r="H16" s="57">
        <f>'INPUT DATA Post Test'!M16</f>
        <v>216.66666666666666</v>
      </c>
      <c r="I16" s="31" t="e">
        <f>'INPUT DATA Post Test'!N16</f>
        <v>#N/A</v>
      </c>
      <c r="N16" s="38" t="s">
        <v>184</v>
      </c>
      <c r="O16" s="11">
        <f t="shared" si="0"/>
        <v>2</v>
      </c>
      <c r="P16" s="11">
        <f t="shared" si="1"/>
        <v>0</v>
      </c>
      <c r="Q16" s="11">
        <f t="shared" si="1"/>
        <v>0</v>
      </c>
      <c r="R16" s="11">
        <f t="shared" si="1"/>
        <v>0</v>
      </c>
      <c r="S16" s="11">
        <f t="shared" si="1"/>
        <v>0</v>
      </c>
      <c r="T16" s="11">
        <f t="shared" si="1"/>
        <v>2</v>
      </c>
      <c r="U16" s="31"/>
    </row>
    <row r="17" spans="1:20" x14ac:dyDescent="0.2">
      <c r="A17" s="11">
        <v>14</v>
      </c>
      <c r="B17" s="17" t="str">
        <f>'INPUT DATA Pre Test'!B17</f>
        <v>YULI PUSPITA DEWI</v>
      </c>
      <c r="C17" s="57" t="str">
        <f>'INPUT DATA Pre Test'!C17</f>
        <v>230220080461</v>
      </c>
      <c r="D17" s="57" t="str">
        <f>'INPUT DATA Pre Test'!D17</f>
        <v>085777096414</v>
      </c>
      <c r="E17" s="31" t="str">
        <f>'INPUT DATA Pre Test'!E17</f>
        <v>MANAJEMEN S1</v>
      </c>
      <c r="F17" s="57">
        <f>'INPUT DATA Pre Test'!M17</f>
        <v>356.66666666666669</v>
      </c>
      <c r="G17" s="31" t="str">
        <f>'INPUT DATA Pre Test'!N17</f>
        <v>BEGINNER</v>
      </c>
      <c r="H17" s="57">
        <f>'INPUT DATA Post Test'!M17</f>
        <v>216.66666666666666</v>
      </c>
      <c r="I17" s="31" t="e">
        <f>'INPUT DATA Post Test'!N17</f>
        <v>#N/A</v>
      </c>
      <c r="N17" s="38" t="s">
        <v>185</v>
      </c>
      <c r="O17" s="11">
        <f t="shared" si="0"/>
        <v>0</v>
      </c>
      <c r="P17" s="11">
        <f t="shared" si="1"/>
        <v>0</v>
      </c>
      <c r="Q17" s="11">
        <f t="shared" si="1"/>
        <v>0</v>
      </c>
      <c r="R17" s="11">
        <f t="shared" si="1"/>
        <v>0</v>
      </c>
      <c r="S17" s="11">
        <f t="shared" si="1"/>
        <v>0</v>
      </c>
      <c r="T17" s="11">
        <f t="shared" si="1"/>
        <v>0</v>
      </c>
    </row>
    <row r="18" spans="1:20" x14ac:dyDescent="0.2">
      <c r="A18" s="11">
        <v>15</v>
      </c>
      <c r="B18" s="17" t="str">
        <f>'INPUT DATA Pre Test'!B18</f>
        <v>DARNIWATI BAWAMENEWI</v>
      </c>
      <c r="C18" s="57" t="str">
        <f>'INPUT DATA Pre Test'!C18</f>
        <v>230220080481</v>
      </c>
      <c r="D18" s="57" t="str">
        <f>'INPUT DATA Pre Test'!D18</f>
        <v>081211091879</v>
      </c>
      <c r="E18" s="31" t="str">
        <f>'INPUT DATA Pre Test'!E18</f>
        <v>AKUNTANSI S1</v>
      </c>
      <c r="F18" s="57">
        <f>'INPUT DATA Pre Test'!M18</f>
        <v>343.33333333333331</v>
      </c>
      <c r="G18" s="31" t="str">
        <f>'INPUT DATA Pre Test'!N18</f>
        <v>BEGINNER</v>
      </c>
      <c r="H18" s="57">
        <f>'INPUT DATA Post Test'!M18</f>
        <v>216.66666666666666</v>
      </c>
      <c r="I18" s="31" t="e">
        <f>'INPUT DATA Post Test'!N18</f>
        <v>#N/A</v>
      </c>
      <c r="N18" s="38" t="s">
        <v>186</v>
      </c>
      <c r="O18" s="11">
        <f t="shared" si="0"/>
        <v>1</v>
      </c>
      <c r="P18" s="11">
        <f t="shared" si="1"/>
        <v>0</v>
      </c>
      <c r="Q18" s="11">
        <f t="shared" si="1"/>
        <v>0</v>
      </c>
      <c r="R18" s="11">
        <f t="shared" si="1"/>
        <v>0</v>
      </c>
      <c r="S18" s="11">
        <f t="shared" si="1"/>
        <v>0</v>
      </c>
      <c r="T18" s="11">
        <f t="shared" si="1"/>
        <v>1</v>
      </c>
    </row>
    <row r="19" spans="1:20" x14ac:dyDescent="0.2">
      <c r="A19" s="11">
        <v>16</v>
      </c>
      <c r="B19" s="17" t="str">
        <f>'INPUT DATA Pre Test'!B19</f>
        <v>RONIDA SILABAN</v>
      </c>
      <c r="C19" s="57" t="str">
        <f>'INPUT DATA Pre Test'!C19</f>
        <v>230220080551</v>
      </c>
      <c r="D19" s="57" t="str">
        <f>'INPUT DATA Pre Test'!D19</f>
        <v>081211539847</v>
      </c>
      <c r="E19" s="31" t="str">
        <f>'INPUT DATA Pre Test'!E19</f>
        <v>AKUNTANSI S1</v>
      </c>
      <c r="F19" s="57">
        <f>'INPUT DATA Pre Test'!M19</f>
        <v>296.66666666666669</v>
      </c>
      <c r="G19" s="31" t="e">
        <f>'INPUT DATA Pre Test'!N19</f>
        <v>#N/A</v>
      </c>
      <c r="H19" s="57">
        <f>'INPUT DATA Post Test'!M19</f>
        <v>216.66666666666666</v>
      </c>
      <c r="I19" s="31" t="e">
        <f>'INPUT DATA Post Test'!N19</f>
        <v>#N/A</v>
      </c>
      <c r="N19" s="38" t="s">
        <v>187</v>
      </c>
      <c r="O19" s="11">
        <f t="shared" si="0"/>
        <v>1</v>
      </c>
      <c r="P19" s="11">
        <f t="shared" si="1"/>
        <v>0</v>
      </c>
      <c r="Q19" s="11">
        <f t="shared" si="1"/>
        <v>0</v>
      </c>
      <c r="R19" s="11">
        <f t="shared" si="1"/>
        <v>0</v>
      </c>
      <c r="S19" s="11">
        <f t="shared" si="1"/>
        <v>0</v>
      </c>
      <c r="T19" s="11">
        <f t="shared" si="1"/>
        <v>1</v>
      </c>
    </row>
    <row r="20" spans="1:20" x14ac:dyDescent="0.2">
      <c r="A20" s="11">
        <v>17</v>
      </c>
      <c r="B20" s="17" t="str">
        <f>'INPUT DATA Pre Test'!B20</f>
        <v>LARISA</v>
      </c>
      <c r="C20" s="57" t="str">
        <f>'INPUT DATA Pre Test'!C20</f>
        <v>230220080552</v>
      </c>
      <c r="D20" s="57" t="str">
        <f>'INPUT DATA Pre Test'!D20</f>
        <v>087882879610</v>
      </c>
      <c r="E20" s="31" t="str">
        <f>'INPUT DATA Pre Test'!E20</f>
        <v>MANAJEMEN S1</v>
      </c>
      <c r="F20" s="57">
        <f>'INPUT DATA Pre Test'!M20</f>
        <v>326.66666666666669</v>
      </c>
      <c r="G20" s="31" t="str">
        <f>'INPUT DATA Pre Test'!N20</f>
        <v>BEGINNER</v>
      </c>
      <c r="H20" s="57">
        <f>'INPUT DATA Post Test'!M20</f>
        <v>216.66666666666666</v>
      </c>
      <c r="I20" s="31" t="e">
        <f>'INPUT DATA Post Test'!N20</f>
        <v>#N/A</v>
      </c>
      <c r="N20" s="38" t="s">
        <v>188</v>
      </c>
      <c r="O20" s="11">
        <f t="shared" si="0"/>
        <v>0</v>
      </c>
      <c r="P20" s="11">
        <f t="shared" si="1"/>
        <v>0</v>
      </c>
      <c r="Q20" s="11">
        <f t="shared" si="1"/>
        <v>0</v>
      </c>
      <c r="R20" s="11">
        <f t="shared" si="1"/>
        <v>0</v>
      </c>
      <c r="S20" s="11">
        <f t="shared" si="1"/>
        <v>0</v>
      </c>
      <c r="T20" s="11">
        <f t="shared" si="1"/>
        <v>0</v>
      </c>
    </row>
    <row r="21" spans="1:20" x14ac:dyDescent="0.2">
      <c r="A21" s="11">
        <v>18</v>
      </c>
      <c r="B21" s="17" t="str">
        <f>'INPUT DATA Pre Test'!B21</f>
        <v>MUHAMMAD IQBAL</v>
      </c>
      <c r="C21" s="57" t="str">
        <f>'INPUT DATA Pre Test'!C21</f>
        <v>230220080572</v>
      </c>
      <c r="D21" s="57" t="str">
        <f>'INPUT DATA Pre Test'!D21</f>
        <v>081529558110</v>
      </c>
      <c r="E21" s="31" t="str">
        <f>'INPUT DATA Pre Test'!E21</f>
        <v>MANAJEMEN S1</v>
      </c>
      <c r="F21" s="57">
        <f>'INPUT DATA Pre Test'!M21</f>
        <v>400</v>
      </c>
      <c r="G21" s="31" t="str">
        <f>'INPUT DATA Pre Test'!N21</f>
        <v>BEGINNER</v>
      </c>
      <c r="H21" s="57">
        <f>'INPUT DATA Post Test'!M21</f>
        <v>216.66666666666666</v>
      </c>
      <c r="I21" s="31" t="e">
        <f>'INPUT DATA Post Test'!N21</f>
        <v>#N/A</v>
      </c>
      <c r="N21" s="38" t="s">
        <v>189</v>
      </c>
      <c r="O21" s="11">
        <f t="shared" si="0"/>
        <v>0</v>
      </c>
      <c r="P21" s="11">
        <f t="shared" si="1"/>
        <v>0</v>
      </c>
      <c r="Q21" s="11">
        <f t="shared" si="1"/>
        <v>0</v>
      </c>
      <c r="R21" s="11">
        <f t="shared" si="1"/>
        <v>0</v>
      </c>
      <c r="S21" s="11">
        <f t="shared" si="1"/>
        <v>0</v>
      </c>
      <c r="T21" s="11">
        <f t="shared" si="1"/>
        <v>0</v>
      </c>
    </row>
    <row r="22" spans="1:20" x14ac:dyDescent="0.2">
      <c r="A22" s="11">
        <v>19</v>
      </c>
      <c r="B22" s="17" t="str">
        <f>'INPUT DATA Pre Test'!B22</f>
        <v>ILHAM RESTU FIRDAUS</v>
      </c>
      <c r="C22" s="57" t="str">
        <f>'INPUT DATA Pre Test'!C22</f>
        <v>230220080614</v>
      </c>
      <c r="D22" s="57" t="str">
        <f>'INPUT DATA Pre Test'!D22</f>
        <v>083844706626</v>
      </c>
      <c r="E22" s="31" t="str">
        <f>'INPUT DATA Pre Test'!E22</f>
        <v>MANAJEMEN S1</v>
      </c>
      <c r="F22" s="57">
        <f>'INPUT DATA Pre Test'!M22</f>
        <v>303.33333333333331</v>
      </c>
      <c r="G22" s="31" t="e">
        <f>'INPUT DATA Pre Test'!N22</f>
        <v>#N/A</v>
      </c>
      <c r="H22" s="57">
        <f>'INPUT DATA Post Test'!M22</f>
        <v>216.66666666666666</v>
      </c>
      <c r="I22" s="31" t="e">
        <f>'INPUT DATA Post Test'!N22</f>
        <v>#N/A</v>
      </c>
      <c r="N22" s="39" t="s">
        <v>190</v>
      </c>
      <c r="O22" s="11">
        <f t="shared" si="0"/>
        <v>0</v>
      </c>
      <c r="P22" s="11">
        <f t="shared" si="1"/>
        <v>0</v>
      </c>
      <c r="Q22" s="11">
        <f t="shared" si="1"/>
        <v>0</v>
      </c>
      <c r="R22" s="11">
        <f t="shared" si="1"/>
        <v>0</v>
      </c>
      <c r="S22" s="11">
        <f t="shared" si="1"/>
        <v>0</v>
      </c>
      <c r="T22" s="11">
        <f t="shared" si="1"/>
        <v>0</v>
      </c>
    </row>
    <row r="23" spans="1:20" x14ac:dyDescent="0.2">
      <c r="A23" s="11">
        <v>20</v>
      </c>
      <c r="B23" s="17" t="str">
        <f>'INPUT DATA Pre Test'!B23</f>
        <v>ALVI NUR MUKMINA</v>
      </c>
      <c r="C23" s="57" t="str">
        <f>'INPUT DATA Pre Test'!C23</f>
        <v>230220080637</v>
      </c>
      <c r="D23" s="57" t="str">
        <f>'INPUT DATA Pre Test'!D23</f>
        <v>085731044238</v>
      </c>
      <c r="E23" s="31" t="str">
        <f>'INPUT DATA Pre Test'!E23</f>
        <v>MANAJEMEN S1</v>
      </c>
      <c r="F23" s="57">
        <f>'INPUT DATA Pre Test'!M23</f>
        <v>343.33333333333331</v>
      </c>
      <c r="G23" s="31" t="str">
        <f>'INPUT DATA Pre Test'!N23</f>
        <v>BEGINNER</v>
      </c>
      <c r="H23" s="57">
        <f>'INPUT DATA Post Test'!M23</f>
        <v>216.66666666666666</v>
      </c>
      <c r="I23" s="31" t="e">
        <f>'INPUT DATA Post Test'!N23</f>
        <v>#N/A</v>
      </c>
      <c r="N23" s="38" t="s">
        <v>191</v>
      </c>
      <c r="O23" s="11">
        <f t="shared" si="0"/>
        <v>0</v>
      </c>
      <c r="P23" s="11">
        <f t="shared" si="1"/>
        <v>0</v>
      </c>
      <c r="Q23" s="11">
        <f t="shared" si="1"/>
        <v>0</v>
      </c>
      <c r="R23" s="11">
        <f t="shared" si="1"/>
        <v>0</v>
      </c>
      <c r="S23" s="11">
        <f t="shared" si="1"/>
        <v>0</v>
      </c>
      <c r="T23" s="11">
        <f t="shared" si="1"/>
        <v>0</v>
      </c>
    </row>
    <row r="24" spans="1:20" x14ac:dyDescent="0.2">
      <c r="A24" s="11">
        <v>21</v>
      </c>
      <c r="B24" s="17" t="str">
        <f>'INPUT DATA Pre Test'!B24</f>
        <v>DUSRIANI ZEGA</v>
      </c>
      <c r="C24" s="57" t="str">
        <f>'INPUT DATA Pre Test'!C24</f>
        <v>230220080827</v>
      </c>
      <c r="D24" s="57" t="str">
        <f>'INPUT DATA Pre Test'!D24</f>
        <v>085297847645</v>
      </c>
      <c r="E24" s="31" t="str">
        <f>'INPUT DATA Pre Test'!E24</f>
        <v>AKUNTANSI S1</v>
      </c>
      <c r="F24" s="57">
        <f>'INPUT DATA Pre Test'!M24</f>
        <v>370</v>
      </c>
      <c r="G24" s="31" t="str">
        <f>'INPUT DATA Pre Test'!N24</f>
        <v>BEGINNER</v>
      </c>
      <c r="H24" s="57">
        <f>'INPUT DATA Post Test'!M24</f>
        <v>216.66666666666666</v>
      </c>
      <c r="I24" s="31" t="e">
        <f>'INPUT DATA Post Test'!N24</f>
        <v>#N/A</v>
      </c>
      <c r="N24" s="66" t="s">
        <v>192</v>
      </c>
      <c r="O24" s="11">
        <f t="shared" si="0"/>
        <v>0</v>
      </c>
      <c r="P24" s="11">
        <f t="shared" si="1"/>
        <v>0</v>
      </c>
      <c r="Q24" s="11">
        <f t="shared" si="1"/>
        <v>0</v>
      </c>
      <c r="R24" s="11">
        <f t="shared" si="1"/>
        <v>0</v>
      </c>
      <c r="S24" s="11">
        <f t="shared" si="1"/>
        <v>0</v>
      </c>
      <c r="T24" s="11">
        <f t="shared" si="1"/>
        <v>0</v>
      </c>
    </row>
    <row r="25" spans="1:20" x14ac:dyDescent="0.2">
      <c r="A25" s="11">
        <v>22</v>
      </c>
      <c r="B25" s="17" t="str">
        <f>'INPUT DATA Pre Test'!B25</f>
        <v>ANDRI FIRMAN SAPUTRA</v>
      </c>
      <c r="C25" s="57" t="str">
        <f>'INPUT DATA Pre Test'!C25</f>
        <v>230220080853</v>
      </c>
      <c r="D25" s="57" t="str">
        <f>'INPUT DATA Pre Test'!D25</f>
        <v>087808675313</v>
      </c>
      <c r="E25" s="31" t="str">
        <f>'INPUT DATA Pre Test'!E25</f>
        <v>TEKNIK INFORMATIKA S1</v>
      </c>
      <c r="F25" s="57">
        <f>'INPUT DATA Pre Test'!M25</f>
        <v>510</v>
      </c>
      <c r="G25" s="31" t="str">
        <f>'INPUT DATA Pre Test'!N25</f>
        <v>INTERMEDIATE</v>
      </c>
      <c r="H25" s="57">
        <f>'INPUT DATA Post Test'!M25</f>
        <v>216.66666666666666</v>
      </c>
      <c r="I25" s="31" t="e">
        <f>'INPUT DATA Post Test'!N25</f>
        <v>#N/A</v>
      </c>
      <c r="N25" s="38" t="s">
        <v>171</v>
      </c>
      <c r="O25" s="11">
        <f>SUM(O3:O24)</f>
        <v>30</v>
      </c>
      <c r="P25" s="11">
        <f>SUM(P3:P24)</f>
        <v>0</v>
      </c>
      <c r="Q25" s="11">
        <f>SUM(Q3:Q24)</f>
        <v>0</v>
      </c>
      <c r="R25" s="11">
        <f>SUM(R3:R24)</f>
        <v>0</v>
      </c>
      <c r="S25" s="11">
        <f>SUM(S3:S24)</f>
        <v>0</v>
      </c>
      <c r="T25" s="11"/>
    </row>
    <row r="26" spans="1:20" x14ac:dyDescent="0.2">
      <c r="A26" s="11">
        <v>23</v>
      </c>
      <c r="B26" s="17" t="str">
        <f>'INPUT DATA Pre Test'!B26</f>
        <v>BAGUS ARDIANSYAH FADHILLAH</v>
      </c>
      <c r="C26" s="57" t="str">
        <f>'INPUT DATA Pre Test'!C26</f>
        <v>230220080867</v>
      </c>
      <c r="D26" s="57" t="str">
        <f>'INPUT DATA Pre Test'!D26</f>
        <v>089654043159</v>
      </c>
      <c r="E26" s="31" t="str">
        <f>'INPUT DATA Pre Test'!E26</f>
        <v>MANAJEMEN S1</v>
      </c>
      <c r="F26" s="57">
        <f>'INPUT DATA Pre Test'!M26</f>
        <v>356.66666666666669</v>
      </c>
      <c r="G26" s="31" t="str">
        <f>'INPUT DATA Pre Test'!N26</f>
        <v>BEGINNER</v>
      </c>
      <c r="H26" s="57">
        <f>'INPUT DATA Post Test'!M26</f>
        <v>216.66666666666666</v>
      </c>
      <c r="I26" s="31" t="e">
        <f>'INPUT DATA Post Test'!N26</f>
        <v>#N/A</v>
      </c>
    </row>
    <row r="27" spans="1:20" x14ac:dyDescent="0.2">
      <c r="A27" s="11">
        <v>24</v>
      </c>
      <c r="B27" s="17" t="str">
        <f>'INPUT DATA Pre Test'!B27</f>
        <v>SEPTI PRIHASTUTI</v>
      </c>
      <c r="C27" s="57" t="str">
        <f>'INPUT DATA Pre Test'!C27</f>
        <v>230220080869</v>
      </c>
      <c r="D27" s="57" t="str">
        <f>'INPUT DATA Pre Test'!D27</f>
        <v>083874251221</v>
      </c>
      <c r="E27" s="31" t="str">
        <f>'INPUT DATA Pre Test'!E27</f>
        <v>AKUNTANSI S1</v>
      </c>
      <c r="F27" s="57">
        <f>'INPUT DATA Pre Test'!M27</f>
        <v>250</v>
      </c>
      <c r="G27" s="31" t="e">
        <f>'INPUT DATA Pre Test'!N27</f>
        <v>#N/A</v>
      </c>
      <c r="H27" s="57">
        <f>'INPUT DATA Post Test'!M27</f>
        <v>216.66666666666666</v>
      </c>
      <c r="I27" s="31" t="e">
        <f>'INPUT DATA Post Test'!N27</f>
        <v>#N/A</v>
      </c>
      <c r="N27" s="65" t="s">
        <v>169</v>
      </c>
      <c r="O27" s="36" t="s">
        <v>170</v>
      </c>
    </row>
    <row r="28" spans="1:20" x14ac:dyDescent="0.2">
      <c r="A28" s="11">
        <v>25</v>
      </c>
      <c r="B28" s="17" t="str">
        <f>'INPUT DATA Pre Test'!B28</f>
        <v>SALMAN FAHRIZI</v>
      </c>
      <c r="C28" s="57" t="str">
        <f>'INPUT DATA Pre Test'!C28</f>
        <v>230220080952</v>
      </c>
      <c r="D28" s="57" t="str">
        <f>'INPUT DATA Pre Test'!D28</f>
        <v>081223951360</v>
      </c>
      <c r="E28" s="31" t="str">
        <f>'INPUT DATA Pre Test'!E28</f>
        <v>HUKUM S1</v>
      </c>
      <c r="F28" s="57">
        <f>'INPUT DATA Pre Test'!M28</f>
        <v>466.66666666666669</v>
      </c>
      <c r="G28" s="31" t="str">
        <f>'INPUT DATA Pre Test'!N28</f>
        <v>PRE-INTERMEDIATE</v>
      </c>
      <c r="H28" s="57">
        <f>'INPUT DATA Post Test'!M28</f>
        <v>216.66666666666666</v>
      </c>
      <c r="I28" s="31" t="e">
        <f>'INPUT DATA Post Test'!N28</f>
        <v>#N/A</v>
      </c>
      <c r="N28" s="11">
        <f>SUM(P25:S25)</f>
        <v>0</v>
      </c>
      <c r="O28" s="11">
        <f>O25-N28</f>
        <v>30</v>
      </c>
    </row>
    <row r="29" spans="1:20" x14ac:dyDescent="0.2">
      <c r="A29" s="11">
        <v>26</v>
      </c>
      <c r="B29" s="17" t="str">
        <f>'INPUT DATA Pre Test'!B29</f>
        <v>EKA FAJAR NUGRAHA</v>
      </c>
      <c r="C29" s="57" t="str">
        <f>'INPUT DATA Pre Test'!C29</f>
        <v>230220080994</v>
      </c>
      <c r="D29" s="57" t="str">
        <f>'INPUT DATA Pre Test'!D29</f>
        <v>081212566736</v>
      </c>
      <c r="E29" s="31" t="str">
        <f>'INPUT DATA Pre Test'!E29</f>
        <v>HUKUM S2</v>
      </c>
      <c r="F29" s="57">
        <f>'INPUT DATA Pre Test'!M29</f>
        <v>440</v>
      </c>
      <c r="G29" s="31" t="str">
        <f>'INPUT DATA Pre Test'!N29</f>
        <v>BEGINNER</v>
      </c>
      <c r="H29" s="57">
        <f>'INPUT DATA Post Test'!M29</f>
        <v>216.66666666666666</v>
      </c>
      <c r="I29" s="31" t="e">
        <f>'INPUT DATA Post Test'!N29</f>
        <v>#N/A</v>
      </c>
    </row>
    <row r="30" spans="1:20" x14ac:dyDescent="0.2">
      <c r="A30" s="11">
        <v>27</v>
      </c>
      <c r="B30" s="17" t="str">
        <f>'INPUT DATA Pre Test'!B30</f>
        <v>NUR AFIFAH AMIR</v>
      </c>
      <c r="C30" s="57" t="str">
        <f>'INPUT DATA Pre Test'!C30</f>
        <v>230220081022</v>
      </c>
      <c r="D30" s="57" t="str">
        <f>'INPUT DATA Pre Test'!D30</f>
        <v>089608631453</v>
      </c>
      <c r="E30" s="31" t="str">
        <f>'INPUT DATA Pre Test'!E30</f>
        <v>MANAJEMEN S1</v>
      </c>
      <c r="F30" s="57">
        <f>'INPUT DATA Pre Test'!M30</f>
        <v>420</v>
      </c>
      <c r="G30" s="31" t="str">
        <f>'INPUT DATA Pre Test'!N30</f>
        <v>BEGINNER</v>
      </c>
      <c r="H30" s="57">
        <f>'INPUT DATA Post Test'!M30</f>
        <v>216.66666666666666</v>
      </c>
      <c r="I30" s="31" t="e">
        <f>'INPUT DATA Post Test'!N30</f>
        <v>#N/A</v>
      </c>
    </row>
    <row r="31" spans="1:20" x14ac:dyDescent="0.2">
      <c r="A31" s="11">
        <v>28</v>
      </c>
      <c r="B31" s="17" t="str">
        <f>'INPUT DATA Pre Test'!B31</f>
        <v>SRIHAYANI</v>
      </c>
      <c r="C31" s="57" t="str">
        <f>'INPUT DATA Pre Test'!C31</f>
        <v>230220081058</v>
      </c>
      <c r="D31" s="57" t="str">
        <f>'INPUT DATA Pre Test'!D31</f>
        <v>083878807026</v>
      </c>
      <c r="E31" s="31" t="str">
        <f>'INPUT DATA Pre Test'!E31</f>
        <v>SASTRA INDONESIA S1</v>
      </c>
      <c r="F31" s="57">
        <f>'INPUT DATA Pre Test'!M31</f>
        <v>340</v>
      </c>
      <c r="G31" s="31" t="str">
        <f>'INPUT DATA Pre Test'!N31</f>
        <v>BEGINNER</v>
      </c>
      <c r="H31" s="57">
        <f>'INPUT DATA Post Test'!M31</f>
        <v>216.66666666666666</v>
      </c>
      <c r="I31" s="31" t="e">
        <f>'INPUT DATA Post Test'!N31</f>
        <v>#N/A</v>
      </c>
    </row>
    <row r="32" spans="1:20" x14ac:dyDescent="0.2">
      <c r="A32" s="11">
        <v>29</v>
      </c>
      <c r="B32" s="17" t="str">
        <f>'INPUT DATA Pre Test'!B32</f>
        <v>RIZKI DWI RAMA</v>
      </c>
      <c r="C32" s="57" t="str">
        <f>'INPUT DATA Pre Test'!C32</f>
        <v>230220081083</v>
      </c>
      <c r="D32" s="57" t="str">
        <f>'INPUT DATA Pre Test'!D32</f>
        <v>089624965323</v>
      </c>
      <c r="E32" s="31" t="str">
        <f>'INPUT DATA Pre Test'!E32</f>
        <v>MANAJEMEN S1</v>
      </c>
      <c r="F32" s="57">
        <f>'INPUT DATA Pre Test'!M32</f>
        <v>360</v>
      </c>
      <c r="G32" s="31" t="str">
        <f>'INPUT DATA Pre Test'!N32</f>
        <v>BEGINNER</v>
      </c>
      <c r="H32" s="57">
        <f>'INPUT DATA Post Test'!M32</f>
        <v>216.66666666666666</v>
      </c>
      <c r="I32" s="31" t="e">
        <f>'INPUT DATA Post Test'!N32</f>
        <v>#N/A</v>
      </c>
    </row>
    <row r="33" spans="1:9" x14ac:dyDescent="0.2">
      <c r="A33" s="11">
        <v>30</v>
      </c>
      <c r="B33" s="17" t="str">
        <f>'INPUT DATA Pre Test'!B33</f>
        <v>ABDUL HAMID AFFANDI</v>
      </c>
      <c r="C33" s="57" t="str">
        <f>'INPUT DATA Pre Test'!C33</f>
        <v>230220081098</v>
      </c>
      <c r="D33" s="57" t="str">
        <f>'INPUT DATA Pre Test'!D33</f>
        <v>089665100497</v>
      </c>
      <c r="E33" s="31" t="str">
        <f>'INPUT DATA Pre Test'!E33</f>
        <v>SASTRA INGGRIS S1</v>
      </c>
      <c r="F33" s="57">
        <f>'INPUT DATA Pre Test'!M33</f>
        <v>370</v>
      </c>
      <c r="G33" s="31" t="str">
        <f>'INPUT DATA Pre Test'!N33</f>
        <v>BEGINNER</v>
      </c>
      <c r="H33" s="57">
        <f>'INPUT DATA Post Test'!M33</f>
        <v>216.66666666666666</v>
      </c>
      <c r="I33" s="31" t="e">
        <f>'INPUT DATA Post Test'!N33</f>
        <v>#N/A</v>
      </c>
    </row>
    <row r="34" spans="1:9" x14ac:dyDescent="0.2">
      <c r="A34" s="11">
        <v>31</v>
      </c>
      <c r="B34" s="17" t="str">
        <f>'INPUT DATA Pre Test'!B34</f>
        <v>A</v>
      </c>
      <c r="C34" s="57" t="str">
        <f>'INPUT DATA Pre Test'!C34</f>
        <v>-</v>
      </c>
      <c r="D34" s="57" t="str">
        <f>'INPUT DATA Pre Test'!D34</f>
        <v>-</v>
      </c>
      <c r="E34" s="31" t="str">
        <f>'INPUT DATA Pre Test'!E34</f>
        <v>A</v>
      </c>
      <c r="F34" s="57">
        <f>'INPUT DATA Pre Test'!M34</f>
        <v>216.66666666666666</v>
      </c>
      <c r="G34" s="31" t="e">
        <f>'INPUT DATA Pre Test'!N34</f>
        <v>#N/A</v>
      </c>
      <c r="H34" s="57">
        <f>'INPUT DATA Post Test'!M34</f>
        <v>216.66666666666666</v>
      </c>
      <c r="I34" s="31" t="e">
        <f>'INPUT DATA Post Test'!N34</f>
        <v>#N/A</v>
      </c>
    </row>
    <row r="35" spans="1:9" x14ac:dyDescent="0.2">
      <c r="A35" s="11">
        <v>32</v>
      </c>
      <c r="B35" s="17" t="str">
        <f>'INPUT DATA Pre Test'!B35</f>
        <v>A</v>
      </c>
      <c r="C35" s="57" t="str">
        <f>'INPUT DATA Pre Test'!C35</f>
        <v>-</v>
      </c>
      <c r="D35" s="57" t="str">
        <f>'INPUT DATA Pre Test'!D35</f>
        <v>-</v>
      </c>
      <c r="E35" s="31" t="str">
        <f>'INPUT DATA Pre Test'!E35</f>
        <v>A</v>
      </c>
      <c r="F35" s="57">
        <f>'INPUT DATA Pre Test'!M35</f>
        <v>216.66666666666666</v>
      </c>
      <c r="G35" s="31" t="e">
        <f>'INPUT DATA Pre Test'!N35</f>
        <v>#N/A</v>
      </c>
      <c r="H35" s="57">
        <f>'INPUT DATA Post Test'!M35</f>
        <v>216.66666666666666</v>
      </c>
      <c r="I35" s="31" t="e">
        <f>'INPUT DATA Post Test'!N35</f>
        <v>#N/A</v>
      </c>
    </row>
    <row r="36" spans="1:9" x14ac:dyDescent="0.2">
      <c r="A36" s="11">
        <v>33</v>
      </c>
      <c r="B36" s="17" t="str">
        <f>'INPUT DATA Pre Test'!B36</f>
        <v>A</v>
      </c>
      <c r="C36" s="57" t="str">
        <f>'INPUT DATA Pre Test'!C36</f>
        <v>-</v>
      </c>
      <c r="D36" s="57" t="str">
        <f>'INPUT DATA Pre Test'!D36</f>
        <v>-</v>
      </c>
      <c r="E36" s="31" t="str">
        <f>'INPUT DATA Pre Test'!E36</f>
        <v>A</v>
      </c>
      <c r="F36" s="57">
        <f>'INPUT DATA Pre Test'!M36</f>
        <v>216.66666666666666</v>
      </c>
      <c r="G36" s="31" t="e">
        <f>'INPUT DATA Pre Test'!N36</f>
        <v>#N/A</v>
      </c>
      <c r="H36" s="57">
        <f>'INPUT DATA Post Test'!M36</f>
        <v>216.66666666666666</v>
      </c>
      <c r="I36" s="31" t="e">
        <f>'INPUT DATA Post Test'!N36</f>
        <v>#N/A</v>
      </c>
    </row>
    <row r="37" spans="1:9" x14ac:dyDescent="0.2">
      <c r="A37" s="11">
        <v>34</v>
      </c>
      <c r="B37" s="17" t="str">
        <f>'INPUT DATA Pre Test'!B37</f>
        <v>A</v>
      </c>
      <c r="C37" s="57" t="str">
        <f>'INPUT DATA Pre Test'!C37</f>
        <v>-</v>
      </c>
      <c r="D37" s="57" t="str">
        <f>'INPUT DATA Pre Test'!D37</f>
        <v>-</v>
      </c>
      <c r="E37" s="31" t="str">
        <f>'INPUT DATA Pre Test'!E37</f>
        <v>A</v>
      </c>
      <c r="F37" s="57">
        <f>'INPUT DATA Pre Test'!M37</f>
        <v>216.66666666666666</v>
      </c>
      <c r="G37" s="31" t="e">
        <f>'INPUT DATA Pre Test'!N37</f>
        <v>#N/A</v>
      </c>
      <c r="H37" s="57">
        <f>'INPUT DATA Post Test'!M37</f>
        <v>216.66666666666666</v>
      </c>
      <c r="I37" s="31" t="e">
        <f>'INPUT DATA Post Test'!N37</f>
        <v>#N/A</v>
      </c>
    </row>
    <row r="38" spans="1:9" x14ac:dyDescent="0.2">
      <c r="A38" s="11">
        <v>35</v>
      </c>
      <c r="B38" s="17" t="str">
        <f>'INPUT DATA Pre Test'!B38</f>
        <v>A</v>
      </c>
      <c r="C38" s="57" t="str">
        <f>'INPUT DATA Pre Test'!C38</f>
        <v>-</v>
      </c>
      <c r="D38" s="57" t="str">
        <f>'INPUT DATA Pre Test'!D38</f>
        <v>-</v>
      </c>
      <c r="E38" s="31" t="str">
        <f>'INPUT DATA Pre Test'!E38</f>
        <v>A</v>
      </c>
      <c r="F38" s="57">
        <f>'INPUT DATA Pre Test'!M38</f>
        <v>216.66666666666666</v>
      </c>
      <c r="G38" s="31" t="e">
        <f>'INPUT DATA Pre Test'!N38</f>
        <v>#N/A</v>
      </c>
      <c r="H38" s="57">
        <f>'INPUT DATA Post Test'!M38</f>
        <v>216.66666666666666</v>
      </c>
      <c r="I38" s="31" t="e">
        <f>'INPUT DATA Post Test'!N38</f>
        <v>#N/A</v>
      </c>
    </row>
    <row r="39" spans="1:9" x14ac:dyDescent="0.2">
      <c r="A39" s="11">
        <v>36</v>
      </c>
      <c r="B39" s="17" t="str">
        <f>'INPUT DATA Pre Test'!B39</f>
        <v>A</v>
      </c>
      <c r="C39" s="57" t="str">
        <f>'INPUT DATA Pre Test'!C39</f>
        <v>-</v>
      </c>
      <c r="D39" s="57" t="str">
        <f>'INPUT DATA Pre Test'!D39</f>
        <v>-</v>
      </c>
      <c r="E39" s="31" t="str">
        <f>'INPUT DATA Pre Test'!E39</f>
        <v>A</v>
      </c>
      <c r="F39" s="57">
        <f>'INPUT DATA Pre Test'!M39</f>
        <v>216.66666666666666</v>
      </c>
      <c r="G39" s="31" t="e">
        <f>'INPUT DATA Pre Test'!N39</f>
        <v>#N/A</v>
      </c>
      <c r="H39" s="57">
        <f>'INPUT DATA Post Test'!M39</f>
        <v>216.66666666666666</v>
      </c>
      <c r="I39" s="31" t="e">
        <f>'INPUT DATA Post Test'!N39</f>
        <v>#N/A</v>
      </c>
    </row>
    <row r="40" spans="1:9" x14ac:dyDescent="0.2">
      <c r="A40" s="11">
        <v>37</v>
      </c>
      <c r="B40" s="17" t="str">
        <f>'INPUT DATA Pre Test'!B40</f>
        <v>A</v>
      </c>
      <c r="C40" s="57" t="str">
        <f>'INPUT DATA Pre Test'!C40</f>
        <v>-</v>
      </c>
      <c r="D40" s="57" t="str">
        <f>'INPUT DATA Pre Test'!D40</f>
        <v>-</v>
      </c>
      <c r="E40" s="31" t="str">
        <f>'INPUT DATA Pre Test'!E40</f>
        <v>A</v>
      </c>
      <c r="F40" s="57">
        <f>'INPUT DATA Pre Test'!M40</f>
        <v>216.66666666666666</v>
      </c>
      <c r="G40" s="31" t="e">
        <f>'INPUT DATA Pre Test'!N40</f>
        <v>#N/A</v>
      </c>
      <c r="H40" s="57">
        <f>'INPUT DATA Post Test'!M40</f>
        <v>216.66666666666666</v>
      </c>
      <c r="I40" s="31" t="e">
        <f>'INPUT DATA Post Test'!N40</f>
        <v>#N/A</v>
      </c>
    </row>
    <row r="41" spans="1:9" x14ac:dyDescent="0.2">
      <c r="A41" s="11">
        <v>38</v>
      </c>
      <c r="B41" s="17" t="str">
        <f>'INPUT DATA Pre Test'!B41</f>
        <v>A</v>
      </c>
      <c r="C41" s="57" t="str">
        <f>'INPUT DATA Pre Test'!C41</f>
        <v>-</v>
      </c>
      <c r="D41" s="57" t="str">
        <f>'INPUT DATA Pre Test'!D41</f>
        <v>-</v>
      </c>
      <c r="E41" s="31" t="str">
        <f>'INPUT DATA Pre Test'!E41</f>
        <v>A</v>
      </c>
      <c r="F41" s="57">
        <f>'INPUT DATA Pre Test'!M41</f>
        <v>216.66666666666666</v>
      </c>
      <c r="G41" s="31" t="e">
        <f>'INPUT DATA Pre Test'!N41</f>
        <v>#N/A</v>
      </c>
      <c r="H41" s="57">
        <f>'INPUT DATA Post Test'!M41</f>
        <v>216.66666666666666</v>
      </c>
      <c r="I41" s="31" t="e">
        <f>'INPUT DATA Post Test'!N41</f>
        <v>#N/A</v>
      </c>
    </row>
    <row r="42" spans="1:9" x14ac:dyDescent="0.2">
      <c r="A42" s="11">
        <v>39</v>
      </c>
      <c r="B42" s="17" t="str">
        <f>'INPUT DATA Pre Test'!B42</f>
        <v>A</v>
      </c>
      <c r="C42" s="57" t="str">
        <f>'INPUT DATA Pre Test'!C42</f>
        <v>-</v>
      </c>
      <c r="D42" s="57" t="str">
        <f>'INPUT DATA Pre Test'!D42</f>
        <v>-</v>
      </c>
      <c r="E42" s="31" t="str">
        <f>'INPUT DATA Pre Test'!E42</f>
        <v>A</v>
      </c>
      <c r="F42" s="57">
        <f>'INPUT DATA Pre Test'!M42</f>
        <v>216.66666666666666</v>
      </c>
      <c r="G42" s="31" t="e">
        <f>'INPUT DATA Pre Test'!N42</f>
        <v>#N/A</v>
      </c>
      <c r="H42" s="57">
        <f>'INPUT DATA Post Test'!M42</f>
        <v>216.66666666666666</v>
      </c>
      <c r="I42" s="31" t="e">
        <f>'INPUT DATA Post Test'!N42</f>
        <v>#N/A</v>
      </c>
    </row>
    <row r="43" spans="1:9" x14ac:dyDescent="0.2">
      <c r="A43" s="11">
        <v>40</v>
      </c>
      <c r="B43" s="17" t="str">
        <f>'INPUT DATA Pre Test'!B43</f>
        <v>A</v>
      </c>
      <c r="C43" s="57" t="str">
        <f>'INPUT DATA Pre Test'!C43</f>
        <v>-</v>
      </c>
      <c r="D43" s="57" t="str">
        <f>'INPUT DATA Pre Test'!D43</f>
        <v>-</v>
      </c>
      <c r="E43" s="31" t="str">
        <f>'INPUT DATA Pre Test'!E43</f>
        <v>A</v>
      </c>
      <c r="F43" s="57">
        <f>'INPUT DATA Pre Test'!M43</f>
        <v>216.66666666666666</v>
      </c>
      <c r="G43" s="31" t="e">
        <f>'INPUT DATA Pre Test'!N43</f>
        <v>#N/A</v>
      </c>
      <c r="H43" s="57">
        <f>'INPUT DATA Post Test'!M43</f>
        <v>216.66666666666666</v>
      </c>
      <c r="I43" s="31" t="e">
        <f>'INPUT DATA Post Test'!N43</f>
        <v>#N/A</v>
      </c>
    </row>
    <row r="44" spans="1:9" x14ac:dyDescent="0.2">
      <c r="A44" s="11">
        <v>41</v>
      </c>
      <c r="B44" s="17" t="str">
        <f>'INPUT DATA Pre Test'!B44</f>
        <v>A</v>
      </c>
      <c r="C44" s="57" t="str">
        <f>'INPUT DATA Pre Test'!C44</f>
        <v>-</v>
      </c>
      <c r="D44" s="57" t="str">
        <f>'INPUT DATA Pre Test'!D44</f>
        <v>-</v>
      </c>
      <c r="E44" s="31" t="str">
        <f>'INPUT DATA Pre Test'!E44</f>
        <v>A</v>
      </c>
      <c r="F44" s="57">
        <f>'INPUT DATA Pre Test'!M44</f>
        <v>216.66666666666666</v>
      </c>
      <c r="G44" s="31" t="e">
        <f>'INPUT DATA Pre Test'!N44</f>
        <v>#N/A</v>
      </c>
      <c r="H44" s="57">
        <f>'INPUT DATA Post Test'!M44</f>
        <v>216.66666666666666</v>
      </c>
      <c r="I44" s="31" t="e">
        <f>'INPUT DATA Post Test'!N44</f>
        <v>#N/A</v>
      </c>
    </row>
    <row r="45" spans="1:9" x14ac:dyDescent="0.2">
      <c r="A45" s="11">
        <v>42</v>
      </c>
      <c r="B45" s="17" t="str">
        <f>'INPUT DATA Pre Test'!B45</f>
        <v>A</v>
      </c>
      <c r="C45" s="57" t="str">
        <f>'INPUT DATA Pre Test'!C45</f>
        <v>-</v>
      </c>
      <c r="D45" s="57" t="str">
        <f>'INPUT DATA Pre Test'!D45</f>
        <v>-</v>
      </c>
      <c r="E45" s="31" t="str">
        <f>'INPUT DATA Pre Test'!E45</f>
        <v>A</v>
      </c>
      <c r="F45" s="57">
        <f>'INPUT DATA Pre Test'!M45</f>
        <v>216.66666666666666</v>
      </c>
      <c r="G45" s="31" t="e">
        <f>'INPUT DATA Pre Test'!N45</f>
        <v>#N/A</v>
      </c>
      <c r="H45" s="57">
        <f>'INPUT DATA Post Test'!M45</f>
        <v>216.66666666666666</v>
      </c>
      <c r="I45" s="31" t="e">
        <f>'INPUT DATA Post Test'!N45</f>
        <v>#N/A</v>
      </c>
    </row>
    <row r="46" spans="1:9" x14ac:dyDescent="0.2">
      <c r="A46" s="11">
        <v>43</v>
      </c>
      <c r="B46" s="17" t="str">
        <f>'INPUT DATA Pre Test'!B46</f>
        <v>A</v>
      </c>
      <c r="C46" s="57" t="str">
        <f>'INPUT DATA Pre Test'!C46</f>
        <v>-</v>
      </c>
      <c r="D46" s="57" t="str">
        <f>'INPUT DATA Pre Test'!D46</f>
        <v>-</v>
      </c>
      <c r="E46" s="31" t="str">
        <f>'INPUT DATA Pre Test'!E46</f>
        <v>A</v>
      </c>
      <c r="F46" s="57">
        <f>'INPUT DATA Pre Test'!M46</f>
        <v>216.66666666666666</v>
      </c>
      <c r="G46" s="31" t="e">
        <f>'INPUT DATA Pre Test'!N46</f>
        <v>#N/A</v>
      </c>
      <c r="H46" s="57">
        <f>'INPUT DATA Post Test'!M46</f>
        <v>216.66666666666666</v>
      </c>
      <c r="I46" s="31" t="e">
        <f>'INPUT DATA Post Test'!N46</f>
        <v>#N/A</v>
      </c>
    </row>
    <row r="47" spans="1:9" x14ac:dyDescent="0.2">
      <c r="A47" s="11">
        <v>44</v>
      </c>
      <c r="B47" s="17" t="str">
        <f>'INPUT DATA Pre Test'!B47</f>
        <v>A</v>
      </c>
      <c r="C47" s="57" t="str">
        <f>'INPUT DATA Pre Test'!C47</f>
        <v>-</v>
      </c>
      <c r="D47" s="57" t="str">
        <f>'INPUT DATA Pre Test'!D47</f>
        <v>-</v>
      </c>
      <c r="E47" s="31" t="str">
        <f>'INPUT DATA Pre Test'!E47</f>
        <v>A</v>
      </c>
      <c r="F47" s="57">
        <f>'INPUT DATA Pre Test'!M47</f>
        <v>216.66666666666666</v>
      </c>
      <c r="G47" s="31" t="e">
        <f>'INPUT DATA Pre Test'!N47</f>
        <v>#N/A</v>
      </c>
      <c r="H47" s="57">
        <f>'INPUT DATA Post Test'!M47</f>
        <v>216.66666666666666</v>
      </c>
      <c r="I47" s="31" t="e">
        <f>'INPUT DATA Post Test'!N47</f>
        <v>#N/A</v>
      </c>
    </row>
    <row r="48" spans="1:9" x14ac:dyDescent="0.2">
      <c r="A48" s="11">
        <v>45</v>
      </c>
      <c r="B48" s="63" t="str">
        <f>'INPUT DATA Pre Test'!B48</f>
        <v>A</v>
      </c>
      <c r="C48" s="57" t="str">
        <f>'INPUT DATA Pre Test'!C48</f>
        <v>-</v>
      </c>
      <c r="D48" s="57" t="str">
        <f>'INPUT DATA Pre Test'!D48</f>
        <v>-</v>
      </c>
      <c r="E48" s="31" t="str">
        <f>'INPUT DATA Pre Test'!E48</f>
        <v>A</v>
      </c>
      <c r="F48" s="57">
        <f>'INPUT DATA Pre Test'!M48</f>
        <v>216.66666666666666</v>
      </c>
      <c r="G48" s="31" t="e">
        <f>'INPUT DATA Pre Test'!N48</f>
        <v>#N/A</v>
      </c>
      <c r="H48" s="57">
        <f>'INPUT DATA Post Test'!M48</f>
        <v>216.66666666666666</v>
      </c>
      <c r="I48" s="31" t="e">
        <f>'INPUT DATA Post Test'!N48</f>
        <v>#N/A</v>
      </c>
    </row>
  </sheetData>
  <mergeCells count="12">
    <mergeCell ref="K10:L10"/>
    <mergeCell ref="F2:F3"/>
    <mergeCell ref="G2:G3"/>
    <mergeCell ref="H2:H3"/>
    <mergeCell ref="N2:O2"/>
    <mergeCell ref="I2:I3"/>
    <mergeCell ref="K2:L2"/>
    <mergeCell ref="A2:A3"/>
    <mergeCell ref="B2:B3"/>
    <mergeCell ref="C2:C3"/>
    <mergeCell ref="D2:D3"/>
    <mergeCell ref="E2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J89"/>
  <sheetViews>
    <sheetView topLeftCell="A40" zoomScaleNormal="100" workbookViewId="0">
      <selection activeCell="C73" sqref="C73"/>
    </sheetView>
  </sheetViews>
  <sheetFormatPr baseColWidth="10" defaultColWidth="8.83203125" defaultRowHeight="15" x14ac:dyDescent="0.2"/>
  <cols>
    <col min="1" max="1" width="6.33203125" customWidth="1"/>
    <col min="2" max="2" width="16.33203125" customWidth="1"/>
    <col min="3" max="3" width="75.5" customWidth="1"/>
    <col min="4" max="4" width="14.83203125" customWidth="1"/>
    <col min="7" max="7" width="46.6640625" customWidth="1"/>
    <col min="10" max="10" width="47.5" customWidth="1"/>
  </cols>
  <sheetData>
    <row r="2" spans="1:10" s="45" customFormat="1" ht="31" x14ac:dyDescent="0.35">
      <c r="A2" s="89" t="s">
        <v>87</v>
      </c>
      <c r="B2" s="89"/>
      <c r="C2" s="89"/>
      <c r="D2" s="89"/>
    </row>
    <row r="3" spans="1:10" x14ac:dyDescent="0.2">
      <c r="A3" s="89"/>
      <c r="B3" s="89"/>
      <c r="C3" s="89"/>
      <c r="D3" s="89"/>
    </row>
    <row r="4" spans="1:10" ht="16" thickBot="1" x14ac:dyDescent="0.25">
      <c r="A4" s="29" t="s">
        <v>5</v>
      </c>
      <c r="B4" s="29"/>
      <c r="G4" s="48" t="s">
        <v>112</v>
      </c>
      <c r="J4" s="48" t="s">
        <v>112</v>
      </c>
    </row>
    <row r="5" spans="1:10" ht="16" thickBot="1" x14ac:dyDescent="0.25">
      <c r="A5" s="88" t="s">
        <v>89</v>
      </c>
      <c r="B5" s="88"/>
      <c r="C5" s="88"/>
      <c r="D5" s="88"/>
      <c r="F5" s="49" t="s">
        <v>15</v>
      </c>
      <c r="G5" s="50" t="s">
        <v>113</v>
      </c>
      <c r="I5" s="49" t="s">
        <v>15</v>
      </c>
      <c r="J5" s="50" t="s">
        <v>113</v>
      </c>
    </row>
    <row r="6" spans="1:10" ht="16" thickBot="1" x14ac:dyDescent="0.25">
      <c r="A6" s="88" t="s">
        <v>90</v>
      </c>
      <c r="B6" s="88"/>
      <c r="C6" s="88"/>
      <c r="D6" s="88"/>
      <c r="F6" s="46">
        <v>1</v>
      </c>
      <c r="G6" s="46" t="s">
        <v>95</v>
      </c>
      <c r="I6" s="46">
        <v>26</v>
      </c>
      <c r="J6" s="46" t="s">
        <v>114</v>
      </c>
    </row>
    <row r="7" spans="1:10" ht="16" thickBot="1" x14ac:dyDescent="0.25">
      <c r="F7" s="46">
        <v>2</v>
      </c>
      <c r="G7" s="46" t="s">
        <v>115</v>
      </c>
      <c r="I7" s="46">
        <v>27</v>
      </c>
      <c r="J7" s="46" t="s">
        <v>95</v>
      </c>
    </row>
    <row r="8" spans="1:10" s="17" customFormat="1" ht="16" thickBot="1" x14ac:dyDescent="0.25">
      <c r="A8" s="42" t="s">
        <v>15</v>
      </c>
      <c r="B8" s="42" t="s">
        <v>88</v>
      </c>
      <c r="C8" s="42" t="s">
        <v>91</v>
      </c>
      <c r="D8" s="42" t="s">
        <v>92</v>
      </c>
      <c r="F8" s="46">
        <v>3</v>
      </c>
      <c r="G8" s="46" t="s">
        <v>95</v>
      </c>
      <c r="H8"/>
      <c r="I8" s="46">
        <v>28</v>
      </c>
      <c r="J8" s="46" t="s">
        <v>95</v>
      </c>
    </row>
    <row r="9" spans="1:10" ht="16" thickBot="1" x14ac:dyDescent="0.25">
      <c r="A9" s="11">
        <v>1</v>
      </c>
      <c r="B9" t="s">
        <v>284</v>
      </c>
      <c r="C9" s="46" t="s">
        <v>94</v>
      </c>
      <c r="D9" t="s">
        <v>292</v>
      </c>
      <c r="F9" s="46">
        <v>4</v>
      </c>
      <c r="G9" s="46" t="s">
        <v>116</v>
      </c>
      <c r="I9" s="46">
        <v>29</v>
      </c>
      <c r="J9" s="46" t="s">
        <v>95</v>
      </c>
    </row>
    <row r="10" spans="1:10" ht="16" thickBot="1" x14ac:dyDescent="0.25">
      <c r="A10" s="11">
        <v>2</v>
      </c>
      <c r="B10" t="s">
        <v>285</v>
      </c>
      <c r="C10" s="46" t="s">
        <v>117</v>
      </c>
      <c r="D10" t="s">
        <v>293</v>
      </c>
      <c r="F10" s="46">
        <v>5</v>
      </c>
      <c r="G10" s="46" t="s">
        <v>95</v>
      </c>
      <c r="I10" s="46">
        <v>30</v>
      </c>
      <c r="J10" s="46" t="s">
        <v>95</v>
      </c>
    </row>
    <row r="11" spans="1:10" ht="16" thickBot="1" x14ac:dyDescent="0.25">
      <c r="A11" s="11">
        <v>3</v>
      </c>
      <c r="B11" t="s">
        <v>286</v>
      </c>
      <c r="C11" s="46" t="s">
        <v>95</v>
      </c>
      <c r="D11" t="s">
        <v>293</v>
      </c>
      <c r="F11" s="46">
        <v>6</v>
      </c>
      <c r="G11" s="46" t="s">
        <v>95</v>
      </c>
      <c r="I11" s="46">
        <v>31</v>
      </c>
      <c r="J11" s="46" t="s">
        <v>93</v>
      </c>
    </row>
    <row r="12" spans="1:10" ht="16" thickBot="1" x14ac:dyDescent="0.25">
      <c r="A12" s="11">
        <v>4</v>
      </c>
      <c r="B12" t="s">
        <v>287</v>
      </c>
      <c r="C12" s="46" t="s">
        <v>93</v>
      </c>
      <c r="D12" t="s">
        <v>293</v>
      </c>
      <c r="F12" s="46">
        <v>7</v>
      </c>
      <c r="G12" s="46" t="s">
        <v>95</v>
      </c>
      <c r="I12" s="46">
        <v>32</v>
      </c>
      <c r="J12" s="46" t="s">
        <v>93</v>
      </c>
    </row>
    <row r="13" spans="1:10" ht="16" thickBot="1" x14ac:dyDescent="0.25">
      <c r="A13" s="11">
        <v>5</v>
      </c>
      <c r="B13" t="s">
        <v>158</v>
      </c>
      <c r="C13" s="46" t="s">
        <v>95</v>
      </c>
      <c r="D13" t="s">
        <v>160</v>
      </c>
      <c r="F13" s="46">
        <v>8</v>
      </c>
      <c r="G13" s="46" t="s">
        <v>117</v>
      </c>
      <c r="I13" s="46">
        <v>33</v>
      </c>
      <c r="J13" s="46" t="s">
        <v>93</v>
      </c>
    </row>
    <row r="14" spans="1:10" ht="16" thickBot="1" x14ac:dyDescent="0.25">
      <c r="A14" s="11">
        <v>6</v>
      </c>
      <c r="B14" t="s">
        <v>159</v>
      </c>
      <c r="C14" s="46" t="s">
        <v>93</v>
      </c>
      <c r="D14" t="s">
        <v>160</v>
      </c>
      <c r="F14" s="46">
        <v>9</v>
      </c>
      <c r="G14" s="46" t="s">
        <v>95</v>
      </c>
      <c r="I14" s="46">
        <v>34</v>
      </c>
      <c r="J14" s="46" t="s">
        <v>118</v>
      </c>
    </row>
    <row r="15" spans="1:10" ht="16" thickBot="1" x14ac:dyDescent="0.25">
      <c r="A15" s="11">
        <v>7</v>
      </c>
      <c r="B15" t="s">
        <v>288</v>
      </c>
      <c r="C15" s="46" t="s">
        <v>118</v>
      </c>
      <c r="D15" t="s">
        <v>161</v>
      </c>
      <c r="F15" s="46">
        <v>10</v>
      </c>
      <c r="G15" s="46" t="s">
        <v>95</v>
      </c>
      <c r="I15" s="46">
        <v>35</v>
      </c>
      <c r="J15" s="46" t="s">
        <v>93</v>
      </c>
    </row>
    <row r="16" spans="1:10" ht="16" thickBot="1" x14ac:dyDescent="0.25">
      <c r="A16" s="11">
        <v>8</v>
      </c>
      <c r="B16" t="s">
        <v>289</v>
      </c>
      <c r="C16" s="46" t="s">
        <v>118</v>
      </c>
      <c r="D16" t="s">
        <v>161</v>
      </c>
      <c r="F16" s="46">
        <v>11</v>
      </c>
      <c r="G16" s="46" t="s">
        <v>119</v>
      </c>
      <c r="I16" s="46">
        <v>36</v>
      </c>
      <c r="J16" s="46" t="s">
        <v>93</v>
      </c>
    </row>
    <row r="17" spans="1:10" ht="16" thickBot="1" x14ac:dyDescent="0.25">
      <c r="A17" s="11">
        <v>9</v>
      </c>
      <c r="B17" t="s">
        <v>290</v>
      </c>
      <c r="C17" s="46" t="s">
        <v>95</v>
      </c>
      <c r="D17" t="s">
        <v>294</v>
      </c>
      <c r="F17" s="46">
        <v>12</v>
      </c>
      <c r="G17" s="46" t="s">
        <v>95</v>
      </c>
      <c r="I17" s="46">
        <v>37</v>
      </c>
      <c r="J17" s="46" t="s">
        <v>93</v>
      </c>
    </row>
    <row r="18" spans="1:10" ht="16" thickBot="1" x14ac:dyDescent="0.25">
      <c r="A18" s="11">
        <v>10</v>
      </c>
      <c r="B18" t="s">
        <v>291</v>
      </c>
      <c r="C18" s="46" t="s">
        <v>95</v>
      </c>
      <c r="D18" t="s">
        <v>294</v>
      </c>
      <c r="E18" t="s">
        <v>80</v>
      </c>
      <c r="F18" s="46">
        <v>13</v>
      </c>
      <c r="G18" s="46" t="s">
        <v>114</v>
      </c>
      <c r="I18" s="46">
        <v>38</v>
      </c>
      <c r="J18" s="46" t="s">
        <v>93</v>
      </c>
    </row>
    <row r="19" spans="1:10" ht="16" thickBot="1" x14ac:dyDescent="0.25">
      <c r="F19" s="46">
        <v>14</v>
      </c>
      <c r="G19" s="46" t="s">
        <v>95</v>
      </c>
      <c r="I19" s="46">
        <v>39</v>
      </c>
      <c r="J19" s="46" t="s">
        <v>93</v>
      </c>
    </row>
    <row r="20" spans="1:10" ht="16" thickBot="1" x14ac:dyDescent="0.25">
      <c r="F20" s="46">
        <v>15</v>
      </c>
      <c r="G20" s="46" t="s">
        <v>95</v>
      </c>
      <c r="I20" s="46">
        <v>40</v>
      </c>
      <c r="J20" s="46" t="s">
        <v>93</v>
      </c>
    </row>
    <row r="21" spans="1:10" ht="16" thickBot="1" x14ac:dyDescent="0.25">
      <c r="F21" s="46">
        <v>16</v>
      </c>
      <c r="G21" s="46" t="s">
        <v>116</v>
      </c>
      <c r="I21" s="46">
        <v>41</v>
      </c>
      <c r="J21" s="46" t="s">
        <v>120</v>
      </c>
    </row>
    <row r="22" spans="1:10" ht="16" thickBot="1" x14ac:dyDescent="0.25">
      <c r="F22" s="46">
        <v>17</v>
      </c>
      <c r="G22" s="46" t="s">
        <v>115</v>
      </c>
      <c r="I22" s="46">
        <v>42</v>
      </c>
      <c r="J22" s="46" t="s">
        <v>120</v>
      </c>
    </row>
    <row r="23" spans="1:10" ht="16" thickBot="1" x14ac:dyDescent="0.25">
      <c r="F23" s="46">
        <v>18</v>
      </c>
      <c r="G23" s="46" t="s">
        <v>95</v>
      </c>
      <c r="I23" s="46">
        <v>43</v>
      </c>
      <c r="J23" s="46" t="s">
        <v>121</v>
      </c>
    </row>
    <row r="24" spans="1:10" ht="16" thickBot="1" x14ac:dyDescent="0.25">
      <c r="F24" s="46">
        <v>19</v>
      </c>
      <c r="G24" s="46" t="s">
        <v>95</v>
      </c>
      <c r="I24" s="46">
        <v>44</v>
      </c>
      <c r="J24" s="46" t="s">
        <v>94</v>
      </c>
    </row>
    <row r="25" spans="1:10" ht="16" thickBot="1" x14ac:dyDescent="0.25">
      <c r="F25" s="46">
        <v>20</v>
      </c>
      <c r="G25" s="46" t="s">
        <v>114</v>
      </c>
      <c r="I25" s="46">
        <v>45</v>
      </c>
      <c r="J25" s="46" t="s">
        <v>93</v>
      </c>
    </row>
    <row r="26" spans="1:10" ht="16" thickBot="1" x14ac:dyDescent="0.25">
      <c r="F26" s="46">
        <v>21</v>
      </c>
      <c r="G26" s="46" t="s">
        <v>95</v>
      </c>
      <c r="I26" s="46">
        <v>46</v>
      </c>
      <c r="J26" s="46" t="s">
        <v>93</v>
      </c>
    </row>
    <row r="27" spans="1:10" ht="16" thickBot="1" x14ac:dyDescent="0.25">
      <c r="F27" s="46">
        <v>22</v>
      </c>
      <c r="G27" s="46" t="s">
        <v>116</v>
      </c>
      <c r="I27" s="46">
        <v>47</v>
      </c>
      <c r="J27" s="46" t="s">
        <v>120</v>
      </c>
    </row>
    <row r="28" spans="1:10" ht="16" thickBot="1" x14ac:dyDescent="0.25">
      <c r="F28" s="46">
        <v>23</v>
      </c>
      <c r="G28" s="46" t="s">
        <v>95</v>
      </c>
      <c r="I28" s="46">
        <v>48</v>
      </c>
      <c r="J28" s="46" t="s">
        <v>93</v>
      </c>
    </row>
    <row r="29" spans="1:10" ht="16" thickBot="1" x14ac:dyDescent="0.25">
      <c r="F29" s="46">
        <v>24</v>
      </c>
      <c r="G29" s="46" t="s">
        <v>95</v>
      </c>
      <c r="I29" s="46">
        <v>49</v>
      </c>
      <c r="J29" s="46" t="s">
        <v>118</v>
      </c>
    </row>
    <row r="30" spans="1:10" ht="16" thickBot="1" x14ac:dyDescent="0.25">
      <c r="F30" s="46">
        <v>25</v>
      </c>
      <c r="G30" s="46" t="s">
        <v>119</v>
      </c>
      <c r="I30" s="46">
        <v>50</v>
      </c>
      <c r="J30" s="46" t="s">
        <v>93</v>
      </c>
    </row>
    <row r="34" spans="1:10" ht="16" thickBot="1" x14ac:dyDescent="0.25">
      <c r="G34" s="48" t="s">
        <v>122</v>
      </c>
      <c r="J34" s="48" t="s">
        <v>122</v>
      </c>
    </row>
    <row r="35" spans="1:10" ht="16" thickBot="1" x14ac:dyDescent="0.25">
      <c r="F35" s="49" t="s">
        <v>15</v>
      </c>
      <c r="G35" s="50" t="s">
        <v>123</v>
      </c>
      <c r="I35" s="49" t="s">
        <v>15</v>
      </c>
      <c r="J35" s="50" t="s">
        <v>123</v>
      </c>
    </row>
    <row r="36" spans="1:10" ht="16" thickBot="1" x14ac:dyDescent="0.25">
      <c r="F36" s="46">
        <v>1</v>
      </c>
      <c r="G36" s="46" t="s">
        <v>124</v>
      </c>
      <c r="I36" s="46">
        <v>21</v>
      </c>
      <c r="J36" s="46" t="s">
        <v>125</v>
      </c>
    </row>
    <row r="37" spans="1:10" ht="16" thickBot="1" x14ac:dyDescent="0.25">
      <c r="F37" s="46">
        <v>2</v>
      </c>
      <c r="G37" s="46" t="s">
        <v>126</v>
      </c>
      <c r="I37" s="46">
        <v>22</v>
      </c>
      <c r="J37" s="46" t="s">
        <v>105</v>
      </c>
    </row>
    <row r="38" spans="1:10" ht="16" thickBot="1" x14ac:dyDescent="0.25">
      <c r="F38" s="46">
        <v>3</v>
      </c>
      <c r="G38" s="46" t="s">
        <v>96</v>
      </c>
      <c r="I38" s="46">
        <v>23</v>
      </c>
      <c r="J38" s="46" t="s">
        <v>98</v>
      </c>
    </row>
    <row r="39" spans="1:10" ht="16" thickBot="1" x14ac:dyDescent="0.25">
      <c r="F39" s="46">
        <v>4</v>
      </c>
      <c r="G39" s="46" t="s">
        <v>127</v>
      </c>
      <c r="H39" t="s">
        <v>80</v>
      </c>
      <c r="I39" s="46">
        <v>24</v>
      </c>
      <c r="J39" s="46" t="s">
        <v>128</v>
      </c>
    </row>
    <row r="40" spans="1:10" ht="16" thickBot="1" x14ac:dyDescent="0.25">
      <c r="A40" s="29" t="s">
        <v>21</v>
      </c>
      <c r="B40" s="29"/>
      <c r="F40" s="46">
        <v>5</v>
      </c>
      <c r="G40" s="46" t="s">
        <v>129</v>
      </c>
      <c r="I40" s="46">
        <v>25</v>
      </c>
      <c r="J40" s="46" t="s">
        <v>130</v>
      </c>
    </row>
    <row r="41" spans="1:10" ht="16" thickBot="1" x14ac:dyDescent="0.25">
      <c r="A41" s="88" t="s">
        <v>89</v>
      </c>
      <c r="B41" s="88"/>
      <c r="C41" s="88"/>
      <c r="D41" s="88"/>
      <c r="F41" s="46">
        <v>6</v>
      </c>
      <c r="G41" s="46" t="s">
        <v>131</v>
      </c>
      <c r="I41" s="46">
        <v>26</v>
      </c>
      <c r="J41" s="46" t="s">
        <v>132</v>
      </c>
    </row>
    <row r="42" spans="1:10" ht="16" thickBot="1" x14ac:dyDescent="0.25">
      <c r="A42" s="88" t="s">
        <v>90</v>
      </c>
      <c r="B42" s="88"/>
      <c r="C42" s="88"/>
      <c r="D42" s="88"/>
      <c r="F42" s="46">
        <v>7</v>
      </c>
      <c r="G42" s="46" t="s">
        <v>103</v>
      </c>
      <c r="I42" s="46">
        <v>27</v>
      </c>
      <c r="J42" s="46" t="s">
        <v>133</v>
      </c>
    </row>
    <row r="43" spans="1:10" ht="16" thickBot="1" x14ac:dyDescent="0.25">
      <c r="F43" s="46">
        <v>8</v>
      </c>
      <c r="G43" s="46" t="s">
        <v>99</v>
      </c>
      <c r="I43" s="46">
        <v>28</v>
      </c>
      <c r="J43" s="46" t="s">
        <v>134</v>
      </c>
    </row>
    <row r="44" spans="1:10" ht="16" thickBot="1" x14ac:dyDescent="0.25">
      <c r="A44" s="42" t="s">
        <v>15</v>
      </c>
      <c r="B44" s="42" t="s">
        <v>88</v>
      </c>
      <c r="C44" s="42" t="s">
        <v>91</v>
      </c>
      <c r="D44" s="42" t="s">
        <v>92</v>
      </c>
      <c r="F44" s="46">
        <v>9</v>
      </c>
      <c r="G44" s="46" t="s">
        <v>135</v>
      </c>
      <c r="I44" s="46">
        <v>29</v>
      </c>
      <c r="J44" s="46" t="s">
        <v>136</v>
      </c>
    </row>
    <row r="45" spans="1:10" ht="16" thickBot="1" x14ac:dyDescent="0.25">
      <c r="A45" s="11">
        <v>1</v>
      </c>
      <c r="B45" t="s">
        <v>295</v>
      </c>
      <c r="C45" s="46" t="s">
        <v>146</v>
      </c>
      <c r="D45" s="68">
        <v>6.9444444444444441E-3</v>
      </c>
      <c r="F45" s="46">
        <v>10</v>
      </c>
      <c r="G45" s="46" t="s">
        <v>137</v>
      </c>
      <c r="I45" s="46">
        <v>30</v>
      </c>
      <c r="J45" s="46" t="s">
        <v>138</v>
      </c>
    </row>
    <row r="46" spans="1:10" ht="16" thickBot="1" x14ac:dyDescent="0.25">
      <c r="A46" s="11">
        <v>2</v>
      </c>
      <c r="B46" t="s">
        <v>296</v>
      </c>
      <c r="C46" s="46" t="s">
        <v>139</v>
      </c>
      <c r="D46" t="s">
        <v>160</v>
      </c>
      <c r="F46" s="46">
        <v>11</v>
      </c>
      <c r="G46" s="46" t="s">
        <v>97</v>
      </c>
      <c r="I46" s="46">
        <v>31</v>
      </c>
      <c r="J46" s="46" t="s">
        <v>139</v>
      </c>
    </row>
    <row r="47" spans="1:10" ht="16" thickBot="1" x14ac:dyDescent="0.25">
      <c r="A47" s="11">
        <v>3</v>
      </c>
      <c r="B47" t="s">
        <v>297</v>
      </c>
      <c r="C47" s="46" t="s">
        <v>100</v>
      </c>
      <c r="D47" t="s">
        <v>161</v>
      </c>
      <c r="F47" s="46">
        <v>12</v>
      </c>
      <c r="G47" s="46" t="s">
        <v>97</v>
      </c>
      <c r="I47" s="46">
        <v>32</v>
      </c>
      <c r="J47" s="46" t="s">
        <v>101</v>
      </c>
    </row>
    <row r="48" spans="1:10" ht="16" thickBot="1" x14ac:dyDescent="0.25">
      <c r="A48" s="11">
        <v>4</v>
      </c>
      <c r="B48" t="s">
        <v>298</v>
      </c>
      <c r="C48" s="46" t="s">
        <v>98</v>
      </c>
      <c r="D48" t="s">
        <v>161</v>
      </c>
      <c r="F48" s="46">
        <v>13</v>
      </c>
      <c r="G48" s="46" t="s">
        <v>140</v>
      </c>
      <c r="I48" s="46">
        <v>33</v>
      </c>
      <c r="J48" s="46" t="s">
        <v>141</v>
      </c>
    </row>
    <row r="49" spans="1:10" ht="16" thickBot="1" x14ac:dyDescent="0.25">
      <c r="A49" s="11">
        <v>5</v>
      </c>
      <c r="B49" t="s">
        <v>299</v>
      </c>
      <c r="C49" s="46" t="s">
        <v>140</v>
      </c>
      <c r="D49" t="s">
        <v>294</v>
      </c>
      <c r="F49" s="46">
        <v>14</v>
      </c>
      <c r="G49" s="46" t="s">
        <v>142</v>
      </c>
      <c r="I49" s="46">
        <v>34</v>
      </c>
      <c r="J49" s="46" t="s">
        <v>143</v>
      </c>
    </row>
    <row r="50" spans="1:10" ht="16" thickBot="1" x14ac:dyDescent="0.25">
      <c r="A50" s="11">
        <v>6</v>
      </c>
      <c r="B50" t="s">
        <v>291</v>
      </c>
      <c r="C50" s="46" t="s">
        <v>142</v>
      </c>
      <c r="D50" t="s">
        <v>294</v>
      </c>
      <c r="F50" s="46">
        <v>15</v>
      </c>
      <c r="G50" s="46" t="s">
        <v>144</v>
      </c>
      <c r="I50" s="46">
        <v>35</v>
      </c>
      <c r="J50" s="46" t="s">
        <v>145</v>
      </c>
    </row>
    <row r="51" spans="1:10" ht="16" thickBot="1" x14ac:dyDescent="0.25">
      <c r="A51" s="11">
        <v>7</v>
      </c>
      <c r="B51" t="s">
        <v>158</v>
      </c>
      <c r="C51" s="46" t="s">
        <v>104</v>
      </c>
      <c r="D51" t="s">
        <v>294</v>
      </c>
      <c r="F51" s="46">
        <v>16</v>
      </c>
      <c r="G51" s="46" t="s">
        <v>146</v>
      </c>
      <c r="I51" s="46">
        <v>36</v>
      </c>
      <c r="J51" s="46" t="s">
        <v>147</v>
      </c>
    </row>
    <row r="52" spans="1:10" ht="16" thickBot="1" x14ac:dyDescent="0.25">
      <c r="A52" s="11">
        <v>8</v>
      </c>
      <c r="B52" t="s">
        <v>300</v>
      </c>
      <c r="C52" s="46" t="s">
        <v>125</v>
      </c>
      <c r="D52" t="s">
        <v>294</v>
      </c>
      <c r="F52" s="46">
        <v>17</v>
      </c>
      <c r="G52" s="46" t="s">
        <v>148</v>
      </c>
      <c r="I52" s="46">
        <v>37</v>
      </c>
      <c r="J52" s="46" t="s">
        <v>149</v>
      </c>
    </row>
    <row r="53" spans="1:10" ht="16" thickBot="1" x14ac:dyDescent="0.25">
      <c r="A53" s="11">
        <v>9</v>
      </c>
      <c r="B53" t="s">
        <v>301</v>
      </c>
      <c r="C53" s="46" t="s">
        <v>134</v>
      </c>
      <c r="D53" t="s">
        <v>294</v>
      </c>
      <c r="F53" s="46">
        <v>18</v>
      </c>
      <c r="G53" s="46" t="s">
        <v>100</v>
      </c>
      <c r="I53" s="46">
        <v>38</v>
      </c>
      <c r="J53" s="46" t="s">
        <v>127</v>
      </c>
    </row>
    <row r="54" spans="1:10" ht="16" thickBot="1" x14ac:dyDescent="0.25">
      <c r="A54" s="11">
        <v>10</v>
      </c>
      <c r="B54" t="s">
        <v>302</v>
      </c>
      <c r="C54" s="46" t="s">
        <v>138</v>
      </c>
      <c r="D54" t="s">
        <v>294</v>
      </c>
      <c r="F54" s="46">
        <v>19</v>
      </c>
      <c r="G54" s="46" t="s">
        <v>104</v>
      </c>
      <c r="I54" s="46">
        <v>39</v>
      </c>
      <c r="J54" s="46" t="s">
        <v>102</v>
      </c>
    </row>
    <row r="55" spans="1:10" ht="16" thickBot="1" x14ac:dyDescent="0.25">
      <c r="F55" s="46">
        <v>20</v>
      </c>
      <c r="G55" s="46" t="s">
        <v>148</v>
      </c>
      <c r="I55" s="46">
        <v>40</v>
      </c>
      <c r="J55" s="46" t="s">
        <v>150</v>
      </c>
    </row>
    <row r="59" spans="1:10" x14ac:dyDescent="0.2">
      <c r="A59" s="29" t="s">
        <v>3</v>
      </c>
      <c r="B59" s="29"/>
    </row>
    <row r="60" spans="1:10" x14ac:dyDescent="0.2">
      <c r="A60" s="88" t="s">
        <v>89</v>
      </c>
      <c r="B60" s="88"/>
      <c r="C60" s="88"/>
      <c r="D60" s="88"/>
    </row>
    <row r="61" spans="1:10" x14ac:dyDescent="0.2">
      <c r="A61" s="88" t="s">
        <v>90</v>
      </c>
      <c r="B61" s="88"/>
      <c r="C61" s="88"/>
      <c r="D61" s="88"/>
    </row>
    <row r="63" spans="1:10" ht="16" thickBot="1" x14ac:dyDescent="0.25">
      <c r="A63" s="42" t="s">
        <v>15</v>
      </c>
      <c r="B63" s="42" t="s">
        <v>88</v>
      </c>
      <c r="C63" s="42" t="s">
        <v>91</v>
      </c>
      <c r="D63" s="42" t="s">
        <v>92</v>
      </c>
      <c r="G63" s="48" t="s">
        <v>151</v>
      </c>
      <c r="J63" s="48" t="s">
        <v>151</v>
      </c>
    </row>
    <row r="64" spans="1:10" ht="16" thickBot="1" x14ac:dyDescent="0.25">
      <c r="A64" s="11">
        <v>1</v>
      </c>
      <c r="B64" t="s">
        <v>303</v>
      </c>
      <c r="C64" s="47" t="s">
        <v>106</v>
      </c>
      <c r="D64" t="s">
        <v>160</v>
      </c>
      <c r="F64" s="49" t="s">
        <v>15</v>
      </c>
      <c r="G64" s="50" t="s">
        <v>113</v>
      </c>
      <c r="I64" s="51" t="s">
        <v>15</v>
      </c>
      <c r="J64" s="52" t="s">
        <v>113</v>
      </c>
    </row>
    <row r="65" spans="1:10" ht="16" thickBot="1" x14ac:dyDescent="0.25">
      <c r="A65" s="11">
        <v>2</v>
      </c>
      <c r="B65" t="s">
        <v>304</v>
      </c>
      <c r="C65" s="46" t="s">
        <v>110</v>
      </c>
      <c r="D65" t="s">
        <v>310</v>
      </c>
      <c r="F65" s="46">
        <v>1</v>
      </c>
      <c r="G65" s="46" t="s">
        <v>152</v>
      </c>
      <c r="I65" s="53">
        <v>26</v>
      </c>
      <c r="J65" s="47" t="s">
        <v>106</v>
      </c>
    </row>
    <row r="66" spans="1:10" ht="16" thickBot="1" x14ac:dyDescent="0.25">
      <c r="A66" s="11">
        <v>3</v>
      </c>
      <c r="B66" t="s">
        <v>300</v>
      </c>
      <c r="C66" s="46" t="s">
        <v>111</v>
      </c>
      <c r="D66" t="s">
        <v>310</v>
      </c>
      <c r="F66" s="46">
        <v>2</v>
      </c>
      <c r="G66" s="46" t="s">
        <v>153</v>
      </c>
      <c r="I66" s="53">
        <v>27</v>
      </c>
      <c r="J66" s="47" t="s">
        <v>108</v>
      </c>
    </row>
    <row r="67" spans="1:10" ht="16" thickBot="1" x14ac:dyDescent="0.25">
      <c r="A67" s="11">
        <v>4</v>
      </c>
      <c r="B67" t="s">
        <v>305</v>
      </c>
      <c r="C67" s="47" t="s">
        <v>108</v>
      </c>
      <c r="D67" t="s">
        <v>310</v>
      </c>
      <c r="F67" s="46">
        <v>3</v>
      </c>
      <c r="G67" s="46" t="s">
        <v>154</v>
      </c>
      <c r="I67" s="53">
        <v>28</v>
      </c>
      <c r="J67" s="47" t="s">
        <v>108</v>
      </c>
    </row>
    <row r="68" spans="1:10" ht="16" thickBot="1" x14ac:dyDescent="0.25">
      <c r="A68" s="11">
        <v>5</v>
      </c>
      <c r="B68" t="s">
        <v>306</v>
      </c>
      <c r="C68" s="47" t="s">
        <v>107</v>
      </c>
      <c r="D68" t="s">
        <v>310</v>
      </c>
      <c r="F68" s="46">
        <v>4</v>
      </c>
      <c r="G68" s="46" t="s">
        <v>155</v>
      </c>
      <c r="I68" s="53">
        <v>29</v>
      </c>
      <c r="J68" s="47" t="s">
        <v>156</v>
      </c>
    </row>
    <row r="69" spans="1:10" ht="16" thickBot="1" x14ac:dyDescent="0.25">
      <c r="A69" s="11">
        <v>6</v>
      </c>
      <c r="B69" t="s">
        <v>297</v>
      </c>
      <c r="C69" s="46" t="s">
        <v>108</v>
      </c>
      <c r="D69" t="s">
        <v>311</v>
      </c>
      <c r="F69" s="46">
        <v>5</v>
      </c>
      <c r="G69" s="46" t="s">
        <v>108</v>
      </c>
      <c r="I69" s="53">
        <v>30</v>
      </c>
      <c r="J69" s="47" t="s">
        <v>152</v>
      </c>
    </row>
    <row r="70" spans="1:10" ht="16" thickBot="1" x14ac:dyDescent="0.25">
      <c r="A70" s="11">
        <v>7</v>
      </c>
      <c r="B70" t="s">
        <v>288</v>
      </c>
      <c r="C70" s="47" t="s">
        <v>107</v>
      </c>
      <c r="D70" t="s">
        <v>311</v>
      </c>
      <c r="F70" s="46">
        <v>6</v>
      </c>
      <c r="G70" s="46" t="s">
        <v>110</v>
      </c>
      <c r="I70" s="53">
        <v>31</v>
      </c>
      <c r="J70" s="47" t="s">
        <v>106</v>
      </c>
    </row>
    <row r="71" spans="1:10" ht="16" thickBot="1" x14ac:dyDescent="0.25">
      <c r="A71" s="11">
        <v>8</v>
      </c>
      <c r="B71" t="s">
        <v>307</v>
      </c>
      <c r="C71" s="47" t="s">
        <v>107</v>
      </c>
      <c r="D71" t="s">
        <v>311</v>
      </c>
      <c r="F71" s="46">
        <v>7</v>
      </c>
      <c r="G71" s="46" t="s">
        <v>157</v>
      </c>
      <c r="I71" s="53">
        <v>32</v>
      </c>
      <c r="J71" s="47" t="s">
        <v>108</v>
      </c>
    </row>
    <row r="72" spans="1:10" ht="16" thickBot="1" x14ac:dyDescent="0.25">
      <c r="A72" s="11">
        <v>9</v>
      </c>
      <c r="B72" t="s">
        <v>308</v>
      </c>
      <c r="C72" s="47" t="s">
        <v>108</v>
      </c>
      <c r="D72" t="s">
        <v>311</v>
      </c>
      <c r="F72" s="46">
        <v>8</v>
      </c>
      <c r="G72" s="46" t="s">
        <v>110</v>
      </c>
      <c r="I72" s="53">
        <v>33</v>
      </c>
      <c r="J72" s="47" t="s">
        <v>106</v>
      </c>
    </row>
    <row r="73" spans="1:10" ht="16" thickBot="1" x14ac:dyDescent="0.25">
      <c r="A73" s="11">
        <v>10</v>
      </c>
      <c r="B73" t="s">
        <v>309</v>
      </c>
      <c r="C73" s="46" t="s">
        <v>155</v>
      </c>
      <c r="D73" t="s">
        <v>312</v>
      </c>
      <c r="F73" s="46">
        <v>9</v>
      </c>
      <c r="G73" s="46" t="s">
        <v>108</v>
      </c>
      <c r="I73" s="53">
        <v>34</v>
      </c>
      <c r="J73" s="47" t="s">
        <v>107</v>
      </c>
    </row>
    <row r="74" spans="1:10" ht="16" thickBot="1" x14ac:dyDescent="0.25">
      <c r="F74" s="46">
        <v>10</v>
      </c>
      <c r="G74" s="46" t="s">
        <v>111</v>
      </c>
      <c r="I74" s="53">
        <v>35</v>
      </c>
      <c r="J74" s="47" t="s">
        <v>107</v>
      </c>
    </row>
    <row r="75" spans="1:10" ht="16" thickBot="1" x14ac:dyDescent="0.25">
      <c r="F75" s="46">
        <v>11</v>
      </c>
      <c r="G75" s="46" t="s">
        <v>152</v>
      </c>
      <c r="I75" s="53">
        <v>36</v>
      </c>
      <c r="J75" s="47" t="s">
        <v>107</v>
      </c>
    </row>
    <row r="76" spans="1:10" ht="16" thickBot="1" x14ac:dyDescent="0.25">
      <c r="F76" s="46">
        <v>12</v>
      </c>
      <c r="G76" s="46" t="s">
        <v>108</v>
      </c>
      <c r="I76" s="53">
        <v>37</v>
      </c>
      <c r="J76" s="47" t="s">
        <v>107</v>
      </c>
    </row>
    <row r="77" spans="1:10" ht="16" thickBot="1" x14ac:dyDescent="0.25">
      <c r="F77" s="46">
        <v>13</v>
      </c>
      <c r="G77" s="46" t="s">
        <v>152</v>
      </c>
      <c r="I77" s="53">
        <v>38</v>
      </c>
      <c r="J77" s="47" t="s">
        <v>108</v>
      </c>
    </row>
    <row r="78" spans="1:10" ht="16" thickBot="1" x14ac:dyDescent="0.25">
      <c r="F78" s="46">
        <v>14</v>
      </c>
      <c r="G78" s="46" t="s">
        <v>108</v>
      </c>
      <c r="I78" s="53">
        <v>39</v>
      </c>
      <c r="J78" s="47" t="s">
        <v>107</v>
      </c>
    </row>
    <row r="79" spans="1:10" ht="16" thickBot="1" x14ac:dyDescent="0.25">
      <c r="F79" s="46">
        <v>15</v>
      </c>
      <c r="G79" s="46" t="s">
        <v>111</v>
      </c>
      <c r="I79" s="53">
        <v>40</v>
      </c>
      <c r="J79" s="47" t="s">
        <v>107</v>
      </c>
    </row>
    <row r="80" spans="1:10" ht="16" thickBot="1" x14ac:dyDescent="0.25">
      <c r="F80" s="46">
        <v>16</v>
      </c>
      <c r="G80" s="46" t="s">
        <v>108</v>
      </c>
      <c r="I80" s="53">
        <v>41</v>
      </c>
      <c r="J80" s="47" t="s">
        <v>107</v>
      </c>
    </row>
    <row r="81" spans="6:10" ht="16" thickBot="1" x14ac:dyDescent="0.25">
      <c r="F81" s="46">
        <v>17</v>
      </c>
      <c r="G81" s="46" t="s">
        <v>111</v>
      </c>
      <c r="I81" s="53">
        <v>42</v>
      </c>
      <c r="J81" s="47" t="s">
        <v>107</v>
      </c>
    </row>
    <row r="82" spans="6:10" ht="16" thickBot="1" x14ac:dyDescent="0.25">
      <c r="F82" s="46">
        <v>18</v>
      </c>
      <c r="G82" s="46" t="s">
        <v>108</v>
      </c>
      <c r="I82" s="53">
        <v>43</v>
      </c>
      <c r="J82" s="47" t="s">
        <v>108</v>
      </c>
    </row>
    <row r="83" spans="6:10" ht="16" thickBot="1" x14ac:dyDescent="0.25">
      <c r="F83" s="46">
        <v>19</v>
      </c>
      <c r="G83" s="46" t="s">
        <v>106</v>
      </c>
      <c r="I83" s="53">
        <v>44</v>
      </c>
      <c r="J83" s="47" t="s">
        <v>106</v>
      </c>
    </row>
    <row r="84" spans="6:10" ht="16" thickBot="1" x14ac:dyDescent="0.25">
      <c r="F84" s="46">
        <v>20</v>
      </c>
      <c r="G84" s="46" t="s">
        <v>152</v>
      </c>
      <c r="I84" s="53">
        <v>45</v>
      </c>
      <c r="J84" s="47" t="s">
        <v>108</v>
      </c>
    </row>
    <row r="85" spans="6:10" ht="16" thickBot="1" x14ac:dyDescent="0.25">
      <c r="F85" s="46">
        <v>21</v>
      </c>
      <c r="G85" s="46" t="s">
        <v>111</v>
      </c>
      <c r="I85" s="53">
        <v>46</v>
      </c>
      <c r="J85" s="47" t="s">
        <v>108</v>
      </c>
    </row>
    <row r="86" spans="6:10" ht="16" thickBot="1" x14ac:dyDescent="0.25">
      <c r="F86" s="46">
        <v>22</v>
      </c>
      <c r="G86" s="46" t="s">
        <v>108</v>
      </c>
      <c r="I86" s="53">
        <v>47</v>
      </c>
      <c r="J86" s="47" t="s">
        <v>107</v>
      </c>
    </row>
    <row r="87" spans="6:10" ht="16" thickBot="1" x14ac:dyDescent="0.25">
      <c r="F87" s="46">
        <v>23</v>
      </c>
      <c r="G87" s="46" t="s">
        <v>109</v>
      </c>
      <c r="I87" s="53">
        <v>48</v>
      </c>
      <c r="J87" s="47" t="s">
        <v>108</v>
      </c>
    </row>
    <row r="88" spans="6:10" ht="16" thickBot="1" x14ac:dyDescent="0.25">
      <c r="F88" s="46">
        <v>24</v>
      </c>
      <c r="G88" s="46" t="s">
        <v>111</v>
      </c>
      <c r="I88" s="53">
        <v>49</v>
      </c>
      <c r="J88" s="47" t="s">
        <v>156</v>
      </c>
    </row>
    <row r="89" spans="6:10" ht="16" thickBot="1" x14ac:dyDescent="0.25">
      <c r="F89" s="46">
        <v>25</v>
      </c>
      <c r="G89" s="46" t="s">
        <v>111</v>
      </c>
      <c r="I89" s="54">
        <v>50</v>
      </c>
      <c r="J89" s="55" t="s">
        <v>152</v>
      </c>
    </row>
  </sheetData>
  <mergeCells count="7">
    <mergeCell ref="A60:D60"/>
    <mergeCell ref="A61:D61"/>
    <mergeCell ref="A5:D5"/>
    <mergeCell ref="A6:D6"/>
    <mergeCell ref="A2:D3"/>
    <mergeCell ref="A41:D41"/>
    <mergeCell ref="A42:D4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6"/>
  <sheetViews>
    <sheetView topLeftCell="A10" workbookViewId="0">
      <selection activeCell="A7" sqref="A7:XFD7"/>
    </sheetView>
  </sheetViews>
  <sheetFormatPr baseColWidth="10" defaultColWidth="8.83203125" defaultRowHeight="15" x14ac:dyDescent="0.2"/>
  <cols>
    <col min="1" max="1" width="2.1640625" customWidth="1"/>
    <col min="2" max="2" width="27.5" customWidth="1"/>
    <col min="3" max="3" width="16.33203125" customWidth="1"/>
    <col min="4" max="4" width="12.5" customWidth="1"/>
    <col min="5" max="5" width="18" customWidth="1"/>
    <col min="6" max="6" width="14" customWidth="1"/>
    <col min="7" max="7" width="9.6640625" customWidth="1"/>
    <col min="9" max="9" width="20.5" customWidth="1"/>
  </cols>
  <sheetData>
    <row r="2" spans="2:9" x14ac:dyDescent="0.2">
      <c r="B2" s="86" t="s">
        <v>57</v>
      </c>
      <c r="C2" s="86"/>
      <c r="D2" s="86"/>
      <c r="E2" s="86"/>
      <c r="F2" s="86"/>
      <c r="G2" s="86"/>
      <c r="H2" s="86"/>
      <c r="I2" s="86"/>
    </row>
    <row r="3" spans="2:9" x14ac:dyDescent="0.2">
      <c r="B3" s="40" t="s">
        <v>47</v>
      </c>
      <c r="C3" s="40" t="s">
        <v>48</v>
      </c>
      <c r="D3" s="41" t="s">
        <v>49</v>
      </c>
      <c r="E3" s="40" t="s">
        <v>50</v>
      </c>
      <c r="F3" s="40" t="s">
        <v>51</v>
      </c>
      <c r="G3" s="41" t="s">
        <v>52</v>
      </c>
      <c r="H3" s="41" t="s">
        <v>77</v>
      </c>
      <c r="I3" s="40" t="s">
        <v>166</v>
      </c>
    </row>
    <row r="4" spans="2:9" x14ac:dyDescent="0.2">
      <c r="B4" s="38" t="s">
        <v>64</v>
      </c>
      <c r="C4" s="31">
        <f>'Analisa Pretest &amp; Postest'!O3</f>
        <v>0</v>
      </c>
      <c r="D4" s="30">
        <f>'Analisa Pretest &amp; Postest'!P3</f>
        <v>0</v>
      </c>
      <c r="E4" s="30">
        <f>'Analisa Pretest &amp; Postest'!Q3</f>
        <v>0</v>
      </c>
      <c r="F4" s="30">
        <f>'Analisa Pretest &amp; Postest'!R3</f>
        <v>0</v>
      </c>
      <c r="G4" s="30">
        <f>'Analisa Pretest &amp; Postest'!S3</f>
        <v>0</v>
      </c>
      <c r="H4" s="32">
        <f>'Analisa Pretest &amp; Postest'!T3</f>
        <v>0</v>
      </c>
      <c r="I4" s="31">
        <f t="shared" ref="I4:I25" si="0">SUM(D4:G4)</f>
        <v>0</v>
      </c>
    </row>
    <row r="5" spans="2:9" x14ac:dyDescent="0.2">
      <c r="B5" s="38" t="s">
        <v>65</v>
      </c>
      <c r="C5" s="31">
        <f>'Analisa Pretest &amp; Postest'!O4</f>
        <v>0</v>
      </c>
      <c r="D5" s="30">
        <f>'Analisa Pretest &amp; Postest'!P4</f>
        <v>0</v>
      </c>
      <c r="E5" s="30">
        <f>'Analisa Pretest &amp; Postest'!Q4</f>
        <v>0</v>
      </c>
      <c r="F5" s="30">
        <f>'Analisa Pretest &amp; Postest'!R4</f>
        <v>0</v>
      </c>
      <c r="G5" s="30">
        <f>'Analisa Pretest &amp; Postest'!S4</f>
        <v>0</v>
      </c>
      <c r="H5" s="32">
        <f>'Analisa Pretest &amp; Postest'!T4</f>
        <v>0</v>
      </c>
      <c r="I5" s="31">
        <f t="shared" si="0"/>
        <v>0</v>
      </c>
    </row>
    <row r="6" spans="2:9" x14ac:dyDescent="0.2">
      <c r="B6" s="38" t="s">
        <v>66</v>
      </c>
      <c r="C6" s="31">
        <f>'Analisa Pretest &amp; Postest'!O5</f>
        <v>4</v>
      </c>
      <c r="D6" s="30">
        <f>'Analisa Pretest &amp; Postest'!P5</f>
        <v>0</v>
      </c>
      <c r="E6" s="30">
        <f>'Analisa Pretest &amp; Postest'!Q5</f>
        <v>0</v>
      </c>
      <c r="F6" s="30">
        <f>'Analisa Pretest &amp; Postest'!R5</f>
        <v>0</v>
      </c>
      <c r="G6" s="30">
        <f>'Analisa Pretest &amp; Postest'!S5</f>
        <v>0</v>
      </c>
      <c r="H6" s="32">
        <f>'Analisa Pretest &amp; Postest'!T5</f>
        <v>4</v>
      </c>
      <c r="I6" s="31">
        <f t="shared" si="0"/>
        <v>0</v>
      </c>
    </row>
    <row r="7" spans="2:9" x14ac:dyDescent="0.2">
      <c r="B7" s="38" t="s">
        <v>67</v>
      </c>
      <c r="C7" s="31">
        <f>'Analisa Pretest &amp; Postest'!O6</f>
        <v>18</v>
      </c>
      <c r="D7" s="30">
        <f>'Analisa Pretest &amp; Postest'!P6</f>
        <v>0</v>
      </c>
      <c r="E7" s="30">
        <f>'Analisa Pretest &amp; Postest'!Q6</f>
        <v>0</v>
      </c>
      <c r="F7" s="30">
        <f>'Analisa Pretest &amp; Postest'!R6</f>
        <v>0</v>
      </c>
      <c r="G7" s="30">
        <f>'Analisa Pretest &amp; Postest'!S6</f>
        <v>0</v>
      </c>
      <c r="H7" s="32">
        <f>'Analisa Pretest &amp; Postest'!T6</f>
        <v>18</v>
      </c>
      <c r="I7" s="31">
        <f t="shared" si="0"/>
        <v>0</v>
      </c>
    </row>
    <row r="8" spans="2:9" x14ac:dyDescent="0.2">
      <c r="B8" s="38" t="s">
        <v>68</v>
      </c>
      <c r="C8" s="31">
        <f>'Analisa Pretest &amp; Postest'!O7</f>
        <v>2</v>
      </c>
      <c r="D8" s="30">
        <f>'Analisa Pretest &amp; Postest'!P7</f>
        <v>0</v>
      </c>
      <c r="E8" s="30">
        <f>'Analisa Pretest &amp; Postest'!Q7</f>
        <v>0</v>
      </c>
      <c r="F8" s="30">
        <f>'Analisa Pretest &amp; Postest'!R7</f>
        <v>0</v>
      </c>
      <c r="G8" s="30">
        <f>'Analisa Pretest &amp; Postest'!S7</f>
        <v>0</v>
      </c>
      <c r="H8" s="32">
        <f>'Analisa Pretest &amp; Postest'!T7</f>
        <v>2</v>
      </c>
      <c r="I8" s="31">
        <f t="shared" si="0"/>
        <v>0</v>
      </c>
    </row>
    <row r="9" spans="2:9" x14ac:dyDescent="0.2">
      <c r="B9" s="38" t="s">
        <v>69</v>
      </c>
      <c r="C9" s="31">
        <f>'Analisa Pretest &amp; Postest'!O8</f>
        <v>1</v>
      </c>
      <c r="D9" s="30">
        <f>'Analisa Pretest &amp; Postest'!P8</f>
        <v>0</v>
      </c>
      <c r="E9" s="30">
        <f>'Analisa Pretest &amp; Postest'!Q8</f>
        <v>0</v>
      </c>
      <c r="F9" s="30">
        <f>'Analisa Pretest &amp; Postest'!R8</f>
        <v>0</v>
      </c>
      <c r="G9" s="30">
        <f>'Analisa Pretest &amp; Postest'!S8</f>
        <v>0</v>
      </c>
      <c r="H9" s="32">
        <f>'Analisa Pretest &amp; Postest'!T8</f>
        <v>1</v>
      </c>
      <c r="I9" s="31">
        <f t="shared" si="0"/>
        <v>0</v>
      </c>
    </row>
    <row r="10" spans="2:9" x14ac:dyDescent="0.2">
      <c r="B10" s="38" t="s">
        <v>70</v>
      </c>
      <c r="C10" s="31">
        <f>'Analisa Pretest &amp; Postest'!O9</f>
        <v>1</v>
      </c>
      <c r="D10" s="30">
        <f>'Analisa Pretest &amp; Postest'!P9</f>
        <v>0</v>
      </c>
      <c r="E10" s="30">
        <f>'Analisa Pretest &amp; Postest'!Q9</f>
        <v>0</v>
      </c>
      <c r="F10" s="30">
        <f>'Analisa Pretest &amp; Postest'!R9</f>
        <v>0</v>
      </c>
      <c r="G10" s="30">
        <f>'Analisa Pretest &amp; Postest'!S9</f>
        <v>0</v>
      </c>
      <c r="H10" s="32">
        <f>'Analisa Pretest &amp; Postest'!T9</f>
        <v>1</v>
      </c>
      <c r="I10" s="31">
        <f t="shared" si="0"/>
        <v>0</v>
      </c>
    </row>
    <row r="11" spans="2:9" x14ac:dyDescent="0.2">
      <c r="B11" s="38" t="s">
        <v>71</v>
      </c>
      <c r="C11" s="31">
        <f>'Analisa Pretest &amp; Postest'!O10</f>
        <v>0</v>
      </c>
      <c r="D11" s="30">
        <f>'Analisa Pretest &amp; Postest'!P10</f>
        <v>0</v>
      </c>
      <c r="E11" s="30">
        <f>'Analisa Pretest &amp; Postest'!Q10</f>
        <v>0</v>
      </c>
      <c r="F11" s="30">
        <f>'Analisa Pretest &amp; Postest'!R10</f>
        <v>0</v>
      </c>
      <c r="G11" s="30">
        <f>'Analisa Pretest &amp; Postest'!S10</f>
        <v>0</v>
      </c>
      <c r="H11" s="32">
        <f>'Analisa Pretest &amp; Postest'!T10</f>
        <v>0</v>
      </c>
      <c r="I11" s="31">
        <f t="shared" si="0"/>
        <v>0</v>
      </c>
    </row>
    <row r="12" spans="2:9" x14ac:dyDescent="0.2">
      <c r="B12" s="38" t="s">
        <v>72</v>
      </c>
      <c r="C12" s="31">
        <f>'Analisa Pretest &amp; Postest'!O11</f>
        <v>0</v>
      </c>
      <c r="D12" s="30">
        <f>'Analisa Pretest &amp; Postest'!P11</f>
        <v>0</v>
      </c>
      <c r="E12" s="30">
        <f>'Analisa Pretest &amp; Postest'!Q11</f>
        <v>0</v>
      </c>
      <c r="F12" s="30">
        <f>'Analisa Pretest &amp; Postest'!R11</f>
        <v>0</v>
      </c>
      <c r="G12" s="30">
        <f>'Analisa Pretest &amp; Postest'!S11</f>
        <v>0</v>
      </c>
      <c r="H12" s="32">
        <f>'Analisa Pretest &amp; Postest'!T11</f>
        <v>0</v>
      </c>
      <c r="I12" s="31">
        <f t="shared" si="0"/>
        <v>0</v>
      </c>
    </row>
    <row r="13" spans="2:9" x14ac:dyDescent="0.2">
      <c r="B13" s="38" t="s">
        <v>58</v>
      </c>
      <c r="C13" s="31">
        <f>'Analisa Pretest &amp; Postest'!O12</f>
        <v>0</v>
      </c>
      <c r="D13" s="30">
        <f>'Analisa Pretest &amp; Postest'!P12</f>
        <v>0</v>
      </c>
      <c r="E13" s="30">
        <f>'Analisa Pretest &amp; Postest'!Q12</f>
        <v>0</v>
      </c>
      <c r="F13" s="30">
        <f>'Analisa Pretest &amp; Postest'!R12</f>
        <v>0</v>
      </c>
      <c r="G13" s="30">
        <f>'Analisa Pretest &amp; Postest'!S12</f>
        <v>0</v>
      </c>
      <c r="H13" s="32">
        <f>'Analisa Pretest &amp; Postest'!T12</f>
        <v>0</v>
      </c>
      <c r="I13" s="31">
        <f t="shared" si="0"/>
        <v>0</v>
      </c>
    </row>
    <row r="14" spans="2:9" x14ac:dyDescent="0.2">
      <c r="B14" s="38" t="s">
        <v>63</v>
      </c>
      <c r="C14" s="31">
        <f>'Analisa Pretest &amp; Postest'!O13</f>
        <v>0</v>
      </c>
      <c r="D14" s="30">
        <f>'Analisa Pretest &amp; Postest'!P13</f>
        <v>0</v>
      </c>
      <c r="E14" s="30">
        <f>'Analisa Pretest &amp; Postest'!Q13</f>
        <v>0</v>
      </c>
      <c r="F14" s="30">
        <f>'Analisa Pretest &amp; Postest'!R13</f>
        <v>0</v>
      </c>
      <c r="G14" s="30">
        <f>'Analisa Pretest &amp; Postest'!S13</f>
        <v>0</v>
      </c>
      <c r="H14" s="32">
        <f>'Analisa Pretest &amp; Postest'!T13</f>
        <v>0</v>
      </c>
      <c r="I14" s="31">
        <f t="shared" si="0"/>
        <v>0</v>
      </c>
    </row>
    <row r="15" spans="2:9" x14ac:dyDescent="0.2">
      <c r="B15" s="38" t="s">
        <v>59</v>
      </c>
      <c r="C15" s="31">
        <f>'Analisa Pretest &amp; Postest'!O14</f>
        <v>0</v>
      </c>
      <c r="D15" s="30">
        <f>'Analisa Pretest &amp; Postest'!P14</f>
        <v>0</v>
      </c>
      <c r="E15" s="30">
        <f>'Analisa Pretest &amp; Postest'!Q14</f>
        <v>0</v>
      </c>
      <c r="F15" s="30">
        <f>'Analisa Pretest &amp; Postest'!R14</f>
        <v>0</v>
      </c>
      <c r="G15" s="30">
        <f>'Analisa Pretest &amp; Postest'!S14</f>
        <v>0</v>
      </c>
      <c r="H15" s="32">
        <f>'Analisa Pretest &amp; Postest'!T14</f>
        <v>0</v>
      </c>
      <c r="I15" s="31">
        <f t="shared" si="0"/>
        <v>0</v>
      </c>
    </row>
    <row r="16" spans="2:9" x14ac:dyDescent="0.2">
      <c r="B16" s="38" t="s">
        <v>62</v>
      </c>
      <c r="C16" s="31">
        <f>'Analisa Pretest &amp; Postest'!O15</f>
        <v>0</v>
      </c>
      <c r="D16" s="30">
        <f>'Analisa Pretest &amp; Postest'!P15</f>
        <v>0</v>
      </c>
      <c r="E16" s="30">
        <f>'Analisa Pretest &amp; Postest'!Q15</f>
        <v>0</v>
      </c>
      <c r="F16" s="30">
        <f>'Analisa Pretest &amp; Postest'!R15</f>
        <v>0</v>
      </c>
      <c r="G16" s="30">
        <f>'Analisa Pretest &amp; Postest'!S15</f>
        <v>0</v>
      </c>
      <c r="H16" s="32">
        <f>'Analisa Pretest &amp; Postest'!T15</f>
        <v>0</v>
      </c>
      <c r="I16" s="31">
        <f t="shared" si="0"/>
        <v>0</v>
      </c>
    </row>
    <row r="17" spans="2:9" x14ac:dyDescent="0.2">
      <c r="B17" s="38" t="s">
        <v>61</v>
      </c>
      <c r="C17" s="31">
        <f>'Analisa Pretest &amp; Postest'!O16</f>
        <v>2</v>
      </c>
      <c r="D17" s="30">
        <f>'Analisa Pretest &amp; Postest'!P16</f>
        <v>0</v>
      </c>
      <c r="E17" s="30">
        <f>'Analisa Pretest &amp; Postest'!Q16</f>
        <v>0</v>
      </c>
      <c r="F17" s="30">
        <f>'Analisa Pretest &amp; Postest'!R16</f>
        <v>0</v>
      </c>
      <c r="G17" s="30">
        <f>'Analisa Pretest &amp; Postest'!S16</f>
        <v>0</v>
      </c>
      <c r="H17" s="32">
        <f>'Analisa Pretest &amp; Postest'!T16</f>
        <v>2</v>
      </c>
      <c r="I17" s="31">
        <f t="shared" si="0"/>
        <v>0</v>
      </c>
    </row>
    <row r="18" spans="2:9" x14ac:dyDescent="0.2">
      <c r="B18" s="38" t="s">
        <v>60</v>
      </c>
      <c r="C18" s="31">
        <f>'Analisa Pretest &amp; Postest'!O17</f>
        <v>0</v>
      </c>
      <c r="D18" s="30">
        <f>'Analisa Pretest &amp; Postest'!P17</f>
        <v>0</v>
      </c>
      <c r="E18" s="30">
        <f>'Analisa Pretest &amp; Postest'!Q17</f>
        <v>0</v>
      </c>
      <c r="F18" s="30">
        <f>'Analisa Pretest &amp; Postest'!R17</f>
        <v>0</v>
      </c>
      <c r="G18" s="30">
        <f>'Analisa Pretest &amp; Postest'!S17</f>
        <v>0</v>
      </c>
      <c r="H18" s="32">
        <f>'Analisa Pretest &amp; Postest'!T17</f>
        <v>0</v>
      </c>
      <c r="I18" s="31">
        <f t="shared" si="0"/>
        <v>0</v>
      </c>
    </row>
    <row r="19" spans="2:9" x14ac:dyDescent="0.2">
      <c r="B19" s="38" t="s">
        <v>73</v>
      </c>
      <c r="C19" s="31">
        <f>'Analisa Pretest &amp; Postest'!O18</f>
        <v>1</v>
      </c>
      <c r="D19" s="30">
        <f>'Analisa Pretest &amp; Postest'!P18</f>
        <v>0</v>
      </c>
      <c r="E19" s="30">
        <f>'Analisa Pretest &amp; Postest'!Q18</f>
        <v>0</v>
      </c>
      <c r="F19" s="30">
        <f>'Analisa Pretest &amp; Postest'!R18</f>
        <v>0</v>
      </c>
      <c r="G19" s="30">
        <f>'Analisa Pretest &amp; Postest'!S18</f>
        <v>0</v>
      </c>
      <c r="H19" s="32">
        <f>'Analisa Pretest &amp; Postest'!T18</f>
        <v>1</v>
      </c>
      <c r="I19" s="31">
        <f t="shared" si="0"/>
        <v>0</v>
      </c>
    </row>
    <row r="20" spans="2:9" x14ac:dyDescent="0.2">
      <c r="B20" s="38" t="s">
        <v>74</v>
      </c>
      <c r="C20" s="31">
        <f>'Analisa Pretest &amp; Postest'!O19</f>
        <v>1</v>
      </c>
      <c r="D20" s="30">
        <f>'Analisa Pretest &amp; Postest'!P19</f>
        <v>0</v>
      </c>
      <c r="E20" s="30">
        <f>'Analisa Pretest &amp; Postest'!Q19</f>
        <v>0</v>
      </c>
      <c r="F20" s="30">
        <f>'Analisa Pretest &amp; Postest'!R19</f>
        <v>0</v>
      </c>
      <c r="G20" s="30">
        <f>'Analisa Pretest &amp; Postest'!S19</f>
        <v>0</v>
      </c>
      <c r="H20" s="32">
        <f>'Analisa Pretest &amp; Postest'!T19</f>
        <v>1</v>
      </c>
      <c r="I20" s="31">
        <f t="shared" si="0"/>
        <v>0</v>
      </c>
    </row>
    <row r="21" spans="2:9" x14ac:dyDescent="0.2">
      <c r="B21" s="38" t="s">
        <v>78</v>
      </c>
      <c r="C21" s="31">
        <f>'Analisa Pretest &amp; Postest'!O20</f>
        <v>0</v>
      </c>
      <c r="D21" s="30">
        <f>'Analisa Pretest &amp; Postest'!P20</f>
        <v>0</v>
      </c>
      <c r="E21" s="30">
        <f>'Analisa Pretest &amp; Postest'!Q20</f>
        <v>0</v>
      </c>
      <c r="F21" s="30">
        <f>'Analisa Pretest &amp; Postest'!R20</f>
        <v>0</v>
      </c>
      <c r="G21" s="30">
        <f>'Analisa Pretest &amp; Postest'!S20</f>
        <v>0</v>
      </c>
      <c r="H21" s="32">
        <f>'Analisa Pretest &amp; Postest'!T20</f>
        <v>0</v>
      </c>
      <c r="I21" s="31">
        <f t="shared" si="0"/>
        <v>0</v>
      </c>
    </row>
    <row r="22" spans="2:9" x14ac:dyDescent="0.2">
      <c r="B22" s="38" t="s">
        <v>79</v>
      </c>
      <c r="C22" s="31">
        <f>'Analisa Pretest &amp; Postest'!O21</f>
        <v>0</v>
      </c>
      <c r="D22" s="30">
        <f>'Analisa Pretest &amp; Postest'!P21</f>
        <v>0</v>
      </c>
      <c r="E22" s="30">
        <f>'Analisa Pretest &amp; Postest'!Q21</f>
        <v>0</v>
      </c>
      <c r="F22" s="30">
        <f>'Analisa Pretest &amp; Postest'!R21</f>
        <v>0</v>
      </c>
      <c r="G22" s="30">
        <f>'Analisa Pretest &amp; Postest'!S21</f>
        <v>0</v>
      </c>
      <c r="H22" s="32">
        <f>'Analisa Pretest &amp; Postest'!T21</f>
        <v>0</v>
      </c>
      <c r="I22" s="31">
        <f t="shared" si="0"/>
        <v>0</v>
      </c>
    </row>
    <row r="23" spans="2:9" x14ac:dyDescent="0.2">
      <c r="B23" s="39" t="s">
        <v>75</v>
      </c>
      <c r="C23" s="31">
        <f>'Analisa Pretest &amp; Postest'!O22</f>
        <v>0</v>
      </c>
      <c r="D23" s="30">
        <f>'Analisa Pretest &amp; Postest'!P22</f>
        <v>0</v>
      </c>
      <c r="E23" s="30">
        <f>'Analisa Pretest &amp; Postest'!Q22</f>
        <v>0</v>
      </c>
      <c r="F23" s="30">
        <f>'Analisa Pretest &amp; Postest'!R22</f>
        <v>0</v>
      </c>
      <c r="G23" s="30">
        <f>'Analisa Pretest &amp; Postest'!S22</f>
        <v>0</v>
      </c>
      <c r="H23" s="32">
        <f>'Analisa Pretest &amp; Postest'!T22</f>
        <v>0</v>
      </c>
      <c r="I23" s="31">
        <f t="shared" si="0"/>
        <v>0</v>
      </c>
    </row>
    <row r="24" spans="2:9" x14ac:dyDescent="0.2">
      <c r="B24" s="38" t="s">
        <v>76</v>
      </c>
      <c r="C24" s="31">
        <f>'Analisa Pretest &amp; Postest'!O23</f>
        <v>0</v>
      </c>
      <c r="D24" s="30">
        <f>'Analisa Pretest &amp; Postest'!P23</f>
        <v>0</v>
      </c>
      <c r="E24" s="30">
        <f>'Analisa Pretest &amp; Postest'!Q23</f>
        <v>0</v>
      </c>
      <c r="F24" s="30">
        <f>'Analisa Pretest &amp; Postest'!R23</f>
        <v>0</v>
      </c>
      <c r="G24" s="30">
        <f>'Analisa Pretest &amp; Postest'!S23</f>
        <v>0</v>
      </c>
      <c r="H24" s="32">
        <f>'Analisa Pretest &amp; Postest'!T23</f>
        <v>0</v>
      </c>
      <c r="I24" s="31">
        <f t="shared" si="0"/>
        <v>0</v>
      </c>
    </row>
    <row r="25" spans="2:9" x14ac:dyDescent="0.2">
      <c r="B25" s="38" t="s">
        <v>165</v>
      </c>
      <c r="C25" s="31">
        <f>'Analisa Pretest &amp; Postest'!O24</f>
        <v>0</v>
      </c>
      <c r="D25" s="30">
        <f>'Analisa Pretest &amp; Postest'!P24</f>
        <v>0</v>
      </c>
      <c r="E25" s="30">
        <f>'Analisa Pretest &amp; Postest'!Q24</f>
        <v>0</v>
      </c>
      <c r="F25" s="30">
        <f>'Analisa Pretest &amp; Postest'!R24</f>
        <v>0</v>
      </c>
      <c r="G25" s="30">
        <f>'Analisa Pretest &amp; Postest'!S24</f>
        <v>0</v>
      </c>
      <c r="H25" s="32">
        <f>'Analisa Pretest &amp; Postest'!T24</f>
        <v>0</v>
      </c>
      <c r="I25" s="31">
        <f t="shared" si="0"/>
        <v>0</v>
      </c>
    </row>
    <row r="26" spans="2:9" x14ac:dyDescent="0.2">
      <c r="B26" s="11" t="s">
        <v>48</v>
      </c>
      <c r="C26" s="31">
        <f>SUM(C4:C25)</f>
        <v>30</v>
      </c>
      <c r="D26" s="90" t="s">
        <v>53</v>
      </c>
      <c r="E26" s="92"/>
      <c r="F26" s="92"/>
      <c r="G26" s="92"/>
      <c r="H26" s="92"/>
      <c r="I26" s="91"/>
    </row>
    <row r="27" spans="2:9" x14ac:dyDescent="0.2">
      <c r="B27" s="33" t="s">
        <v>54</v>
      </c>
      <c r="C27" s="34">
        <f>C26-H27</f>
        <v>0</v>
      </c>
      <c r="D27" s="30">
        <f>SUM(D4:D25)</f>
        <v>0</v>
      </c>
      <c r="E27" s="30">
        <f t="shared" ref="E27:H27" si="1">SUM(E4:E25)</f>
        <v>0</v>
      </c>
      <c r="F27" s="30">
        <f t="shared" si="1"/>
        <v>0</v>
      </c>
      <c r="G27" s="30">
        <f t="shared" si="1"/>
        <v>0</v>
      </c>
      <c r="H27" s="30">
        <f t="shared" si="1"/>
        <v>30</v>
      </c>
      <c r="I27" s="30">
        <f>SUM(I4:I25)</f>
        <v>0</v>
      </c>
    </row>
    <row r="28" spans="2:9" x14ac:dyDescent="0.2">
      <c r="I28" t="s">
        <v>80</v>
      </c>
    </row>
    <row r="30" spans="2:9" x14ac:dyDescent="0.2">
      <c r="B30" s="90" t="s">
        <v>55</v>
      </c>
      <c r="C30" s="91"/>
    </row>
    <row r="31" spans="2:9" x14ac:dyDescent="0.2">
      <c r="B31" s="35" t="s">
        <v>49</v>
      </c>
      <c r="C31" s="11">
        <f>D27</f>
        <v>0</v>
      </c>
    </row>
    <row r="32" spans="2:9" x14ac:dyDescent="0.2">
      <c r="B32" s="11" t="s">
        <v>50</v>
      </c>
      <c r="C32" s="11">
        <f>E27</f>
        <v>0</v>
      </c>
    </row>
    <row r="33" spans="2:3" x14ac:dyDescent="0.2">
      <c r="B33" s="11" t="s">
        <v>51</v>
      </c>
      <c r="C33" s="11">
        <f>F27</f>
        <v>0</v>
      </c>
    </row>
    <row r="34" spans="2:3" x14ac:dyDescent="0.2">
      <c r="B34" s="35" t="s">
        <v>52</v>
      </c>
      <c r="C34" s="11">
        <f>G27</f>
        <v>0</v>
      </c>
    </row>
    <row r="35" spans="2:3" x14ac:dyDescent="0.2">
      <c r="B35" s="36" t="s">
        <v>77</v>
      </c>
      <c r="C35" s="36">
        <f>H27</f>
        <v>30</v>
      </c>
    </row>
    <row r="36" spans="2:3" x14ac:dyDescent="0.2">
      <c r="B36" s="37" t="s">
        <v>56</v>
      </c>
      <c r="C36" s="37">
        <f>SUM(C31:C34)</f>
        <v>0</v>
      </c>
    </row>
  </sheetData>
  <mergeCells count="3">
    <mergeCell ref="B2:I2"/>
    <mergeCell ref="B30:C30"/>
    <mergeCell ref="D26:I2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TOEFL SCORING SCALE</vt:lpstr>
      <vt:lpstr>TOEFL SCORE CALCULATOR</vt:lpstr>
      <vt:lpstr>INPUT DATA Pre Test</vt:lpstr>
      <vt:lpstr>HASIL SCORING Pre Test</vt:lpstr>
      <vt:lpstr>INPUT DATA Post Test</vt:lpstr>
      <vt:lpstr>HASIL SCORING Post Test</vt:lpstr>
      <vt:lpstr>Analisa Pretest &amp; Postest</vt:lpstr>
      <vt:lpstr>Analisa Butir soal</vt:lpstr>
      <vt:lpstr> BERITA ACARA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2023-03-09T09:35:17Z</dcterms:modified>
</cp:coreProperties>
</file>