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Desktop\箱石\技術研修\PICマイコン研修\C編\comp.Kitchen_Timer\資料\設計\スケジュール\"/>
    </mc:Choice>
  </mc:AlternateContent>
  <xr:revisionPtr revIDLastSave="0" documentId="13_ncr:1_{FA49B91A-6F00-4725-AABE-28E8CBE4B197}" xr6:coauthVersionLast="45" xr6:coauthVersionMax="45" xr10:uidLastSave="{00000000-0000-0000-0000-000000000000}"/>
  <bookViews>
    <workbookView xWindow="-120" yWindow="-120" windowWidth="29040" windowHeight="15840" activeTab="1" xr2:uid="{17D2DDFA-5711-4A0F-83BD-FA52101C4DCD}"/>
  </bookViews>
  <sheets>
    <sheet name="Sheet1" sheetId="1" r:id="rId1"/>
    <sheet name="変更履歴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E31" i="1" l="1"/>
  <c r="C26" i="1" l="1"/>
  <c r="C24" i="1"/>
  <c r="D24" i="1" s="1"/>
  <c r="AV24" i="1" s="1"/>
  <c r="C14" i="1"/>
  <c r="C12" i="1"/>
  <c r="B40" i="1"/>
  <c r="B39" i="1"/>
  <c r="D8" i="1"/>
  <c r="AV8" i="1" s="1"/>
  <c r="AV7" i="1"/>
  <c r="AW7" i="1"/>
  <c r="AX7" i="1"/>
  <c r="AY7" i="1"/>
  <c r="C9" i="1" l="1"/>
  <c r="D9" i="1" s="1"/>
  <c r="C10" i="1" s="1"/>
  <c r="AX24" i="1"/>
  <c r="AY24" i="1"/>
  <c r="AW24" i="1"/>
  <c r="AY8" i="1"/>
  <c r="AX8" i="1"/>
  <c r="AW8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F7" i="1"/>
  <c r="E23" i="1" l="1"/>
  <c r="AU8" i="1"/>
  <c r="AU24" i="1"/>
  <c r="AT8" i="1"/>
  <c r="AT24" i="1"/>
  <c r="AO8" i="1"/>
  <c r="AP8" i="1"/>
  <c r="AQ8" i="1"/>
  <c r="AR8" i="1"/>
  <c r="AS8" i="1"/>
  <c r="AO24" i="1"/>
  <c r="AP24" i="1"/>
  <c r="AQ24" i="1"/>
  <c r="AR24" i="1"/>
  <c r="AS24" i="1"/>
  <c r="E13" i="1" l="1"/>
  <c r="E11" i="1"/>
  <c r="F11" i="1" l="1"/>
  <c r="D10" i="1" l="1"/>
  <c r="AP9" i="1" l="1"/>
  <c r="AV9" i="1"/>
  <c r="AQ9" i="1"/>
  <c r="AT9" i="1"/>
  <c r="AR9" i="1"/>
  <c r="AW9" i="1"/>
  <c r="AY9" i="1"/>
  <c r="AX9" i="1"/>
  <c r="D12" i="1"/>
  <c r="AU9" i="1"/>
  <c r="AO9" i="1"/>
  <c r="AS9" i="1"/>
  <c r="AO10" i="1" l="1"/>
  <c r="AU10" i="1"/>
  <c r="AR10" i="1"/>
  <c r="AW10" i="1"/>
  <c r="AX10" i="1"/>
  <c r="AV10" i="1"/>
  <c r="AT10" i="1"/>
  <c r="AS10" i="1"/>
  <c r="AP10" i="1"/>
  <c r="D14" i="1"/>
  <c r="AQ10" i="1"/>
  <c r="AY10" i="1"/>
  <c r="D35" i="1"/>
  <c r="D36" i="1"/>
  <c r="D37" i="1"/>
  <c r="AO12" i="1" l="1"/>
  <c r="AU12" i="1"/>
  <c r="AS12" i="1"/>
  <c r="AR12" i="1"/>
  <c r="AP12" i="1"/>
  <c r="AW12" i="1"/>
  <c r="AY12" i="1"/>
  <c r="AV12" i="1"/>
  <c r="AX12" i="1"/>
  <c r="AP14" i="1"/>
  <c r="AQ12" i="1"/>
  <c r="AT12" i="1"/>
  <c r="AV14" i="1" l="1"/>
  <c r="AU14" i="1"/>
  <c r="AW14" i="1"/>
  <c r="AS14" i="1"/>
  <c r="AQ14" i="1"/>
  <c r="AX14" i="1"/>
  <c r="AR14" i="1"/>
  <c r="D16" i="1"/>
  <c r="AO14" i="1"/>
  <c r="N14" i="1"/>
  <c r="AT14" i="1"/>
  <c r="L14" i="1"/>
  <c r="M14" i="1"/>
  <c r="AY14" i="1"/>
  <c r="AM9" i="1"/>
  <c r="AG9" i="1"/>
  <c r="N9" i="1"/>
  <c r="AL9" i="1"/>
  <c r="G9" i="1"/>
  <c r="P9" i="1"/>
  <c r="I9" i="1"/>
  <c r="AN9" i="1"/>
  <c r="M9" i="1"/>
  <c r="F9" i="1"/>
  <c r="V9" i="1"/>
  <c r="AC9" i="1"/>
  <c r="T9" i="1"/>
  <c r="O9" i="1"/>
  <c r="AK9" i="1"/>
  <c r="L9" i="1"/>
  <c r="AD9" i="1"/>
  <c r="W9" i="1"/>
  <c r="AI9" i="1"/>
  <c r="AA9" i="1"/>
  <c r="U9" i="1"/>
  <c r="S9" i="1"/>
  <c r="AJ9" i="1"/>
  <c r="AH9" i="1"/>
  <c r="H10" i="1"/>
  <c r="H9" i="1"/>
  <c r="AB9" i="1"/>
  <c r="Z9" i="1"/>
  <c r="AH8" i="1"/>
  <c r="Z8" i="1"/>
  <c r="AM8" i="1"/>
  <c r="W8" i="1"/>
  <c r="O8" i="1"/>
  <c r="G8" i="1"/>
  <c r="AL8" i="1"/>
  <c r="AD8" i="1"/>
  <c r="V8" i="1"/>
  <c r="N8" i="1"/>
  <c r="F8" i="1"/>
  <c r="U8" i="1"/>
  <c r="L8" i="1"/>
  <c r="AK8" i="1"/>
  <c r="AC8" i="1"/>
  <c r="M8" i="1"/>
  <c r="AJ8" i="1"/>
  <c r="AB8" i="1"/>
  <c r="T8" i="1"/>
  <c r="S8" i="1"/>
  <c r="AN8" i="1"/>
  <c r="H8" i="1"/>
  <c r="AI8" i="1"/>
  <c r="P8" i="1"/>
  <c r="AG8" i="1"/>
  <c r="I8" i="1"/>
  <c r="AA8" i="1"/>
  <c r="D18" i="1" l="1"/>
  <c r="AO18" i="1" s="1"/>
  <c r="AX26" i="1"/>
  <c r="AU26" i="1"/>
  <c r="AT26" i="1"/>
  <c r="AY26" i="1"/>
  <c r="AQ26" i="1"/>
  <c r="AV26" i="1"/>
  <c r="AW26" i="1"/>
  <c r="AR26" i="1"/>
  <c r="AP26" i="1"/>
  <c r="AO26" i="1"/>
  <c r="AS26" i="1"/>
  <c r="AV16" i="1"/>
  <c r="AK10" i="1"/>
  <c r="V10" i="1"/>
  <c r="T10" i="1"/>
  <c r="Z10" i="1"/>
  <c r="AB10" i="1"/>
  <c r="I10" i="1"/>
  <c r="S10" i="1"/>
  <c r="F10" i="1"/>
  <c r="AM10" i="1"/>
  <c r="AI10" i="1"/>
  <c r="M10" i="1"/>
  <c r="N10" i="1"/>
  <c r="L10" i="1"/>
  <c r="AN10" i="1"/>
  <c r="O10" i="1"/>
  <c r="W10" i="1"/>
  <c r="AD10" i="1"/>
  <c r="U10" i="1"/>
  <c r="AJ10" i="1"/>
  <c r="G10" i="1"/>
  <c r="AH10" i="1"/>
  <c r="AL10" i="1"/>
  <c r="P10" i="1"/>
  <c r="AC10" i="1"/>
  <c r="AA10" i="1"/>
  <c r="AG10" i="1"/>
  <c r="E35" i="1"/>
  <c r="E36" i="1" s="1"/>
  <c r="AQ18" i="1" l="1"/>
  <c r="AW18" i="1"/>
  <c r="C20" i="1"/>
  <c r="AT18" i="1"/>
  <c r="AU18" i="1"/>
  <c r="AS18" i="1"/>
  <c r="AY18" i="1"/>
  <c r="AP18" i="1"/>
  <c r="AV18" i="1"/>
  <c r="AR18" i="1"/>
  <c r="AX18" i="1"/>
  <c r="AO16" i="1"/>
  <c r="AW16" i="1"/>
  <c r="AY16" i="1"/>
  <c r="AQ16" i="1"/>
  <c r="AX16" i="1"/>
  <c r="AR16" i="1"/>
  <c r="AU16" i="1"/>
  <c r="AP16" i="1"/>
  <c r="AT16" i="1"/>
  <c r="AS16" i="1"/>
  <c r="L12" i="1"/>
  <c r="D20" i="1" l="1"/>
  <c r="AY20" i="1" s="1"/>
  <c r="AN12" i="1"/>
  <c r="O12" i="1"/>
  <c r="U12" i="1"/>
  <c r="G12" i="1"/>
  <c r="H12" i="1"/>
  <c r="Z12" i="1"/>
  <c r="AJ12" i="1"/>
  <c r="V12" i="1"/>
  <c r="AB12" i="1"/>
  <c r="AI12" i="1"/>
  <c r="AK12" i="1"/>
  <c r="AC12" i="1"/>
  <c r="AH12" i="1"/>
  <c r="W12" i="1"/>
  <c r="M12" i="1"/>
  <c r="I12" i="1"/>
  <c r="AD12" i="1"/>
  <c r="AG12" i="1"/>
  <c r="AA12" i="1"/>
  <c r="N12" i="1"/>
  <c r="T12" i="1"/>
  <c r="S12" i="1"/>
  <c r="P12" i="1"/>
  <c r="F12" i="1"/>
  <c r="E4" i="1"/>
  <c r="E5" i="1" s="1"/>
  <c r="AU20" i="1" l="1"/>
  <c r="AR20" i="1"/>
  <c r="AO20" i="1"/>
  <c r="AT20" i="1"/>
  <c r="AX20" i="1"/>
  <c r="AP20" i="1"/>
  <c r="AV20" i="1"/>
  <c r="AQ20" i="1"/>
  <c r="AW20" i="1"/>
  <c r="AS20" i="1"/>
  <c r="C21" i="1"/>
  <c r="I14" i="1"/>
  <c r="AK14" i="1"/>
  <c r="AI14" i="1"/>
  <c r="F14" i="1"/>
  <c r="AJ14" i="1"/>
  <c r="AC14" i="1"/>
  <c r="AN14" i="1"/>
  <c r="AG14" i="1"/>
  <c r="AA14" i="1"/>
  <c r="G14" i="1"/>
  <c r="AB14" i="1"/>
  <c r="T14" i="1"/>
  <c r="AH14" i="1"/>
  <c r="Z14" i="1"/>
  <c r="V14" i="1"/>
  <c r="AD14" i="1"/>
  <c r="H14" i="1"/>
  <c r="AJ16" i="1"/>
  <c r="Z16" i="1"/>
  <c r="AA16" i="1"/>
  <c r="AG16" i="1"/>
  <c r="D21" i="1" l="1"/>
  <c r="C22" i="1" s="1"/>
  <c r="D28" i="1"/>
  <c r="C29" i="1" s="1"/>
  <c r="H16" i="1"/>
  <c r="AB16" i="1"/>
  <c r="I16" i="1"/>
  <c r="AN16" i="1"/>
  <c r="M16" i="1"/>
  <c r="AI16" i="1"/>
  <c r="AD16" i="1"/>
  <c r="AK16" i="1"/>
  <c r="U16" i="1"/>
  <c r="P16" i="1"/>
  <c r="N16" i="1"/>
  <c r="S16" i="1"/>
  <c r="L16" i="1"/>
  <c r="AH16" i="1"/>
  <c r="AC16" i="1"/>
  <c r="T16" i="1"/>
  <c r="G16" i="1"/>
  <c r="V16" i="1"/>
  <c r="F16" i="1"/>
  <c r="O16" i="1"/>
  <c r="AS28" i="1" l="1"/>
  <c r="AT21" i="1"/>
  <c r="AH21" i="1"/>
  <c r="AN21" i="1"/>
  <c r="W21" i="1"/>
  <c r="AU28" i="1"/>
  <c r="AV21" i="1"/>
  <c r="AP21" i="1"/>
  <c r="AP28" i="1"/>
  <c r="AW28" i="1"/>
  <c r="AR21" i="1"/>
  <c r="AD21" i="1"/>
  <c r="AY28" i="1"/>
  <c r="AB21" i="1"/>
  <c r="F21" i="1"/>
  <c r="AK21" i="1"/>
  <c r="O21" i="1"/>
  <c r="M21" i="1"/>
  <c r="I21" i="1"/>
  <c r="G21" i="1"/>
  <c r="AQ28" i="1"/>
  <c r="AO21" i="1"/>
  <c r="L21" i="1"/>
  <c r="AC21" i="1"/>
  <c r="D22" i="1"/>
  <c r="W22" i="1" s="1"/>
  <c r="AX28" i="1"/>
  <c r="AR28" i="1"/>
  <c r="AY21" i="1"/>
  <c r="AW21" i="1"/>
  <c r="AU21" i="1"/>
  <c r="AG21" i="1"/>
  <c r="AV28" i="1"/>
  <c r="P21" i="1"/>
  <c r="AT28" i="1"/>
  <c r="H21" i="1"/>
  <c r="V21" i="1"/>
  <c r="AJ21" i="1"/>
  <c r="AS21" i="1"/>
  <c r="T21" i="1"/>
  <c r="D29" i="1"/>
  <c r="C30" i="1" s="1"/>
  <c r="AI21" i="1"/>
  <c r="U21" i="1"/>
  <c r="S21" i="1"/>
  <c r="AO28" i="1"/>
  <c r="N21" i="1"/>
  <c r="AA21" i="1"/>
  <c r="AQ21" i="1"/>
  <c r="AX21" i="1"/>
  <c r="Z21" i="1"/>
  <c r="H18" i="1"/>
  <c r="P18" i="1"/>
  <c r="AN18" i="1"/>
  <c r="I18" i="1"/>
  <c r="AG18" i="1"/>
  <c r="Z18" i="1"/>
  <c r="AH18" i="1"/>
  <c r="N18" i="1"/>
  <c r="AB18" i="1"/>
  <c r="O18" i="1"/>
  <c r="AC18" i="1"/>
  <c r="S18" i="1"/>
  <c r="AD18" i="1"/>
  <c r="W18" i="1"/>
  <c r="F18" i="1"/>
  <c r="T18" i="1"/>
  <c r="G18" i="1"/>
  <c r="U18" i="1"/>
  <c r="AI18" i="1"/>
  <c r="V18" i="1"/>
  <c r="AJ18" i="1"/>
  <c r="L18" i="1"/>
  <c r="AK18" i="1"/>
  <c r="M18" i="1"/>
  <c r="AA18" i="1"/>
  <c r="M22" i="1" l="1"/>
  <c r="H22" i="1"/>
  <c r="T22" i="1"/>
  <c r="AJ22" i="1"/>
  <c r="AK22" i="1"/>
  <c r="AX22" i="1"/>
  <c r="AW22" i="1"/>
  <c r="AA22" i="1"/>
  <c r="F22" i="1"/>
  <c r="L22" i="1"/>
  <c r="AO22" i="1"/>
  <c r="AY22" i="1"/>
  <c r="AY29" i="1"/>
  <c r="AX29" i="1"/>
  <c r="AS29" i="1"/>
  <c r="AC22" i="1"/>
  <c r="G22" i="1"/>
  <c r="S22" i="1"/>
  <c r="O22" i="1"/>
  <c r="AQ29" i="1"/>
  <c r="AW29" i="1"/>
  <c r="P22" i="1"/>
  <c r="AP29" i="1"/>
  <c r="AT29" i="1"/>
  <c r="AU22" i="1"/>
  <c r="AB22" i="1"/>
  <c r="Z22" i="1"/>
  <c r="AV22" i="1"/>
  <c r="D30" i="1"/>
  <c r="C32" i="1" s="1"/>
  <c r="D32" i="1" s="1"/>
  <c r="C33" i="1" s="1"/>
  <c r="D33" i="1" s="1"/>
  <c r="C34" i="1" s="1"/>
  <c r="D34" i="1" s="1"/>
  <c r="AN22" i="1"/>
  <c r="AI22" i="1"/>
  <c r="AV29" i="1"/>
  <c r="AR29" i="1"/>
  <c r="V22" i="1"/>
  <c r="AS22" i="1"/>
  <c r="AQ22" i="1"/>
  <c r="AR22" i="1"/>
  <c r="AH22" i="1"/>
  <c r="AU29" i="1"/>
  <c r="AO29" i="1"/>
  <c r="U22" i="1"/>
  <c r="N22" i="1"/>
  <c r="AT22" i="1"/>
  <c r="AP22" i="1"/>
  <c r="I22" i="1"/>
  <c r="AG22" i="1"/>
  <c r="AD22" i="1"/>
  <c r="O20" i="1"/>
  <c r="M20" i="1"/>
  <c r="AI20" i="1"/>
  <c r="G20" i="1"/>
  <c r="AH20" i="1"/>
  <c r="AG20" i="1"/>
  <c r="S20" i="1"/>
  <c r="AN20" i="1"/>
  <c r="Z20" i="1"/>
  <c r="P20" i="1"/>
  <c r="H20" i="1"/>
  <c r="U20" i="1"/>
  <c r="L20" i="1"/>
  <c r="AA20" i="1"/>
  <c r="V20" i="1"/>
  <c r="N20" i="1"/>
  <c r="AJ20" i="1"/>
  <c r="T20" i="1"/>
  <c r="F20" i="1"/>
  <c r="I20" i="1"/>
  <c r="W20" i="1"/>
  <c r="AK20" i="1"/>
  <c r="AQ30" i="1" l="1"/>
  <c r="AU30" i="1"/>
  <c r="AP30" i="1"/>
  <c r="AX32" i="1"/>
  <c r="AP32" i="1"/>
  <c r="AV32" i="1"/>
  <c r="AU32" i="1"/>
  <c r="AX30" i="1"/>
  <c r="AY32" i="1"/>
  <c r="AR30" i="1"/>
  <c r="AT32" i="1"/>
  <c r="AS32" i="1"/>
  <c r="AV30" i="1"/>
  <c r="AW30" i="1"/>
  <c r="AW32" i="1"/>
  <c r="AO32" i="1"/>
  <c r="AO30" i="1"/>
  <c r="AR32" i="1"/>
  <c r="AS30" i="1"/>
  <c r="AQ32" i="1"/>
  <c r="AT30" i="1"/>
  <c r="AY30" i="1"/>
  <c r="AP33" i="1"/>
  <c r="AU33" i="1"/>
  <c r="AX33" i="1"/>
  <c r="AQ33" i="1"/>
  <c r="AV33" i="1"/>
  <c r="AS33" i="1"/>
  <c r="AY33" i="1"/>
  <c r="AT33" i="1"/>
  <c r="AW33" i="1"/>
  <c r="AO34" i="1"/>
  <c r="AO33" i="1"/>
  <c r="AR33" i="1"/>
  <c r="AN24" i="1"/>
  <c r="V24" i="1"/>
  <c r="AB24" i="1"/>
  <c r="AJ24" i="1"/>
  <c r="AH24" i="1"/>
  <c r="O24" i="1"/>
  <c r="W24" i="1"/>
  <c r="F24" i="1"/>
  <c r="L24" i="1"/>
  <c r="Z24" i="1"/>
  <c r="G24" i="1"/>
  <c r="T24" i="1"/>
  <c r="AK24" i="1"/>
  <c r="AI24" i="1"/>
  <c r="AG24" i="1"/>
  <c r="AA24" i="1"/>
  <c r="AC24" i="1"/>
  <c r="N24" i="1"/>
  <c r="I24" i="1"/>
  <c r="S24" i="1"/>
  <c r="P24" i="1"/>
  <c r="U24" i="1"/>
  <c r="AD24" i="1"/>
  <c r="H24" i="1"/>
  <c r="M24" i="1"/>
  <c r="AP34" i="1" l="1"/>
  <c r="AQ34" i="1"/>
  <c r="AT34" i="1"/>
  <c r="AV34" i="1"/>
  <c r="AU34" i="1"/>
  <c r="AS34" i="1"/>
  <c r="AX34" i="1"/>
  <c r="AW34" i="1"/>
  <c r="AY34" i="1"/>
  <c r="AR34" i="1"/>
  <c r="AH26" i="1"/>
  <c r="O26" i="1"/>
  <c r="AK26" i="1"/>
  <c r="AN26" i="1"/>
  <c r="AJ26" i="1"/>
  <c r="S26" i="1"/>
  <c r="P26" i="1"/>
  <c r="L26" i="1"/>
  <c r="Z26" i="1"/>
  <c r="AB26" i="1"/>
  <c r="H26" i="1"/>
  <c r="N26" i="1"/>
  <c r="F26" i="1"/>
  <c r="AI26" i="1"/>
  <c r="AG26" i="1"/>
  <c r="G26" i="1"/>
  <c r="M26" i="1"/>
  <c r="AC26" i="1"/>
  <c r="W26" i="1"/>
  <c r="AA26" i="1"/>
  <c r="AD26" i="1"/>
  <c r="V26" i="1"/>
  <c r="I26" i="1"/>
  <c r="T26" i="1"/>
  <c r="P28" i="1" l="1"/>
  <c r="AD28" i="1"/>
  <c r="AH28" i="1"/>
  <c r="L28" i="1"/>
  <c r="H28" i="1"/>
  <c r="V28" i="1"/>
  <c r="AK28" i="1"/>
  <c r="N28" i="1"/>
  <c r="AC28" i="1"/>
  <c r="S28" i="1"/>
  <c r="T28" i="1"/>
  <c r="U28" i="1"/>
  <c r="F28" i="1"/>
  <c r="W28" i="1"/>
  <c r="AA28" i="1"/>
  <c r="AN28" i="1"/>
  <c r="O28" i="1"/>
  <c r="AG28" i="1"/>
  <c r="Z28" i="1"/>
  <c r="AJ28" i="1"/>
  <c r="AI28" i="1"/>
  <c r="AB28" i="1"/>
  <c r="I28" i="1"/>
  <c r="M28" i="1"/>
  <c r="G28" i="1"/>
  <c r="AJ29" i="1" l="1"/>
  <c r="AB29" i="1"/>
  <c r="W29" i="1"/>
  <c r="S29" i="1"/>
  <c r="Z29" i="1"/>
  <c r="AD29" i="1"/>
  <c r="P29" i="1"/>
  <c r="H29" i="1"/>
  <c r="U29" i="1"/>
  <c r="I29" i="1"/>
  <c r="M29" i="1"/>
  <c r="O29" i="1"/>
  <c r="G29" i="1"/>
  <c r="T29" i="1"/>
  <c r="AH29" i="1"/>
  <c r="N29" i="1"/>
  <c r="L29" i="1"/>
  <c r="AG29" i="1"/>
  <c r="AK29" i="1"/>
  <c r="AI29" i="1"/>
  <c r="AN29" i="1"/>
  <c r="V29" i="1"/>
  <c r="F29" i="1"/>
  <c r="AC29" i="1"/>
  <c r="AA29" i="1"/>
  <c r="F30" i="1" l="1"/>
  <c r="L30" i="1"/>
  <c r="AN30" i="1"/>
  <c r="S30" i="1"/>
  <c r="AI30" i="1"/>
  <c r="AC30" i="1"/>
  <c r="AB30" i="1"/>
  <c r="V30" i="1"/>
  <c r="O30" i="1"/>
  <c r="H30" i="1"/>
  <c r="Z30" i="1"/>
  <c r="M30" i="1"/>
  <c r="AD30" i="1"/>
  <c r="AG30" i="1"/>
  <c r="AA30" i="1"/>
  <c r="G30" i="1"/>
  <c r="AJ30" i="1"/>
  <c r="T30" i="1"/>
  <c r="I30" i="1"/>
  <c r="W30" i="1"/>
  <c r="U30" i="1"/>
  <c r="AH30" i="1"/>
  <c r="N30" i="1"/>
  <c r="AK30" i="1"/>
  <c r="P30" i="1"/>
  <c r="V32" i="1" l="1"/>
  <c r="H32" i="1"/>
  <c r="AA32" i="1"/>
  <c r="T32" i="1"/>
  <c r="P32" i="1"/>
  <c r="N32" i="1"/>
  <c r="W32" i="1"/>
  <c r="S32" i="1"/>
  <c r="G32" i="1"/>
  <c r="Z32" i="1"/>
  <c r="I32" i="1"/>
  <c r="AB32" i="1"/>
  <c r="AG32" i="1"/>
  <c r="AI32" i="1"/>
  <c r="AN32" i="1"/>
  <c r="O32" i="1"/>
  <c r="L32" i="1"/>
  <c r="AD32" i="1"/>
  <c r="AJ32" i="1"/>
  <c r="AK32" i="1"/>
  <c r="AC32" i="1"/>
  <c r="U32" i="1"/>
  <c r="F32" i="1"/>
  <c r="AH32" i="1"/>
  <c r="M32" i="1"/>
  <c r="AI33" i="1" l="1"/>
  <c r="AD33" i="1"/>
  <c r="AG33" i="1"/>
  <c r="Z33" i="1"/>
  <c r="S33" i="1"/>
  <c r="W33" i="1"/>
  <c r="V33" i="1"/>
  <c r="H33" i="1"/>
  <c r="AA33" i="1"/>
  <c r="M33" i="1"/>
  <c r="N33" i="1"/>
  <c r="P33" i="1"/>
  <c r="AJ33" i="1"/>
  <c r="U33" i="1"/>
  <c r="F33" i="1"/>
  <c r="AB33" i="1"/>
  <c r="AC33" i="1"/>
  <c r="AK33" i="1"/>
  <c r="T33" i="1"/>
  <c r="I33" i="1"/>
  <c r="L33" i="1"/>
  <c r="AN33" i="1"/>
  <c r="G33" i="1"/>
  <c r="O33" i="1"/>
  <c r="AH33" i="1"/>
  <c r="AJ34" i="1" l="1"/>
  <c r="V34" i="1"/>
  <c r="I34" i="1"/>
  <c r="S34" i="1"/>
  <c r="Z34" i="1"/>
  <c r="L34" i="1"/>
  <c r="T34" i="1"/>
  <c r="AK34" i="1"/>
  <c r="N34" i="1"/>
  <c r="AN34" i="1"/>
  <c r="W34" i="1"/>
  <c r="U34" i="1"/>
  <c r="AA34" i="1"/>
  <c r="M34" i="1"/>
  <c r="O34" i="1"/>
  <c r="H34" i="1"/>
  <c r="P34" i="1"/>
  <c r="AB34" i="1"/>
  <c r="AG34" i="1"/>
  <c r="G34" i="1"/>
  <c r="F34" i="1"/>
  <c r="AD34" i="1"/>
  <c r="AI34" i="1"/>
  <c r="AC34" i="1"/>
  <c r="AH34" i="1"/>
</calcChain>
</file>

<file path=xl/sharedStrings.xml><?xml version="1.0" encoding="utf-8"?>
<sst xmlns="http://schemas.openxmlformats.org/spreadsheetml/2006/main" count="96" uniqueCount="88">
  <si>
    <t>仕様</t>
    <rPh sb="0" eb="2">
      <t>シヨウ</t>
    </rPh>
    <phoneticPr fontId="1"/>
  </si>
  <si>
    <t>設計</t>
    <rPh sb="0" eb="2">
      <t>セッケイ</t>
    </rPh>
    <phoneticPr fontId="1"/>
  </si>
  <si>
    <t>実装</t>
    <rPh sb="0" eb="2">
      <t>ジッソウ</t>
    </rPh>
    <phoneticPr fontId="1"/>
  </si>
  <si>
    <t>テスト</t>
    <phoneticPr fontId="1"/>
  </si>
  <si>
    <t>フローチャート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</si>
  <si>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</si>
  <si>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</si>
  <si>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テスト仕様書</t>
    <rPh sb="3" eb="6">
      <t>シヨウショ</t>
    </rPh>
    <phoneticPr fontId="1"/>
  </si>
  <si>
    <t>状態遷移図</t>
    <rPh sb="0" eb="2">
      <t>ジョウタイ</t>
    </rPh>
    <rPh sb="2" eb="5">
      <t>センイズ</t>
    </rPh>
    <phoneticPr fontId="1"/>
  </si>
  <si>
    <t>トレーサビリティマトリックス</t>
    <phoneticPr fontId="1"/>
  </si>
  <si>
    <t>PIC 仕様確認</t>
    <rPh sb="4" eb="6">
      <t>シヨウ</t>
    </rPh>
    <rPh sb="6" eb="8">
      <t>カクニン</t>
    </rPh>
    <phoneticPr fontId="1"/>
  </si>
  <si>
    <t>LCD 仕様確認</t>
    <rPh sb="4" eb="6">
      <t>シヨウ</t>
    </rPh>
    <rPh sb="6" eb="8">
      <t>カクニン</t>
    </rPh>
    <phoneticPr fontId="1"/>
  </si>
  <si>
    <t>作業内容</t>
    <rPh sb="0" eb="2">
      <t>サギョウ</t>
    </rPh>
    <rPh sb="2" eb="4">
      <t>ナイヨウ</t>
    </rPh>
    <phoneticPr fontId="1"/>
  </si>
  <si>
    <t>合計日数</t>
    <rPh sb="0" eb="2">
      <t>ゴウケイ</t>
    </rPh>
    <rPh sb="2" eb="4">
      <t>ニッスウ</t>
    </rPh>
    <phoneticPr fontId="1"/>
  </si>
  <si>
    <t>開始日：</t>
    <rPh sb="0" eb="2">
      <t>カイシ</t>
    </rPh>
    <rPh sb="2" eb="3">
      <t>ビ</t>
    </rPh>
    <phoneticPr fontId="1"/>
  </si>
  <si>
    <t>終了予定日：</t>
    <rPh sb="0" eb="2">
      <t>シュウリョウ</t>
    </rPh>
    <rPh sb="2" eb="4">
      <t>ヨテイ</t>
    </rPh>
    <rPh sb="4" eb="5">
      <t>ビ</t>
    </rPh>
    <phoneticPr fontId="1"/>
  </si>
  <si>
    <t>小計</t>
    <rPh sb="0" eb="2">
      <t>ショウケイ</t>
    </rPh>
    <phoneticPr fontId="1"/>
  </si>
  <si>
    <t>日</t>
    <rPh sb="0" eb="1">
      <t>ニチ</t>
    </rPh>
    <phoneticPr fontId="1"/>
  </si>
  <si>
    <t>レビュー1回目</t>
    <rPh sb="5" eb="7">
      <t>カイメ</t>
    </rPh>
    <rPh sb="6" eb="7">
      <t>メ</t>
    </rPh>
    <phoneticPr fontId="1"/>
  </si>
  <si>
    <t>レビュー後 修正</t>
    <rPh sb="4" eb="5">
      <t>ゴ</t>
    </rPh>
    <rPh sb="6" eb="8">
      <t>シュウセイ</t>
    </rPh>
    <phoneticPr fontId="1"/>
  </si>
  <si>
    <t>レビュー 2回目</t>
    <phoneticPr fontId="1"/>
  </si>
  <si>
    <t>レビュー 1回目</t>
    <rPh sb="6" eb="8">
      <t>カイメ</t>
    </rPh>
    <rPh sb="7" eb="8">
      <t>メ</t>
    </rPh>
    <phoneticPr fontId="1"/>
  </si>
  <si>
    <t>キッチンタイマー
開発スケジュール</t>
    <rPh sb="9" eb="11">
      <t>カイハツ</t>
    </rPh>
    <phoneticPr fontId="1"/>
  </si>
  <si>
    <t>週末調整用数値：</t>
    <rPh sb="0" eb="2">
      <t>シュウマツ</t>
    </rPh>
    <rPh sb="2" eb="5">
      <t>チョウセイヨウ</t>
    </rPh>
    <rPh sb="5" eb="7">
      <t>スウチ</t>
    </rPh>
    <phoneticPr fontId="1"/>
  </si>
  <si>
    <t>変更履歴</t>
    <rPh sb="0" eb="2">
      <t>ヘンコウ</t>
    </rPh>
    <rPh sb="2" eb="4">
      <t>リレキ</t>
    </rPh>
    <phoneticPr fontId="1"/>
  </si>
  <si>
    <t>変更内容</t>
    <rPh sb="0" eb="2">
      <t>ヘンコウ</t>
    </rPh>
    <rPh sb="2" eb="4">
      <t>ナイヨウ</t>
    </rPh>
    <phoneticPr fontId="1"/>
  </si>
  <si>
    <t>ファイル、シート作成</t>
    <rPh sb="8" eb="10">
      <t>サクセイ</t>
    </rPh>
    <phoneticPr fontId="1"/>
  </si>
  <si>
    <t>土日の追加、工数の単位の統一（1工数=0.5日）、変更履歴シートの追加</t>
    <rPh sb="0" eb="2">
      <t>ドニチ</t>
    </rPh>
    <rPh sb="3" eb="5">
      <t>ツイカ</t>
    </rPh>
    <rPh sb="6" eb="8">
      <t>コウスウ</t>
    </rPh>
    <rPh sb="9" eb="11">
      <t>タンイ</t>
    </rPh>
    <rPh sb="12" eb="14">
      <t>トウイツ</t>
    </rPh>
    <rPh sb="16" eb="18">
      <t>コウスウ</t>
    </rPh>
    <rPh sb="22" eb="23">
      <t>ニチ</t>
    </rPh>
    <rPh sb="25" eb="27">
      <t>ヘンコウ</t>
    </rPh>
    <rPh sb="27" eb="29">
      <t>リレキ</t>
    </rPh>
    <rPh sb="33" eb="35">
      <t>ツイカ</t>
    </rPh>
    <phoneticPr fontId="1"/>
  </si>
  <si>
    <t>v0.21</t>
    <phoneticPr fontId="1"/>
  </si>
  <si>
    <t>v0.22</t>
    <phoneticPr fontId="1"/>
  </si>
  <si>
    <t>開発スケジュール</t>
    <rPh sb="0" eb="2">
      <t>カイハツ</t>
    </rPh>
    <phoneticPr fontId="1"/>
  </si>
  <si>
    <t>WBS</t>
    <phoneticPr fontId="1"/>
  </si>
  <si>
    <t>レビュー・修正</t>
    <rPh sb="5" eb="7">
      <t>シュウセイ</t>
    </rPh>
    <phoneticPr fontId="1"/>
  </si>
  <si>
    <t>v0.23</t>
  </si>
  <si>
    <t>表示式、方法 変更、佐々木のスケジュールに合わせた、工数削除（1日=1工数）</t>
    <rPh sb="0" eb="2">
      <t>ヒョウジ</t>
    </rPh>
    <rPh sb="2" eb="3">
      <t>シキ</t>
    </rPh>
    <rPh sb="4" eb="6">
      <t>ホウホウ</t>
    </rPh>
    <rPh sb="7" eb="9">
      <t>ヘンコウ</t>
    </rPh>
    <rPh sb="10" eb="13">
      <t>ササキ</t>
    </rPh>
    <rPh sb="21" eb="22">
      <t>ア</t>
    </rPh>
    <rPh sb="26" eb="28">
      <t>コウスウ</t>
    </rPh>
    <rPh sb="28" eb="30">
      <t>サクジョ</t>
    </rPh>
    <rPh sb="32" eb="33">
      <t>ニチ</t>
    </rPh>
    <rPh sb="35" eb="37">
      <t>コウスウ</t>
    </rPh>
    <phoneticPr fontId="1"/>
  </si>
  <si>
    <t>状態遷移図 実績追加</t>
    <rPh sb="0" eb="2">
      <t>ジョウタイ</t>
    </rPh>
    <rPh sb="2" eb="5">
      <t>センイズ</t>
    </rPh>
    <rPh sb="6" eb="8">
      <t>ジッセキ</t>
    </rPh>
    <rPh sb="8" eb="10">
      <t>ツイカ</t>
    </rPh>
    <phoneticPr fontId="1"/>
  </si>
  <si>
    <t>v0.231</t>
    <phoneticPr fontId="1"/>
  </si>
  <si>
    <t>v0.232</t>
    <phoneticPr fontId="1"/>
  </si>
  <si>
    <t>PIC 仕様確認 実績追加</t>
    <rPh sb="4" eb="6">
      <t>シヨウ</t>
    </rPh>
    <rPh sb="6" eb="8">
      <t>カクニン</t>
    </rPh>
    <rPh sb="9" eb="11">
      <t>ジッセキ</t>
    </rPh>
    <rPh sb="11" eb="13">
      <t>ツイカ</t>
    </rPh>
    <phoneticPr fontId="1"/>
  </si>
  <si>
    <t>v0.24</t>
    <phoneticPr fontId="1"/>
  </si>
  <si>
    <t>フローチャートの想定工数を2日→3日へ 変更</t>
    <rPh sb="8" eb="10">
      <t>ソウテイ</t>
    </rPh>
    <rPh sb="10" eb="12">
      <t>コウスウ</t>
    </rPh>
    <rPh sb="14" eb="15">
      <t>ニチ</t>
    </rPh>
    <rPh sb="17" eb="18">
      <t>ニチ</t>
    </rPh>
    <rPh sb="20" eb="22">
      <t>ヘンコウ</t>
    </rPh>
    <phoneticPr fontId="1"/>
  </si>
  <si>
    <t>v0.241</t>
    <phoneticPr fontId="1"/>
  </si>
  <si>
    <t>テスト仕様書の想定工数を2日→1日へ変更</t>
    <rPh sb="3" eb="6">
      <t>シヨウショ</t>
    </rPh>
    <rPh sb="7" eb="9">
      <t>ソウテイ</t>
    </rPh>
    <rPh sb="9" eb="11">
      <t>コウスウ</t>
    </rPh>
    <rPh sb="13" eb="14">
      <t>ニチ</t>
    </rPh>
    <rPh sb="16" eb="17">
      <t>ニチ</t>
    </rPh>
    <rPh sb="18" eb="20">
      <t>ヘンコウ</t>
    </rPh>
    <phoneticPr fontId="1"/>
  </si>
  <si>
    <t>設計レビュー2回目の想定工数を1日→0日へ変更</t>
    <rPh sb="0" eb="2">
      <t>セッケイ</t>
    </rPh>
    <rPh sb="7" eb="9">
      <t>カイメ</t>
    </rPh>
    <rPh sb="10" eb="12">
      <t>ソウテイ</t>
    </rPh>
    <rPh sb="12" eb="14">
      <t>コウスウ</t>
    </rPh>
    <rPh sb="16" eb="17">
      <t>ニチ</t>
    </rPh>
    <rPh sb="19" eb="20">
      <t>ニチ</t>
    </rPh>
    <rPh sb="21" eb="23">
      <t>ヘンコウ</t>
    </rPh>
    <phoneticPr fontId="1"/>
  </si>
  <si>
    <t>設計レビュー2回目後修正の想定工数を1日→0日へ変更</t>
    <rPh sb="0" eb="2">
      <t>セッケイ</t>
    </rPh>
    <rPh sb="7" eb="9">
      <t>カイメ</t>
    </rPh>
    <rPh sb="9" eb="10">
      <t>ゴ</t>
    </rPh>
    <rPh sb="10" eb="12">
      <t>シュウセイ</t>
    </rPh>
    <rPh sb="13" eb="15">
      <t>ソウテイ</t>
    </rPh>
    <rPh sb="15" eb="17">
      <t>コウスウ</t>
    </rPh>
    <rPh sb="19" eb="20">
      <t>ニチ</t>
    </rPh>
    <rPh sb="22" eb="23">
      <t>ニチ</t>
    </rPh>
    <rPh sb="24" eb="26">
      <t>ヘンコウ</t>
    </rPh>
    <phoneticPr fontId="1"/>
  </si>
  <si>
    <t>フローチャートの想定工数を、設計レビューを7月1日へ合わせるため、3日→5日へ 変更</t>
    <rPh sb="8" eb="10">
      <t>ソウテイ</t>
    </rPh>
    <rPh sb="10" eb="12">
      <t>コウスウ</t>
    </rPh>
    <rPh sb="14" eb="16">
      <t>セッケイ</t>
    </rPh>
    <rPh sb="22" eb="23">
      <t>ガツ</t>
    </rPh>
    <rPh sb="24" eb="25">
      <t>ニチ</t>
    </rPh>
    <rPh sb="26" eb="27">
      <t>ア</t>
    </rPh>
    <rPh sb="34" eb="35">
      <t>ニチ</t>
    </rPh>
    <rPh sb="37" eb="38">
      <t>ニチ</t>
    </rPh>
    <rPh sb="40" eb="42">
      <t>ヘンコウ</t>
    </rPh>
    <phoneticPr fontId="1"/>
  </si>
  <si>
    <t>HW研修
2回目</t>
    <rPh sb="2" eb="4">
      <t>ケンシュウ</t>
    </rPh>
    <rPh sb="6" eb="8">
      <t>カイメ</t>
    </rPh>
    <phoneticPr fontId="1"/>
  </si>
  <si>
    <t>HW研修
1回目</t>
    <rPh sb="2" eb="4">
      <t>ケンシュウ</t>
    </rPh>
    <rPh sb="6" eb="8">
      <t>カイメ</t>
    </rPh>
    <phoneticPr fontId="1"/>
  </si>
  <si>
    <t>WEBセミナー
オシロスコープ</t>
    <phoneticPr fontId="1"/>
  </si>
  <si>
    <t>v0.25</t>
    <phoneticPr fontId="1"/>
  </si>
  <si>
    <t>全体的なリスケ</t>
    <rPh sb="0" eb="2">
      <t>ゼンタイ</t>
    </rPh>
    <rPh sb="2" eb="3">
      <t>テキ</t>
    </rPh>
    <phoneticPr fontId="1"/>
  </si>
  <si>
    <t>レビュー日時の変更</t>
    <rPh sb="4" eb="6">
      <t>ニチジ</t>
    </rPh>
    <rPh sb="7" eb="9">
      <t>ヘンコウ</t>
    </rPh>
    <phoneticPr fontId="1"/>
  </si>
  <si>
    <t>実装/コーディングの想定工数を4日→5日へ変更</t>
    <rPh sb="0" eb="2">
      <t>ジッソウ</t>
    </rPh>
    <rPh sb="10" eb="12">
      <t>ソウテイ</t>
    </rPh>
    <rPh sb="12" eb="14">
      <t>コウスウ</t>
    </rPh>
    <rPh sb="16" eb="17">
      <t>ニチ</t>
    </rPh>
    <rPh sb="19" eb="20">
      <t>ニチ</t>
    </rPh>
    <rPh sb="21" eb="23">
      <t>ヘンコウ</t>
    </rPh>
    <phoneticPr fontId="1"/>
  </si>
  <si>
    <t>テスト/単体テスト、テスト/結合テストの想定工数を1日→2日へ変更</t>
    <rPh sb="4" eb="6">
      <t>タンタイ</t>
    </rPh>
    <rPh sb="14" eb="16">
      <t>ケツゴウ</t>
    </rPh>
    <rPh sb="20" eb="22">
      <t>ソウテイ</t>
    </rPh>
    <rPh sb="22" eb="24">
      <t>コウスウ</t>
    </rPh>
    <rPh sb="26" eb="27">
      <t>ニチ</t>
    </rPh>
    <rPh sb="29" eb="30">
      <t>ニチ</t>
    </rPh>
    <rPh sb="31" eb="33">
      <t>ヘンコウ</t>
    </rPh>
    <phoneticPr fontId="1"/>
  </si>
  <si>
    <t>設計/テスト仕様書の想定工数を1日→2日へ変更</t>
    <rPh sb="0" eb="2">
      <t>セッケイ</t>
    </rPh>
    <rPh sb="6" eb="9">
      <t>シヨウショ</t>
    </rPh>
    <rPh sb="10" eb="12">
      <t>ソウテイ</t>
    </rPh>
    <rPh sb="12" eb="14">
      <t>コウスウ</t>
    </rPh>
    <rPh sb="16" eb="17">
      <t>ニチ</t>
    </rPh>
    <rPh sb="19" eb="20">
      <t>ニチ</t>
    </rPh>
    <rPh sb="21" eb="23">
      <t>ヘンコウ</t>
    </rPh>
    <phoneticPr fontId="1"/>
  </si>
  <si>
    <t>実装/PIC仕様確認の予定開始日時を変更</t>
    <rPh sb="0" eb="2">
      <t>ジッソウ</t>
    </rPh>
    <rPh sb="6" eb="8">
      <t>シヨウ</t>
    </rPh>
    <rPh sb="8" eb="10">
      <t>カクニン</t>
    </rPh>
    <rPh sb="11" eb="13">
      <t>ヨテイ</t>
    </rPh>
    <rPh sb="13" eb="15">
      <t>カイシ</t>
    </rPh>
    <rPh sb="15" eb="17">
      <t>ニチジ</t>
    </rPh>
    <rPh sb="18" eb="20">
      <t>ヘンコウ</t>
    </rPh>
    <phoneticPr fontId="1"/>
  </si>
  <si>
    <t>フローチャートの行を、予定開始・終了日時から算出するのではなく、それぞれ独立させて、作業日の間隔をあけられるよう変更</t>
    <rPh sb="8" eb="9">
      <t>ギョウ</t>
    </rPh>
    <rPh sb="11" eb="13">
      <t>ヨテイ</t>
    </rPh>
    <rPh sb="13" eb="15">
      <t>カイシ</t>
    </rPh>
    <rPh sb="16" eb="18">
      <t>シュウリョウ</t>
    </rPh>
    <rPh sb="18" eb="20">
      <t>ニチジ</t>
    </rPh>
    <rPh sb="22" eb="24">
      <t>サンシュツ</t>
    </rPh>
    <rPh sb="36" eb="38">
      <t>ドクリツ</t>
    </rPh>
    <rPh sb="42" eb="44">
      <t>サギョウ</t>
    </rPh>
    <rPh sb="44" eb="45">
      <t>ヒ</t>
    </rPh>
    <rPh sb="46" eb="48">
      <t>カンカク</t>
    </rPh>
    <rPh sb="56" eb="58">
      <t>ヘンコウ</t>
    </rPh>
    <phoneticPr fontId="1"/>
  </si>
  <si>
    <t>設計/フローチャートの想定工数を5日→3日へ戻した</t>
    <rPh sb="0" eb="2">
      <t>セッケイ</t>
    </rPh>
    <rPh sb="11" eb="13">
      <t>ソウテイ</t>
    </rPh>
    <rPh sb="13" eb="15">
      <t>コウスウ</t>
    </rPh>
    <rPh sb="17" eb="18">
      <t>ニチ</t>
    </rPh>
    <rPh sb="20" eb="21">
      <t>ニチ</t>
    </rPh>
    <rPh sb="22" eb="23">
      <t>モド</t>
    </rPh>
    <phoneticPr fontId="1"/>
  </si>
  <si>
    <t>予定開始日時</t>
    <rPh sb="0" eb="2">
      <t>ヨテイ</t>
    </rPh>
    <rPh sb="2" eb="4">
      <t>カイシ</t>
    </rPh>
    <rPh sb="4" eb="6">
      <t>ニチジ</t>
    </rPh>
    <phoneticPr fontId="1"/>
  </si>
  <si>
    <t>実際開始日時</t>
    <phoneticPr fontId="1"/>
  </si>
  <si>
    <t>予定終了日時</t>
    <rPh sb="0" eb="2">
      <t>ヨテイ</t>
    </rPh>
    <rPh sb="2" eb="4">
      <t>シュウリョウ</t>
    </rPh>
    <rPh sb="4" eb="6">
      <t>ニチジ</t>
    </rPh>
    <phoneticPr fontId="1"/>
  </si>
  <si>
    <t>実際終了日時</t>
    <phoneticPr fontId="1"/>
  </si>
  <si>
    <t>想定工数</t>
    <rPh sb="0" eb="2">
      <t>ソウテイ</t>
    </rPh>
    <rPh sb="2" eb="4">
      <t>コウスウ</t>
    </rPh>
    <phoneticPr fontId="1"/>
  </si>
  <si>
    <t>実際工数</t>
    <phoneticPr fontId="1"/>
  </si>
  <si>
    <t>ミニ
レビュー</t>
    <phoneticPr fontId="1"/>
  </si>
  <si>
    <t>レビュー1回目</t>
    <rPh sb="5" eb="6">
      <t>カイ</t>
    </rPh>
    <rPh sb="6" eb="7">
      <t>メ</t>
    </rPh>
    <phoneticPr fontId="1"/>
  </si>
  <si>
    <t>祝日</t>
    <rPh sb="0" eb="2">
      <t>シュクジツ</t>
    </rPh>
    <phoneticPr fontId="1"/>
  </si>
  <si>
    <t>海の日</t>
    <rPh sb="0" eb="1">
      <t>ウミ</t>
    </rPh>
    <rPh sb="2" eb="3">
      <t>ヒ</t>
    </rPh>
    <phoneticPr fontId="1"/>
  </si>
  <si>
    <t>スポーツの日</t>
    <rPh sb="5" eb="6">
      <t>ヒ</t>
    </rPh>
    <phoneticPr fontId="1"/>
  </si>
  <si>
    <t>備考</t>
    <rPh sb="0" eb="2">
      <t>ビコウ</t>
    </rPh>
    <phoneticPr fontId="1"/>
  </si>
  <si>
    <t>v0.251</t>
    <phoneticPr fontId="1"/>
  </si>
  <si>
    <t>畑中さんレビュー後 修正</t>
    <rPh sb="0" eb="2">
      <t>ハタナカ</t>
    </rPh>
    <rPh sb="8" eb="9">
      <t>ゴ</t>
    </rPh>
    <rPh sb="10" eb="12">
      <t>シュウセイ</t>
    </rPh>
    <phoneticPr fontId="1"/>
  </si>
  <si>
    <t>単体テストの想定工数を2日→1日へ戻した</t>
    <rPh sb="0" eb="2">
      <t>タンタイ</t>
    </rPh>
    <rPh sb="6" eb="8">
      <t>ソウテイ</t>
    </rPh>
    <rPh sb="8" eb="10">
      <t>コウスウ</t>
    </rPh>
    <rPh sb="12" eb="13">
      <t>ニチ</t>
    </rPh>
    <rPh sb="15" eb="16">
      <t>ニチ</t>
    </rPh>
    <rPh sb="17" eb="18">
      <t>モド</t>
    </rPh>
    <phoneticPr fontId="1"/>
  </si>
  <si>
    <t>7月23日、24日の祝日を追記した</t>
    <rPh sb="1" eb="2">
      <t>ガツ</t>
    </rPh>
    <rPh sb="4" eb="5">
      <t>ニチ</t>
    </rPh>
    <rPh sb="8" eb="9">
      <t>ニチ</t>
    </rPh>
    <rPh sb="10" eb="12">
      <t>シュクジツ</t>
    </rPh>
    <rPh sb="13" eb="15">
      <t>ツイキ</t>
    </rPh>
    <phoneticPr fontId="1"/>
  </si>
  <si>
    <t>LCD仕様確認を6/30へ変更</t>
    <rPh sb="3" eb="5">
      <t>シヨウ</t>
    </rPh>
    <rPh sb="5" eb="7">
      <t>カクニン</t>
    </rPh>
    <rPh sb="13" eb="15">
      <t>ヘンコウ</t>
    </rPh>
    <phoneticPr fontId="1"/>
  </si>
  <si>
    <t>HW研修
3回目</t>
    <rPh sb="2" eb="4">
      <t>ケンシュウ</t>
    </rPh>
    <rPh sb="6" eb="8">
      <t>カイメ</t>
    </rPh>
    <phoneticPr fontId="1"/>
  </si>
  <si>
    <t>HW研修
4回目</t>
    <rPh sb="2" eb="4">
      <t>ケンシュウ</t>
    </rPh>
    <rPh sb="6" eb="8">
      <t>カイメ</t>
    </rPh>
    <phoneticPr fontId="1"/>
  </si>
  <si>
    <t>v0.26</t>
    <phoneticPr fontId="1"/>
  </si>
  <si>
    <t>リスケ</t>
    <phoneticPr fontId="1"/>
  </si>
  <si>
    <t>設計/テスト仕様書</t>
    <rPh sb="0" eb="2">
      <t>セッケイ</t>
    </rPh>
    <rPh sb="6" eb="9">
      <t>シヨウショ</t>
    </rPh>
    <phoneticPr fontId="1"/>
  </si>
  <si>
    <t>想定工数を2日→1日へ変更</t>
    <rPh sb="0" eb="2">
      <t>ソウテイ</t>
    </rPh>
    <rPh sb="2" eb="4">
      <t>コウスウ</t>
    </rPh>
    <rPh sb="6" eb="7">
      <t>ニチ</t>
    </rPh>
    <rPh sb="9" eb="10">
      <t>ニチ</t>
    </rPh>
    <rPh sb="11" eb="13">
      <t>ヘンコウ</t>
    </rPh>
    <phoneticPr fontId="1"/>
  </si>
  <si>
    <t>予定実施日をレビュー後にするため、7/8へ変更</t>
    <rPh sb="0" eb="2">
      <t>ヨテイ</t>
    </rPh>
    <rPh sb="2" eb="5">
      <t>ジッシビ</t>
    </rPh>
    <rPh sb="10" eb="11">
      <t>ゴ</t>
    </rPh>
    <rPh sb="21" eb="23">
      <t>ヘンコウ</t>
    </rPh>
    <phoneticPr fontId="1"/>
  </si>
  <si>
    <t>実装/LCD仕様確認</t>
    <rPh sb="0" eb="2">
      <t>ジッソウ</t>
    </rPh>
    <rPh sb="6" eb="8">
      <t>シヨウ</t>
    </rPh>
    <rPh sb="8" eb="10">
      <t>カクニン</t>
    </rPh>
    <phoneticPr fontId="1"/>
  </si>
  <si>
    <t>想定工数を1日→2日へ変更</t>
    <rPh sb="0" eb="2">
      <t>ソウテイ</t>
    </rPh>
    <rPh sb="2" eb="4">
      <t>コウスウ</t>
    </rPh>
    <rPh sb="6" eb="7">
      <t>ニチ</t>
    </rPh>
    <rPh sb="9" eb="10">
      <t>ニチ</t>
    </rPh>
    <rPh sb="11" eb="13">
      <t>ヘンコウ</t>
    </rPh>
    <phoneticPr fontId="1"/>
  </si>
  <si>
    <t>予定開始日時を7/2へ変更</t>
    <rPh sb="0" eb="2">
      <t>ヨテイ</t>
    </rPh>
    <rPh sb="2" eb="5">
      <t>カイシビ</t>
    </rPh>
    <rPh sb="5" eb="6">
      <t>ジ</t>
    </rPh>
    <rPh sb="11" eb="13">
      <t>ヘンコウ</t>
    </rPh>
    <phoneticPr fontId="1"/>
  </si>
  <si>
    <t>HW研修
6回目</t>
    <rPh sb="2" eb="4">
      <t>ケンシュウ</t>
    </rPh>
    <rPh sb="6" eb="8">
      <t>カイメ</t>
    </rPh>
    <phoneticPr fontId="1"/>
  </si>
  <si>
    <t>v0.3</t>
    <phoneticPr fontId="1"/>
  </si>
  <si>
    <t>設計/レビュー後修正を1日→4日へ変更</t>
    <rPh sb="0" eb="2">
      <t>セッケイ</t>
    </rPh>
    <rPh sb="7" eb="8">
      <t>ゴ</t>
    </rPh>
    <rPh sb="8" eb="10">
      <t>シュウセイ</t>
    </rPh>
    <rPh sb="12" eb="13">
      <t>ニチ</t>
    </rPh>
    <rPh sb="15" eb="16">
      <t>ニチ</t>
    </rPh>
    <rPh sb="17" eb="19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</si>
</sst>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56" fontId="0" fillId="0" borderId="9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56" fontId="0" fillId="0" borderId="10" xfId="0" applyNumberFormat="1" applyBorder="1" applyAlignment="1">
      <alignment horizontal="center" vertical="center"/>
    </xf>
    <xf numFmtId="56" fontId="0" fillId="2" borderId="9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5" xfId="0" applyNumberFormat="1" applyBorder="1" applyAlignme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176" fontId="0" fillId="0" borderId="9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21" xfId="0" applyFill="1" applyBorder="1" applyAlignment="1">
      <alignment horizontal="right" vertical="center"/>
    </xf>
    <xf numFmtId="0" fontId="0" fillId="0" borderId="22" xfId="0" applyFill="1" applyBorder="1" applyAlignment="1">
      <alignment horizontal="right" vertical="center"/>
    </xf>
    <xf numFmtId="0" fontId="0" fillId="0" borderId="22" xfId="0" applyBorder="1">
      <alignment vertical="center"/>
    </xf>
    <xf numFmtId="0" fontId="0" fillId="0" borderId="21" xfId="0" applyBorder="1">
      <alignment vertical="center"/>
    </xf>
    <xf numFmtId="0" fontId="0" fillId="0" borderId="24" xfId="0" applyBorder="1">
      <alignment vertical="center"/>
    </xf>
    <xf numFmtId="0" fontId="0" fillId="2" borderId="21" xfId="0" applyFill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76" fontId="0" fillId="0" borderId="6" xfId="0" applyNumberFormat="1" applyBorder="1" applyAlignment="1">
      <alignment horizontal="right" vertical="center"/>
    </xf>
    <xf numFmtId="176" fontId="0" fillId="0" borderId="12" xfId="0" applyNumberFormat="1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76" fontId="0" fillId="0" borderId="26" xfId="0" applyNumberFormat="1" applyBorder="1" applyAlignment="1">
      <alignment horizontal="right" vertical="center"/>
    </xf>
    <xf numFmtId="0" fontId="0" fillId="0" borderId="2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11" xfId="0" applyNumberFormat="1" applyBorder="1" applyAlignment="1">
      <alignment horizontal="right" vertical="center"/>
    </xf>
    <xf numFmtId="0" fontId="0" fillId="0" borderId="28" xfId="0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176" fontId="0" fillId="0" borderId="13" xfId="0" applyNumberFormat="1" applyBorder="1" applyAlignment="1">
      <alignment horizontal="right" vertical="center"/>
    </xf>
    <xf numFmtId="0" fontId="0" fillId="0" borderId="18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0" borderId="8" xfId="0" applyBorder="1">
      <alignment vertical="center"/>
    </xf>
    <xf numFmtId="0" fontId="0" fillId="0" borderId="17" xfId="0" applyBorder="1">
      <alignment vertical="center"/>
    </xf>
    <xf numFmtId="0" fontId="0" fillId="0" borderId="7" xfId="0" applyBorder="1">
      <alignment vertical="center"/>
    </xf>
    <xf numFmtId="0" fontId="0" fillId="0" borderId="20" xfId="0" applyBorder="1">
      <alignment vertical="center"/>
    </xf>
    <xf numFmtId="0" fontId="0" fillId="0" borderId="19" xfId="0" applyBorder="1">
      <alignment vertical="center"/>
    </xf>
    <xf numFmtId="0" fontId="0" fillId="2" borderId="19" xfId="0" applyFill="1" applyBorder="1">
      <alignment vertical="center"/>
    </xf>
    <xf numFmtId="0" fontId="0" fillId="0" borderId="25" xfId="0" applyBorder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56" fontId="0" fillId="0" borderId="6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56" fontId="0" fillId="2" borderId="6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56" fontId="0" fillId="0" borderId="0" xfId="0" applyNumberFormat="1">
      <alignment vertical="center"/>
    </xf>
    <xf numFmtId="56" fontId="0" fillId="4" borderId="9" xfId="0" applyNumberFormat="1" applyFill="1" applyBorder="1" applyAlignment="1">
      <alignment horizontal="center" vertical="center"/>
    </xf>
    <xf numFmtId="0" fontId="0" fillId="4" borderId="13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0" fontId="0" fillId="4" borderId="19" xfId="0" applyFill="1" applyBorder="1">
      <alignment vertical="center"/>
    </xf>
    <xf numFmtId="0" fontId="0" fillId="4" borderId="21" xfId="0" applyFill="1" applyBorder="1">
      <alignment vertical="center"/>
    </xf>
    <xf numFmtId="176" fontId="0" fillId="0" borderId="30" xfId="0" applyNumberFormat="1" applyBorder="1" applyAlignment="1">
      <alignment horizontal="right" vertical="center"/>
    </xf>
    <xf numFmtId="0" fontId="0" fillId="0" borderId="26" xfId="0" applyFill="1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0" fillId="0" borderId="11" xfId="0" applyFill="1" applyBorder="1" applyAlignment="1">
      <alignment horizontal="left" vertical="top"/>
    </xf>
    <xf numFmtId="0" fontId="0" fillId="0" borderId="26" xfId="0" applyFill="1" applyBorder="1" applyAlignment="1">
      <alignment horizontal="left" vertical="top"/>
    </xf>
    <xf numFmtId="0" fontId="2" fillId="0" borderId="0" xfId="0" applyFont="1" applyAlignment="1">
      <alignment horizontal="left" vertical="center" wrapText="1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標準" xfId="0" builtinId="0"/>
  </cellStyles>
  <dxfs count="10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A050-43EC-45CC-93BB-F04EC9F1950C}">
  <sheetPr codeName="Sheet1"/>
  <dimension ref="A1:AY40"/>
  <sheetViews>
    <sheetView zoomScale="70" zoomScaleNormal="70"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AA20" sqref="AA20"/>
    </sheetView>
  </sheetViews>
  <sheetFormatPr defaultRowHeight="18.75" x14ac:dyDescent="0.4"/>
  <cols>
    <col min="1" max="1" width="8.75" customWidth="1"/>
    <col min="2" max="2" width="28.125" bestFit="1" customWidth="1"/>
    <col min="3" max="3" width="13.125" bestFit="1" customWidth="1"/>
    <col min="4" max="4" width="13.125" customWidth="1"/>
    <col min="5" max="5" width="10.375" bestFit="1" customWidth="1"/>
    <col min="6" max="11" width="8" bestFit="1" customWidth="1"/>
    <col min="12" max="12" width="9.75" customWidth="1"/>
    <col min="13" max="13" width="8" bestFit="1" customWidth="1"/>
    <col min="14" max="14" width="14.25" customWidth="1"/>
    <col min="15" max="20" width="8" bestFit="1" customWidth="1"/>
    <col min="21" max="21" width="8.5" bestFit="1" customWidth="1"/>
    <col min="22" max="22" width="8" bestFit="1" customWidth="1"/>
    <col min="23" max="26" width="7" bestFit="1" customWidth="1"/>
    <col min="27" max="27" width="8.375" customWidth="1"/>
    <col min="28" max="29" width="7" bestFit="1" customWidth="1"/>
    <col min="30" max="40" width="8" bestFit="1" customWidth="1"/>
  </cols>
  <sheetData>
    <row r="1" spans="1:51" ht="64.150000000000006" customHeight="1" x14ac:dyDescent="0.4">
      <c r="A1" s="105" t="s">
        <v>22</v>
      </c>
      <c r="B1" s="105"/>
      <c r="C1" s="105"/>
      <c r="D1" s="105"/>
      <c r="E1" s="105"/>
    </row>
    <row r="2" spans="1:51" ht="37.5" x14ac:dyDescent="0.4">
      <c r="A2" s="68"/>
      <c r="B2" s="68"/>
      <c r="C2" s="68"/>
      <c r="D2" s="68"/>
      <c r="E2" s="102" t="s">
        <v>69</v>
      </c>
      <c r="L2" s="78" t="s">
        <v>64</v>
      </c>
      <c r="N2" s="78" t="s">
        <v>48</v>
      </c>
      <c r="O2" s="78" t="s">
        <v>47</v>
      </c>
      <c r="S2" s="78" t="s">
        <v>46</v>
      </c>
      <c r="U2" s="78" t="s">
        <v>75</v>
      </c>
      <c r="V2" s="78" t="s">
        <v>76</v>
      </c>
      <c r="Z2" t="s">
        <v>65</v>
      </c>
      <c r="AA2" s="78" t="s">
        <v>85</v>
      </c>
      <c r="AQ2" t="s">
        <v>67</v>
      </c>
      <c r="AR2" t="s">
        <v>68</v>
      </c>
    </row>
    <row r="3" spans="1:51" x14ac:dyDescent="0.4">
      <c r="C3" s="1"/>
      <c r="D3" s="1" t="s">
        <v>14</v>
      </c>
      <c r="E3" s="26">
        <v>43998</v>
      </c>
      <c r="F3" s="30"/>
      <c r="H3" s="25"/>
    </row>
    <row r="4" spans="1:51" hidden="1" x14ac:dyDescent="0.4">
      <c r="C4" s="1"/>
      <c r="D4" s="1" t="s">
        <v>23</v>
      </c>
      <c r="E4" s="29">
        <f>IF((WEEKDAY(E3,16)-7)+(ROUNDUP(MOD(E36,5),0)-1)&gt;0,ROUNDUP(MOD(E36,5),0)+1,ROUNDUP(MOD(E36,5),0)-1)</f>
        <v>0</v>
      </c>
      <c r="F4" s="29"/>
      <c r="G4" s="28"/>
      <c r="H4" s="25"/>
      <c r="U4" s="29"/>
      <c r="W4" s="29"/>
    </row>
    <row r="5" spans="1:51" ht="19.5" thickBot="1" x14ac:dyDescent="0.45">
      <c r="C5" s="1"/>
      <c r="D5" s="1" t="s">
        <v>15</v>
      </c>
      <c r="E5" s="27">
        <f>E3+(ROUNDDOWN(E36/5,0)*7)+E4</f>
        <v>44040</v>
      </c>
    </row>
    <row r="6" spans="1:51" ht="18" customHeight="1" x14ac:dyDescent="0.4">
      <c r="A6" s="2"/>
      <c r="B6" s="7"/>
      <c r="C6" s="81" t="s">
        <v>58</v>
      </c>
      <c r="D6" s="82" t="s">
        <v>60</v>
      </c>
      <c r="E6" s="82" t="s">
        <v>62</v>
      </c>
      <c r="F6" s="17">
        <v>43998</v>
      </c>
      <c r="G6" s="17">
        <v>43999</v>
      </c>
      <c r="H6" s="17">
        <v>44000</v>
      </c>
      <c r="I6" s="17">
        <v>44001</v>
      </c>
      <c r="J6" s="21">
        <v>44002</v>
      </c>
      <c r="K6" s="21">
        <v>44003</v>
      </c>
      <c r="L6" s="20">
        <v>44004</v>
      </c>
      <c r="M6" s="17">
        <v>44005</v>
      </c>
      <c r="N6" s="17">
        <v>44006</v>
      </c>
      <c r="O6" s="17">
        <v>44007</v>
      </c>
      <c r="P6" s="17">
        <v>44008</v>
      </c>
      <c r="Q6" s="21">
        <v>44009</v>
      </c>
      <c r="R6" s="21">
        <v>44010</v>
      </c>
      <c r="S6" s="20">
        <v>44011</v>
      </c>
      <c r="T6" s="17">
        <v>44012</v>
      </c>
      <c r="U6" s="17">
        <v>44013</v>
      </c>
      <c r="V6" s="17">
        <v>44014</v>
      </c>
      <c r="W6" s="17">
        <v>44015</v>
      </c>
      <c r="X6" s="21">
        <v>44016</v>
      </c>
      <c r="Y6" s="21">
        <v>44017</v>
      </c>
      <c r="Z6" s="20">
        <v>44018</v>
      </c>
      <c r="AA6" s="17">
        <v>44019</v>
      </c>
      <c r="AB6" s="17">
        <v>44020</v>
      </c>
      <c r="AC6" s="17">
        <v>44021</v>
      </c>
      <c r="AD6" s="17">
        <v>44022</v>
      </c>
      <c r="AE6" s="21">
        <v>44023</v>
      </c>
      <c r="AF6" s="21">
        <v>44024</v>
      </c>
      <c r="AG6" s="84">
        <v>44025</v>
      </c>
      <c r="AH6" s="20">
        <v>44026</v>
      </c>
      <c r="AI6" s="17">
        <v>44027</v>
      </c>
      <c r="AJ6" s="17">
        <v>44028</v>
      </c>
      <c r="AK6" s="17">
        <v>44029</v>
      </c>
      <c r="AL6" s="21">
        <v>44030</v>
      </c>
      <c r="AM6" s="21">
        <v>44031</v>
      </c>
      <c r="AN6" s="84">
        <v>44032</v>
      </c>
      <c r="AO6" s="20">
        <v>44033</v>
      </c>
      <c r="AP6" s="17">
        <v>44034</v>
      </c>
      <c r="AQ6" s="91">
        <v>44035</v>
      </c>
      <c r="AR6" s="91">
        <v>44036</v>
      </c>
      <c r="AS6" s="21">
        <v>44037</v>
      </c>
      <c r="AT6" s="86">
        <v>44038</v>
      </c>
      <c r="AU6" s="20">
        <v>44039</v>
      </c>
      <c r="AV6" s="20">
        <v>44040</v>
      </c>
      <c r="AW6" s="17">
        <v>44041</v>
      </c>
      <c r="AX6" s="17">
        <v>44042</v>
      </c>
      <c r="AY6" s="84">
        <v>44043</v>
      </c>
    </row>
    <row r="7" spans="1:51" ht="18" customHeight="1" thickBot="1" x14ac:dyDescent="0.45">
      <c r="A7" s="3" t="s">
        <v>31</v>
      </c>
      <c r="B7" s="6" t="s">
        <v>12</v>
      </c>
      <c r="C7" s="79" t="s">
        <v>59</v>
      </c>
      <c r="D7" s="80" t="s">
        <v>61</v>
      </c>
      <c r="E7" s="83" t="s">
        <v>63</v>
      </c>
      <c r="F7" s="18" t="str">
        <f>TEXT(WEEKDAY(F6,1),"aaa")</f>
        <v>火</v>
      </c>
      <c r="G7" s="18" t="str">
        <f t="shared" ref="G7:AU7" si="0">TEXT(WEEKDAY(G6,1),"aaa")</f>
        <v>水</v>
      </c>
      <c r="H7" s="18" t="str">
        <f t="shared" si="0"/>
        <v>木</v>
      </c>
      <c r="I7" s="18" t="str">
        <f t="shared" si="0"/>
        <v>金</v>
      </c>
      <c r="J7" s="22" t="str">
        <f t="shared" si="0"/>
        <v>土</v>
      </c>
      <c r="K7" s="22" t="str">
        <f t="shared" si="0"/>
        <v>日</v>
      </c>
      <c r="L7" s="19" t="str">
        <f t="shared" si="0"/>
        <v>月</v>
      </c>
      <c r="M7" s="18" t="str">
        <f t="shared" si="0"/>
        <v>火</v>
      </c>
      <c r="N7" s="18" t="str">
        <f t="shared" si="0"/>
        <v>水</v>
      </c>
      <c r="O7" s="18" t="str">
        <f t="shared" si="0"/>
        <v>木</v>
      </c>
      <c r="P7" s="18" t="str">
        <f t="shared" si="0"/>
        <v>金</v>
      </c>
      <c r="Q7" s="22" t="str">
        <f t="shared" si="0"/>
        <v>土</v>
      </c>
      <c r="R7" s="22" t="str">
        <f t="shared" si="0"/>
        <v>日</v>
      </c>
      <c r="S7" s="19" t="str">
        <f t="shared" si="0"/>
        <v>月</v>
      </c>
      <c r="T7" s="18" t="str">
        <f t="shared" si="0"/>
        <v>火</v>
      </c>
      <c r="U7" s="18" t="str">
        <f t="shared" si="0"/>
        <v>水</v>
      </c>
      <c r="V7" s="18" t="str">
        <f t="shared" si="0"/>
        <v>木</v>
      </c>
      <c r="W7" s="18" t="str">
        <f t="shared" si="0"/>
        <v>金</v>
      </c>
      <c r="X7" s="22" t="str">
        <f t="shared" si="0"/>
        <v>土</v>
      </c>
      <c r="Y7" s="22" t="str">
        <f t="shared" si="0"/>
        <v>日</v>
      </c>
      <c r="Z7" s="19" t="str">
        <f t="shared" si="0"/>
        <v>月</v>
      </c>
      <c r="AA7" s="18" t="str">
        <f t="shared" si="0"/>
        <v>火</v>
      </c>
      <c r="AB7" s="18" t="str">
        <f t="shared" si="0"/>
        <v>水</v>
      </c>
      <c r="AC7" s="18" t="str">
        <f t="shared" si="0"/>
        <v>木</v>
      </c>
      <c r="AD7" s="18" t="str">
        <f t="shared" si="0"/>
        <v>金</v>
      </c>
      <c r="AE7" s="22" t="str">
        <f t="shared" si="0"/>
        <v>土</v>
      </c>
      <c r="AF7" s="22" t="str">
        <f t="shared" si="0"/>
        <v>日</v>
      </c>
      <c r="AG7" s="85" t="str">
        <f t="shared" si="0"/>
        <v>月</v>
      </c>
      <c r="AH7" s="19" t="str">
        <f t="shared" si="0"/>
        <v>火</v>
      </c>
      <c r="AI7" s="18" t="str">
        <f t="shared" si="0"/>
        <v>水</v>
      </c>
      <c r="AJ7" s="18" t="str">
        <f t="shared" si="0"/>
        <v>木</v>
      </c>
      <c r="AK7" s="18" t="str">
        <f t="shared" si="0"/>
        <v>金</v>
      </c>
      <c r="AL7" s="22" t="str">
        <f t="shared" si="0"/>
        <v>土</v>
      </c>
      <c r="AM7" s="22" t="str">
        <f t="shared" si="0"/>
        <v>日</v>
      </c>
      <c r="AN7" s="85" t="str">
        <f t="shared" si="0"/>
        <v>月</v>
      </c>
      <c r="AO7" s="19" t="str">
        <f t="shared" si="0"/>
        <v>火</v>
      </c>
      <c r="AP7" s="18" t="str">
        <f t="shared" si="0"/>
        <v>水</v>
      </c>
      <c r="AQ7" s="92" t="str">
        <f t="shared" si="0"/>
        <v>木</v>
      </c>
      <c r="AR7" s="92" t="str">
        <f t="shared" si="0"/>
        <v>金</v>
      </c>
      <c r="AS7" s="22" t="str">
        <f t="shared" si="0"/>
        <v>土</v>
      </c>
      <c r="AT7" s="87" t="str">
        <f t="shared" si="0"/>
        <v>日</v>
      </c>
      <c r="AU7" s="19" t="str">
        <f t="shared" si="0"/>
        <v>月</v>
      </c>
      <c r="AV7" s="19" t="str">
        <f t="shared" ref="AV7" si="1">TEXT(WEEKDAY(AV6,1),"aaa")</f>
        <v>火</v>
      </c>
      <c r="AW7" s="18" t="str">
        <f t="shared" ref="AW7" si="2">TEXT(WEEKDAY(AW6,1),"aaa")</f>
        <v>水</v>
      </c>
      <c r="AX7" s="18" t="str">
        <f t="shared" ref="AX7" si="3">TEXT(WEEKDAY(AX6,1),"aaa")</f>
        <v>木</v>
      </c>
      <c r="AY7" s="89" t="str">
        <f t="shared" ref="AY7" si="4">TEXT(WEEKDAY(AY6,1),"aaa")</f>
        <v>金</v>
      </c>
    </row>
    <row r="8" spans="1:51" x14ac:dyDescent="0.4">
      <c r="A8" s="9" t="s">
        <v>0</v>
      </c>
      <c r="B8" s="10"/>
      <c r="C8" s="36">
        <v>43998</v>
      </c>
      <c r="D8" s="51">
        <f>IF(C8="","",WORKDAY(C8,E8-1,$B$39:$B$40))</f>
        <v>43998</v>
      </c>
      <c r="E8" s="11">
        <v>1</v>
      </c>
      <c r="F8" s="56">
        <f>IF(AND($C8&lt;=F$6,F$6&lt;=$D8),1,"")</f>
        <v>1</v>
      </c>
      <c r="G8" s="57" t="str">
        <f>IF(AND($C8&lt;=G$6,G$6&lt;=$D8),1,"")</f>
        <v/>
      </c>
      <c r="H8" s="57" t="str">
        <f t="shared" ref="H8:AV24" si="5">IF(AND($C8&lt;=H$6,H$6&lt;=$D8),1,"")</f>
        <v/>
      </c>
      <c r="I8" s="57" t="str">
        <f t="shared" si="5"/>
        <v/>
      </c>
      <c r="J8" s="58"/>
      <c r="K8" s="58"/>
      <c r="L8" s="57" t="str">
        <f t="shared" si="5"/>
        <v/>
      </c>
      <c r="M8" s="57" t="str">
        <f t="shared" si="5"/>
        <v/>
      </c>
      <c r="N8" s="57" t="str">
        <f t="shared" si="5"/>
        <v/>
      </c>
      <c r="O8" s="57" t="str">
        <f t="shared" si="5"/>
        <v/>
      </c>
      <c r="P8" s="57" t="str">
        <f t="shared" si="5"/>
        <v/>
      </c>
      <c r="Q8" s="58"/>
      <c r="R8" s="58"/>
      <c r="S8" s="57" t="str">
        <f t="shared" si="5"/>
        <v/>
      </c>
      <c r="T8" s="57" t="str">
        <f t="shared" si="5"/>
        <v/>
      </c>
      <c r="U8" s="57" t="str">
        <f t="shared" si="5"/>
        <v/>
      </c>
      <c r="V8" s="57" t="str">
        <f t="shared" si="5"/>
        <v/>
      </c>
      <c r="W8" s="57" t="str">
        <f t="shared" si="5"/>
        <v/>
      </c>
      <c r="X8" s="58"/>
      <c r="Y8" s="58"/>
      <c r="Z8" s="57" t="str">
        <f t="shared" si="5"/>
        <v/>
      </c>
      <c r="AA8" s="57" t="str">
        <f t="shared" si="5"/>
        <v/>
      </c>
      <c r="AB8" s="57" t="str">
        <f t="shared" si="5"/>
        <v/>
      </c>
      <c r="AC8" s="57" t="str">
        <f t="shared" si="5"/>
        <v/>
      </c>
      <c r="AD8" s="57" t="str">
        <f t="shared" si="5"/>
        <v/>
      </c>
      <c r="AE8" s="58"/>
      <c r="AF8" s="58"/>
      <c r="AG8" s="57" t="str">
        <f t="shared" si="5"/>
        <v/>
      </c>
      <c r="AH8" s="57" t="str">
        <f t="shared" si="5"/>
        <v/>
      </c>
      <c r="AI8" s="57" t="str">
        <f t="shared" si="5"/>
        <v/>
      </c>
      <c r="AJ8" s="57" t="str">
        <f t="shared" si="5"/>
        <v/>
      </c>
      <c r="AK8" s="57" t="str">
        <f t="shared" si="5"/>
        <v/>
      </c>
      <c r="AL8" s="58" t="str">
        <f t="shared" si="5"/>
        <v/>
      </c>
      <c r="AM8" s="58" t="str">
        <f t="shared" si="5"/>
        <v/>
      </c>
      <c r="AN8" s="57" t="str">
        <f t="shared" si="5"/>
        <v/>
      </c>
      <c r="AO8" s="57" t="str">
        <f t="shared" si="5"/>
        <v/>
      </c>
      <c r="AP8" s="57" t="str">
        <f t="shared" si="5"/>
        <v/>
      </c>
      <c r="AQ8" s="93" t="str">
        <f t="shared" si="5"/>
        <v/>
      </c>
      <c r="AR8" s="93" t="str">
        <f t="shared" si="5"/>
        <v/>
      </c>
      <c r="AS8" s="58" t="str">
        <f t="shared" si="5"/>
        <v/>
      </c>
      <c r="AT8" s="58" t="str">
        <f t="shared" si="5"/>
        <v/>
      </c>
      <c r="AU8" s="57" t="str">
        <f t="shared" si="5"/>
        <v/>
      </c>
      <c r="AV8" s="57" t="str">
        <f t="shared" si="5"/>
        <v/>
      </c>
      <c r="AW8" s="57" t="str">
        <f t="shared" ref="AV8:AY24" si="6">IF(AND($C8&lt;=AW$6,AW$6&lt;=$D8),1,"")</f>
        <v/>
      </c>
      <c r="AX8" s="57" t="str">
        <f t="shared" si="6"/>
        <v/>
      </c>
      <c r="AY8" s="48" t="str">
        <f t="shared" si="6"/>
        <v/>
      </c>
    </row>
    <row r="9" spans="1:51" ht="19.5" thickBot="1" x14ac:dyDescent="0.45">
      <c r="A9" s="33" t="s">
        <v>1</v>
      </c>
      <c r="B9" s="31" t="s">
        <v>30</v>
      </c>
      <c r="C9" s="35">
        <f>IF(D8="","",WORKDAY(D8,1,$B$39:$B$40))</f>
        <v>43999</v>
      </c>
      <c r="D9" s="52">
        <f>IF(C9="","",WORKDAY(C9,E9-1,$B$39:$B$40))</f>
        <v>43998</v>
      </c>
      <c r="E9" s="38">
        <v>0</v>
      </c>
      <c r="F9" s="34" t="str">
        <f t="shared" ref="F9:U30" si="7">IF(AND($C9&lt;=F$6,F$6&lt;=$D9),1,"")</f>
        <v/>
      </c>
      <c r="G9" s="13" t="str">
        <f t="shared" si="7"/>
        <v/>
      </c>
      <c r="H9" s="13" t="str">
        <f t="shared" si="7"/>
        <v/>
      </c>
      <c r="I9" s="13" t="str">
        <f t="shared" si="7"/>
        <v/>
      </c>
      <c r="J9" s="23"/>
      <c r="K9" s="23"/>
      <c r="L9" s="13" t="str">
        <f t="shared" si="7"/>
        <v/>
      </c>
      <c r="M9" s="13" t="str">
        <f t="shared" si="7"/>
        <v/>
      </c>
      <c r="N9" s="13" t="str">
        <f t="shared" si="7"/>
        <v/>
      </c>
      <c r="O9" s="13" t="str">
        <f t="shared" si="7"/>
        <v/>
      </c>
      <c r="P9" s="13" t="str">
        <f t="shared" si="7"/>
        <v/>
      </c>
      <c r="Q9" s="23"/>
      <c r="R9" s="23"/>
      <c r="S9" s="13" t="str">
        <f t="shared" si="7"/>
        <v/>
      </c>
      <c r="T9" s="13" t="str">
        <f t="shared" si="7"/>
        <v/>
      </c>
      <c r="U9" s="13" t="str">
        <f t="shared" si="7"/>
        <v/>
      </c>
      <c r="V9" s="13" t="str">
        <f t="shared" ref="V9:AK34" si="8">IF(AND($C9&lt;=V$6,V$6&lt;=$D9),1,"")</f>
        <v/>
      </c>
      <c r="W9" s="13" t="str">
        <f t="shared" si="8"/>
        <v/>
      </c>
      <c r="X9" s="23"/>
      <c r="Y9" s="23"/>
      <c r="Z9" s="13" t="str">
        <f t="shared" si="8"/>
        <v/>
      </c>
      <c r="AA9" s="13" t="str">
        <f t="shared" si="8"/>
        <v/>
      </c>
      <c r="AB9" s="13" t="str">
        <f t="shared" si="8"/>
        <v/>
      </c>
      <c r="AC9" s="13" t="str">
        <f t="shared" si="8"/>
        <v/>
      </c>
      <c r="AD9" s="13" t="str">
        <f t="shared" si="8"/>
        <v/>
      </c>
      <c r="AE9" s="23"/>
      <c r="AF9" s="23"/>
      <c r="AG9" s="13" t="str">
        <f t="shared" si="8"/>
        <v/>
      </c>
      <c r="AH9" s="13" t="str">
        <f t="shared" si="8"/>
        <v/>
      </c>
      <c r="AI9" s="13" t="str">
        <f t="shared" si="8"/>
        <v/>
      </c>
      <c r="AJ9" s="13" t="str">
        <f t="shared" si="8"/>
        <v/>
      </c>
      <c r="AK9" s="13" t="str">
        <f t="shared" si="8"/>
        <v/>
      </c>
      <c r="AL9" s="23" t="str">
        <f t="shared" ref="AL9:AY34" si="9">IF(AND($C9&lt;=AL$6,AL$6&lt;=$D9),1,"")</f>
        <v/>
      </c>
      <c r="AM9" s="23" t="str">
        <f t="shared" si="9"/>
        <v/>
      </c>
      <c r="AN9" s="13" t="str">
        <f t="shared" si="9"/>
        <v/>
      </c>
      <c r="AO9" s="13" t="str">
        <f t="shared" si="5"/>
        <v/>
      </c>
      <c r="AP9" s="13" t="str">
        <f t="shared" si="5"/>
        <v/>
      </c>
      <c r="AQ9" s="94" t="str">
        <f t="shared" si="5"/>
        <v/>
      </c>
      <c r="AR9" s="94" t="str">
        <f t="shared" si="5"/>
        <v/>
      </c>
      <c r="AS9" s="23" t="str">
        <f t="shared" si="5"/>
        <v/>
      </c>
      <c r="AT9" s="23" t="str">
        <f t="shared" si="5"/>
        <v/>
      </c>
      <c r="AU9" s="13" t="str">
        <f t="shared" si="5"/>
        <v/>
      </c>
      <c r="AV9" s="13" t="str">
        <f t="shared" si="6"/>
        <v/>
      </c>
      <c r="AW9" s="13" t="str">
        <f t="shared" si="6"/>
        <v/>
      </c>
      <c r="AX9" s="13" t="str">
        <f t="shared" si="6"/>
        <v/>
      </c>
      <c r="AY9" s="38" t="str">
        <f t="shared" si="6"/>
        <v/>
      </c>
    </row>
    <row r="10" spans="1:51" x14ac:dyDescent="0.4">
      <c r="B10" s="106" t="s">
        <v>8</v>
      </c>
      <c r="C10" s="59">
        <f>IF(D9="","",WORKDAY(D9,1,$B$39:$B$40))</f>
        <v>43999</v>
      </c>
      <c r="D10" s="60">
        <f>IF(C10="","",WORKDAY(C10,E10-1,$B$39:$B$40))</f>
        <v>44001</v>
      </c>
      <c r="E10" s="11">
        <v>3</v>
      </c>
      <c r="F10" s="34" t="str">
        <f t="shared" si="7"/>
        <v/>
      </c>
      <c r="G10" s="13">
        <f t="shared" si="7"/>
        <v>1</v>
      </c>
      <c r="H10" s="13">
        <f t="shared" si="7"/>
        <v>1</v>
      </c>
      <c r="I10" s="13">
        <f t="shared" si="7"/>
        <v>1</v>
      </c>
      <c r="J10" s="23"/>
      <c r="K10" s="23"/>
      <c r="L10" s="13" t="str">
        <f t="shared" si="7"/>
        <v/>
      </c>
      <c r="M10" s="13" t="str">
        <f t="shared" si="7"/>
        <v/>
      </c>
      <c r="N10" s="13" t="str">
        <f t="shared" si="7"/>
        <v/>
      </c>
      <c r="O10" s="13" t="str">
        <f t="shared" si="7"/>
        <v/>
      </c>
      <c r="P10" s="13" t="str">
        <f t="shared" si="7"/>
        <v/>
      </c>
      <c r="Q10" s="23"/>
      <c r="R10" s="23"/>
      <c r="S10" s="13" t="str">
        <f t="shared" si="7"/>
        <v/>
      </c>
      <c r="T10" s="13" t="str">
        <f t="shared" si="7"/>
        <v/>
      </c>
      <c r="U10" s="13" t="str">
        <f t="shared" si="7"/>
        <v/>
      </c>
      <c r="V10" s="13" t="str">
        <f t="shared" si="8"/>
        <v/>
      </c>
      <c r="W10" s="13" t="str">
        <f t="shared" si="8"/>
        <v/>
      </c>
      <c r="X10" s="23"/>
      <c r="Y10" s="23"/>
      <c r="Z10" s="13" t="str">
        <f t="shared" si="8"/>
        <v/>
      </c>
      <c r="AA10" s="13" t="str">
        <f t="shared" si="8"/>
        <v/>
      </c>
      <c r="AB10" s="13" t="str">
        <f t="shared" si="8"/>
        <v/>
      </c>
      <c r="AC10" s="13" t="str">
        <f t="shared" si="8"/>
        <v/>
      </c>
      <c r="AD10" s="13" t="str">
        <f t="shared" si="8"/>
        <v/>
      </c>
      <c r="AE10" s="23"/>
      <c r="AF10" s="23"/>
      <c r="AG10" s="13" t="str">
        <f t="shared" si="8"/>
        <v/>
      </c>
      <c r="AH10" s="13" t="str">
        <f t="shared" si="8"/>
        <v/>
      </c>
      <c r="AI10" s="13" t="str">
        <f t="shared" si="8"/>
        <v/>
      </c>
      <c r="AJ10" s="13" t="str">
        <f t="shared" si="8"/>
        <v/>
      </c>
      <c r="AK10" s="13" t="str">
        <f t="shared" si="8"/>
        <v/>
      </c>
      <c r="AL10" s="23" t="str">
        <f t="shared" si="9"/>
        <v/>
      </c>
      <c r="AM10" s="23" t="str">
        <f t="shared" si="9"/>
        <v/>
      </c>
      <c r="AN10" s="13" t="str">
        <f t="shared" si="9"/>
        <v/>
      </c>
      <c r="AO10" s="13" t="str">
        <f t="shared" si="5"/>
        <v/>
      </c>
      <c r="AP10" s="13" t="str">
        <f t="shared" si="5"/>
        <v/>
      </c>
      <c r="AQ10" s="94" t="str">
        <f t="shared" si="5"/>
        <v/>
      </c>
      <c r="AR10" s="94" t="str">
        <f t="shared" si="5"/>
        <v/>
      </c>
      <c r="AS10" s="23" t="str">
        <f t="shared" si="5"/>
        <v/>
      </c>
      <c r="AT10" s="23" t="str">
        <f t="shared" si="5"/>
        <v/>
      </c>
      <c r="AU10" s="13" t="str">
        <f t="shared" si="5"/>
        <v/>
      </c>
      <c r="AV10" s="13" t="str">
        <f t="shared" si="6"/>
        <v/>
      </c>
      <c r="AW10" s="13" t="str">
        <f t="shared" si="6"/>
        <v/>
      </c>
      <c r="AX10" s="13" t="str">
        <f t="shared" si="6"/>
        <v/>
      </c>
      <c r="AY10" s="38" t="str">
        <f t="shared" si="6"/>
        <v/>
      </c>
    </row>
    <row r="11" spans="1:51" ht="19.5" thickBot="1" x14ac:dyDescent="0.45">
      <c r="B11" s="107"/>
      <c r="C11" s="35">
        <v>43999</v>
      </c>
      <c r="D11" s="52">
        <v>44001</v>
      </c>
      <c r="E11" s="38">
        <f>IF(OR(D11="",D11=""),"",D11-C11+1)</f>
        <v>3</v>
      </c>
      <c r="F11" s="37" t="str">
        <f t="shared" si="7"/>
        <v/>
      </c>
      <c r="G11" s="13">
        <v>1</v>
      </c>
      <c r="H11" s="13">
        <v>1</v>
      </c>
      <c r="I11" s="13">
        <v>1</v>
      </c>
      <c r="J11" s="23"/>
      <c r="K11" s="23"/>
      <c r="L11" s="13"/>
      <c r="M11" s="13"/>
      <c r="N11" s="13"/>
      <c r="O11" s="13"/>
      <c r="P11" s="13"/>
      <c r="Q11" s="23"/>
      <c r="R11" s="23"/>
      <c r="S11" s="13"/>
      <c r="T11" s="13"/>
      <c r="U11" s="13"/>
      <c r="V11" s="13"/>
      <c r="W11" s="13"/>
      <c r="X11" s="23"/>
      <c r="Y11" s="23"/>
      <c r="Z11" s="13"/>
      <c r="AA11" s="13"/>
      <c r="AB11" s="13"/>
      <c r="AC11" s="13"/>
      <c r="AD11" s="13"/>
      <c r="AE11" s="23"/>
      <c r="AF11" s="23"/>
      <c r="AG11" s="13"/>
      <c r="AH11" s="13"/>
      <c r="AI11" s="13"/>
      <c r="AJ11" s="13"/>
      <c r="AK11" s="13"/>
      <c r="AL11" s="23"/>
      <c r="AM11" s="23"/>
      <c r="AN11" s="13"/>
      <c r="AO11" s="13"/>
      <c r="AP11" s="13"/>
      <c r="AQ11" s="94"/>
      <c r="AR11" s="94"/>
      <c r="AS11" s="23"/>
      <c r="AT11" s="23"/>
      <c r="AU11" s="13"/>
      <c r="AV11" s="13"/>
      <c r="AW11" s="13"/>
      <c r="AX11" s="13"/>
      <c r="AY11" s="38"/>
    </row>
    <row r="12" spans="1:51" x14ac:dyDescent="0.4">
      <c r="A12" s="4"/>
      <c r="B12" s="106" t="s">
        <v>9</v>
      </c>
      <c r="C12" s="59">
        <f>IF(D10="","",WORKDAY(D10,1,$B$39:$B$40))</f>
        <v>44004</v>
      </c>
      <c r="D12" s="60">
        <f>IF(C12="","",WORKDAY(C12,E12-1,$B$39:$B$40))</f>
        <v>44004</v>
      </c>
      <c r="E12" s="61">
        <v>1</v>
      </c>
      <c r="F12" s="34" t="str">
        <f t="shared" si="7"/>
        <v/>
      </c>
      <c r="G12" s="13" t="str">
        <f t="shared" si="7"/>
        <v/>
      </c>
      <c r="H12" s="13" t="str">
        <f t="shared" si="7"/>
        <v/>
      </c>
      <c r="I12" s="13" t="str">
        <f t="shared" si="7"/>
        <v/>
      </c>
      <c r="J12" s="23"/>
      <c r="K12" s="23"/>
      <c r="L12" s="13">
        <f t="shared" si="7"/>
        <v>1</v>
      </c>
      <c r="M12" s="13" t="str">
        <f t="shared" si="7"/>
        <v/>
      </c>
      <c r="N12" s="13" t="str">
        <f t="shared" si="7"/>
        <v/>
      </c>
      <c r="O12" s="13" t="str">
        <f t="shared" si="7"/>
        <v/>
      </c>
      <c r="P12" s="13" t="str">
        <f t="shared" si="7"/>
        <v/>
      </c>
      <c r="Q12" s="23"/>
      <c r="R12" s="23"/>
      <c r="S12" s="13" t="str">
        <f t="shared" si="7"/>
        <v/>
      </c>
      <c r="T12" s="13" t="str">
        <f t="shared" si="7"/>
        <v/>
      </c>
      <c r="U12" s="13" t="str">
        <f t="shared" si="7"/>
        <v/>
      </c>
      <c r="V12" s="13" t="str">
        <f t="shared" si="8"/>
        <v/>
      </c>
      <c r="W12" s="13" t="str">
        <f t="shared" si="8"/>
        <v/>
      </c>
      <c r="X12" s="23"/>
      <c r="Y12" s="23"/>
      <c r="Z12" s="13" t="str">
        <f t="shared" si="8"/>
        <v/>
      </c>
      <c r="AA12" s="13" t="str">
        <f t="shared" si="8"/>
        <v/>
      </c>
      <c r="AB12" s="13" t="str">
        <f t="shared" si="8"/>
        <v/>
      </c>
      <c r="AC12" s="13" t="str">
        <f t="shared" si="8"/>
        <v/>
      </c>
      <c r="AD12" s="13" t="str">
        <f t="shared" si="8"/>
        <v/>
      </c>
      <c r="AE12" s="23"/>
      <c r="AF12" s="23"/>
      <c r="AG12" s="13" t="str">
        <f t="shared" si="8"/>
        <v/>
      </c>
      <c r="AH12" s="13" t="str">
        <f t="shared" si="8"/>
        <v/>
      </c>
      <c r="AI12" s="13" t="str">
        <f t="shared" si="8"/>
        <v/>
      </c>
      <c r="AJ12" s="13" t="str">
        <f t="shared" si="8"/>
        <v/>
      </c>
      <c r="AK12" s="13" t="str">
        <f t="shared" si="8"/>
        <v/>
      </c>
      <c r="AL12" s="23"/>
      <c r="AM12" s="23"/>
      <c r="AN12" s="13" t="str">
        <f t="shared" si="9"/>
        <v/>
      </c>
      <c r="AO12" s="13" t="str">
        <f t="shared" si="5"/>
        <v/>
      </c>
      <c r="AP12" s="13" t="str">
        <f t="shared" si="5"/>
        <v/>
      </c>
      <c r="AQ12" s="94" t="str">
        <f t="shared" si="5"/>
        <v/>
      </c>
      <c r="AR12" s="94" t="str">
        <f t="shared" si="5"/>
        <v/>
      </c>
      <c r="AS12" s="23" t="str">
        <f t="shared" si="5"/>
        <v/>
      </c>
      <c r="AT12" s="23" t="str">
        <f t="shared" si="5"/>
        <v/>
      </c>
      <c r="AU12" s="13" t="str">
        <f t="shared" si="5"/>
        <v/>
      </c>
      <c r="AV12" s="13" t="str">
        <f t="shared" si="6"/>
        <v/>
      </c>
      <c r="AW12" s="13" t="str">
        <f t="shared" si="6"/>
        <v/>
      </c>
      <c r="AX12" s="13" t="str">
        <f t="shared" si="6"/>
        <v/>
      </c>
      <c r="AY12" s="38" t="str">
        <f t="shared" si="6"/>
        <v/>
      </c>
    </row>
    <row r="13" spans="1:51" ht="19.5" thickBot="1" x14ac:dyDescent="0.45">
      <c r="A13" s="4"/>
      <c r="B13" s="108"/>
      <c r="C13" s="53">
        <v>44000</v>
      </c>
      <c r="D13" s="54">
        <v>44001</v>
      </c>
      <c r="E13" s="55">
        <f>IF(OR(D13="",D13=""),"",D13-C13+1)</f>
        <v>2</v>
      </c>
      <c r="F13" s="69"/>
      <c r="G13" s="13"/>
      <c r="H13" s="13">
        <v>1</v>
      </c>
      <c r="I13" s="13">
        <v>1</v>
      </c>
      <c r="J13" s="23"/>
      <c r="K13" s="23"/>
      <c r="L13" s="13"/>
      <c r="M13" s="13"/>
      <c r="N13" s="13"/>
      <c r="O13" s="13"/>
      <c r="P13" s="13"/>
      <c r="Q13" s="23"/>
      <c r="R13" s="23"/>
      <c r="S13" s="13"/>
      <c r="T13" s="13"/>
      <c r="U13" s="13"/>
      <c r="V13" s="13"/>
      <c r="W13" s="13"/>
      <c r="X13" s="23"/>
      <c r="Y13" s="23"/>
      <c r="Z13" s="13"/>
      <c r="AA13" s="13"/>
      <c r="AB13" s="13"/>
      <c r="AC13" s="13"/>
      <c r="AD13" s="13"/>
      <c r="AE13" s="23"/>
      <c r="AF13" s="23"/>
      <c r="AG13" s="13"/>
      <c r="AH13" s="13"/>
      <c r="AI13" s="13"/>
      <c r="AJ13" s="13"/>
      <c r="AK13" s="13"/>
      <c r="AL13" s="23"/>
      <c r="AM13" s="23"/>
      <c r="AN13" s="13"/>
      <c r="AO13" s="13"/>
      <c r="AP13" s="13"/>
      <c r="AQ13" s="94"/>
      <c r="AR13" s="94"/>
      <c r="AS13" s="23"/>
      <c r="AT13" s="23"/>
      <c r="AU13" s="13"/>
      <c r="AV13" s="13"/>
      <c r="AW13" s="13"/>
      <c r="AX13" s="13"/>
      <c r="AY13" s="38"/>
    </row>
    <row r="14" spans="1:51" x14ac:dyDescent="0.4">
      <c r="A14" s="4"/>
      <c r="B14" s="107" t="s">
        <v>4</v>
      </c>
      <c r="C14" s="35">
        <f>IF(D12="","",WORKDAY(D12,1,$B$39:$B$40))</f>
        <v>44005</v>
      </c>
      <c r="D14" s="52">
        <f>IF(C14="","",WORKDAY(C14,E14-1,$B$39:$B$40))+2</f>
        <v>44013</v>
      </c>
      <c r="E14" s="38">
        <v>5</v>
      </c>
      <c r="F14" s="69" t="str">
        <f t="shared" si="7"/>
        <v/>
      </c>
      <c r="G14" s="13" t="str">
        <f t="shared" si="7"/>
        <v/>
      </c>
      <c r="H14" s="13" t="str">
        <f t="shared" si="7"/>
        <v/>
      </c>
      <c r="I14" s="13" t="str">
        <f t="shared" si="7"/>
        <v/>
      </c>
      <c r="J14" s="23"/>
      <c r="K14" s="23"/>
      <c r="L14" s="13" t="str">
        <f t="shared" si="7"/>
        <v/>
      </c>
      <c r="M14" s="13">
        <f t="shared" si="7"/>
        <v>1</v>
      </c>
      <c r="N14" s="13">
        <f t="shared" si="7"/>
        <v>1</v>
      </c>
      <c r="O14" s="13"/>
      <c r="P14" s="13">
        <v>1</v>
      </c>
      <c r="Q14" s="23"/>
      <c r="R14" s="23"/>
      <c r="S14" s="13"/>
      <c r="T14" s="13">
        <f t="shared" si="7"/>
        <v>1</v>
      </c>
      <c r="U14" s="13"/>
      <c r="V14" s="13" t="str">
        <f t="shared" si="8"/>
        <v/>
      </c>
      <c r="W14" s="13">
        <v>1</v>
      </c>
      <c r="X14" s="23"/>
      <c r="Y14" s="23"/>
      <c r="Z14" s="13" t="str">
        <f t="shared" si="8"/>
        <v/>
      </c>
      <c r="AA14" s="13" t="str">
        <f t="shared" si="8"/>
        <v/>
      </c>
      <c r="AB14" s="13" t="str">
        <f t="shared" si="8"/>
        <v/>
      </c>
      <c r="AC14" s="13" t="str">
        <f t="shared" si="8"/>
        <v/>
      </c>
      <c r="AD14" s="13" t="str">
        <f t="shared" si="8"/>
        <v/>
      </c>
      <c r="AE14" s="23"/>
      <c r="AF14" s="23"/>
      <c r="AG14" s="13" t="str">
        <f t="shared" si="8"/>
        <v/>
      </c>
      <c r="AH14" s="13" t="str">
        <f t="shared" si="8"/>
        <v/>
      </c>
      <c r="AI14" s="13" t="str">
        <f t="shared" si="8"/>
        <v/>
      </c>
      <c r="AJ14" s="13" t="str">
        <f t="shared" si="8"/>
        <v/>
      </c>
      <c r="AK14" s="13" t="str">
        <f t="shared" si="8"/>
        <v/>
      </c>
      <c r="AL14" s="23"/>
      <c r="AM14" s="23"/>
      <c r="AN14" s="13" t="str">
        <f t="shared" si="9"/>
        <v/>
      </c>
      <c r="AO14" s="13" t="str">
        <f t="shared" si="5"/>
        <v/>
      </c>
      <c r="AP14" s="13" t="str">
        <f t="shared" si="5"/>
        <v/>
      </c>
      <c r="AQ14" s="94" t="str">
        <f t="shared" si="5"/>
        <v/>
      </c>
      <c r="AR14" s="94" t="str">
        <f t="shared" si="5"/>
        <v/>
      </c>
      <c r="AS14" s="23" t="str">
        <f t="shared" si="5"/>
        <v/>
      </c>
      <c r="AT14" s="23" t="str">
        <f t="shared" si="5"/>
        <v/>
      </c>
      <c r="AU14" s="13" t="str">
        <f t="shared" si="5"/>
        <v/>
      </c>
      <c r="AV14" s="13" t="str">
        <f t="shared" si="6"/>
        <v/>
      </c>
      <c r="AW14" s="13" t="str">
        <f t="shared" si="6"/>
        <v/>
      </c>
      <c r="AX14" s="13" t="str">
        <f t="shared" si="6"/>
        <v/>
      </c>
      <c r="AY14" s="38" t="str">
        <f t="shared" si="6"/>
        <v/>
      </c>
    </row>
    <row r="15" spans="1:51" ht="19.5" thickBot="1" x14ac:dyDescent="0.45">
      <c r="A15" s="4"/>
      <c r="B15" s="107"/>
      <c r="C15" s="35">
        <v>44000</v>
      </c>
      <c r="D15" s="52"/>
      <c r="E15" s="38"/>
      <c r="F15" s="69"/>
      <c r="G15" s="13"/>
      <c r="H15" s="13">
        <v>1</v>
      </c>
      <c r="I15" s="13">
        <v>1</v>
      </c>
      <c r="J15" s="23"/>
      <c r="K15" s="23"/>
      <c r="L15" s="13">
        <v>1</v>
      </c>
      <c r="M15" s="13"/>
      <c r="N15" s="13">
        <v>1</v>
      </c>
      <c r="O15" s="13">
        <v>1</v>
      </c>
      <c r="P15" s="13">
        <v>1</v>
      </c>
      <c r="Q15" s="23"/>
      <c r="R15" s="23"/>
      <c r="S15" s="13">
        <v>1</v>
      </c>
      <c r="T15" s="13"/>
      <c r="U15" s="13"/>
      <c r="V15" s="13"/>
      <c r="W15" s="13">
        <v>1</v>
      </c>
      <c r="X15" s="23"/>
      <c r="Y15" s="23"/>
      <c r="Z15" s="13"/>
      <c r="AA15" s="13"/>
      <c r="AB15" s="13"/>
      <c r="AC15" s="13"/>
      <c r="AD15" s="13"/>
      <c r="AE15" s="23"/>
      <c r="AF15" s="23"/>
      <c r="AG15" s="13"/>
      <c r="AH15" s="13"/>
      <c r="AI15" s="13"/>
      <c r="AJ15" s="13"/>
      <c r="AK15" s="13"/>
      <c r="AL15" s="23"/>
      <c r="AM15" s="23"/>
      <c r="AN15" s="13"/>
      <c r="AO15" s="13"/>
      <c r="AP15" s="13"/>
      <c r="AQ15" s="94"/>
      <c r="AR15" s="94"/>
      <c r="AS15" s="23"/>
      <c r="AT15" s="23"/>
      <c r="AU15" s="13"/>
      <c r="AV15" s="13"/>
      <c r="AW15" s="13"/>
      <c r="AX15" s="13"/>
      <c r="AY15" s="38"/>
    </row>
    <row r="16" spans="1:51" x14ac:dyDescent="0.4">
      <c r="A16" s="4"/>
      <c r="B16" s="106" t="s">
        <v>7</v>
      </c>
      <c r="C16" s="59">
        <v>44025</v>
      </c>
      <c r="D16" s="60">
        <f>IF(C16="","",WORKDAY(C16,E16-1,$B$39:$B$40))</f>
        <v>44025</v>
      </c>
      <c r="E16" s="62">
        <v>1</v>
      </c>
      <c r="F16" s="69" t="str">
        <f t="shared" si="7"/>
        <v/>
      </c>
      <c r="G16" s="13" t="str">
        <f t="shared" si="7"/>
        <v/>
      </c>
      <c r="H16" s="13" t="str">
        <f t="shared" si="7"/>
        <v/>
      </c>
      <c r="I16" s="13" t="str">
        <f t="shared" si="7"/>
        <v/>
      </c>
      <c r="J16" s="23"/>
      <c r="K16" s="23"/>
      <c r="L16" s="13" t="str">
        <f t="shared" si="7"/>
        <v/>
      </c>
      <c r="M16" s="13" t="str">
        <f t="shared" si="7"/>
        <v/>
      </c>
      <c r="N16" s="13" t="str">
        <f t="shared" si="7"/>
        <v/>
      </c>
      <c r="O16" s="13" t="str">
        <f t="shared" si="7"/>
        <v/>
      </c>
      <c r="P16" s="13" t="str">
        <f t="shared" si="7"/>
        <v/>
      </c>
      <c r="Q16" s="23"/>
      <c r="R16" s="23"/>
      <c r="S16" s="13" t="str">
        <f t="shared" si="7"/>
        <v/>
      </c>
      <c r="T16" s="13" t="str">
        <f t="shared" si="7"/>
        <v/>
      </c>
      <c r="U16" s="13" t="str">
        <f t="shared" si="7"/>
        <v/>
      </c>
      <c r="V16" s="13" t="str">
        <f t="shared" si="8"/>
        <v/>
      </c>
      <c r="W16" s="13"/>
      <c r="X16" s="23"/>
      <c r="Y16" s="23"/>
      <c r="Z16" s="13" t="str">
        <f t="shared" si="8"/>
        <v/>
      </c>
      <c r="AA16" s="13" t="str">
        <f t="shared" si="8"/>
        <v/>
      </c>
      <c r="AB16" s="13" t="str">
        <f t="shared" si="8"/>
        <v/>
      </c>
      <c r="AC16" s="13" t="str">
        <f t="shared" si="8"/>
        <v/>
      </c>
      <c r="AD16" s="13" t="str">
        <f t="shared" si="8"/>
        <v/>
      </c>
      <c r="AE16" s="23"/>
      <c r="AF16" s="23"/>
      <c r="AG16" s="13">
        <f t="shared" si="8"/>
        <v>1</v>
      </c>
      <c r="AH16" s="13" t="str">
        <f t="shared" si="8"/>
        <v/>
      </c>
      <c r="AI16" s="13" t="str">
        <f t="shared" si="8"/>
        <v/>
      </c>
      <c r="AJ16" s="13" t="str">
        <f t="shared" si="8"/>
        <v/>
      </c>
      <c r="AK16" s="13" t="str">
        <f t="shared" si="8"/>
        <v/>
      </c>
      <c r="AL16" s="23"/>
      <c r="AM16" s="23"/>
      <c r="AN16" s="13" t="str">
        <f t="shared" si="9"/>
        <v/>
      </c>
      <c r="AO16" s="13" t="str">
        <f t="shared" si="5"/>
        <v/>
      </c>
      <c r="AP16" s="13" t="str">
        <f t="shared" si="5"/>
        <v/>
      </c>
      <c r="AQ16" s="94" t="str">
        <f t="shared" si="5"/>
        <v/>
      </c>
      <c r="AR16" s="94" t="str">
        <f t="shared" si="5"/>
        <v/>
      </c>
      <c r="AS16" s="23" t="str">
        <f t="shared" si="5"/>
        <v/>
      </c>
      <c r="AT16" s="23" t="str">
        <f t="shared" si="5"/>
        <v/>
      </c>
      <c r="AU16" s="13" t="str">
        <f t="shared" si="5"/>
        <v/>
      </c>
      <c r="AV16" s="13" t="str">
        <f t="shared" si="6"/>
        <v/>
      </c>
      <c r="AW16" s="13" t="str">
        <f t="shared" si="6"/>
        <v/>
      </c>
      <c r="AX16" s="13" t="str">
        <f t="shared" si="6"/>
        <v/>
      </c>
      <c r="AY16" s="38" t="str">
        <f t="shared" si="6"/>
        <v/>
      </c>
    </row>
    <row r="17" spans="1:51" ht="19.5" thickBot="1" x14ac:dyDescent="0.45">
      <c r="A17" s="4"/>
      <c r="B17" s="108"/>
      <c r="C17" s="53"/>
      <c r="D17" s="54"/>
      <c r="E17" s="63"/>
      <c r="F17" s="69"/>
      <c r="G17" s="13"/>
      <c r="H17" s="13"/>
      <c r="I17" s="13"/>
      <c r="J17" s="23"/>
      <c r="K17" s="23"/>
      <c r="L17" s="13"/>
      <c r="M17" s="13"/>
      <c r="N17" s="13"/>
      <c r="O17" s="13"/>
      <c r="P17" s="13"/>
      <c r="Q17" s="23"/>
      <c r="R17" s="23"/>
      <c r="S17" s="13"/>
      <c r="T17" s="13"/>
      <c r="U17" s="13"/>
      <c r="V17" s="13"/>
      <c r="W17" s="13"/>
      <c r="X17" s="23"/>
      <c r="Y17" s="23"/>
      <c r="Z17" s="13"/>
      <c r="AA17" s="13"/>
      <c r="AB17" s="13"/>
      <c r="AC17" s="13"/>
      <c r="AD17" s="13"/>
      <c r="AE17" s="23"/>
      <c r="AF17" s="23"/>
      <c r="AG17" s="13"/>
      <c r="AH17" s="13"/>
      <c r="AI17" s="13"/>
      <c r="AJ17" s="13"/>
      <c r="AK17" s="13"/>
      <c r="AL17" s="23"/>
      <c r="AM17" s="23"/>
      <c r="AN17" s="13"/>
      <c r="AO17" s="13"/>
      <c r="AP17" s="13"/>
      <c r="AQ17" s="94"/>
      <c r="AR17" s="94"/>
      <c r="AS17" s="23"/>
      <c r="AT17" s="23"/>
      <c r="AU17" s="13"/>
      <c r="AV17" s="13"/>
      <c r="AW17" s="13"/>
      <c r="AX17" s="13"/>
      <c r="AY17" s="38"/>
    </row>
    <row r="18" spans="1:51" x14ac:dyDescent="0.4">
      <c r="A18" s="4"/>
      <c r="B18" s="109" t="s">
        <v>21</v>
      </c>
      <c r="C18" s="59">
        <v>44018</v>
      </c>
      <c r="D18" s="60">
        <f>IF(C18="","",WORKDAY(C18,E18-1,$B$39:$B$40))</f>
        <v>44018</v>
      </c>
      <c r="E18" s="61">
        <v>1</v>
      </c>
      <c r="F18" s="69" t="str">
        <f t="shared" si="7"/>
        <v/>
      </c>
      <c r="G18" s="13" t="str">
        <f t="shared" si="7"/>
        <v/>
      </c>
      <c r="H18" s="13" t="str">
        <f t="shared" si="7"/>
        <v/>
      </c>
      <c r="I18" s="13" t="str">
        <f t="shared" si="7"/>
        <v/>
      </c>
      <c r="J18" s="23"/>
      <c r="K18" s="23"/>
      <c r="L18" s="13" t="str">
        <f t="shared" si="7"/>
        <v/>
      </c>
      <c r="M18" s="13" t="str">
        <f t="shared" si="7"/>
        <v/>
      </c>
      <c r="N18" s="13" t="str">
        <f t="shared" si="7"/>
        <v/>
      </c>
      <c r="O18" s="13" t="str">
        <f t="shared" si="7"/>
        <v/>
      </c>
      <c r="P18" s="13" t="str">
        <f t="shared" si="7"/>
        <v/>
      </c>
      <c r="Q18" s="23"/>
      <c r="R18" s="23"/>
      <c r="S18" s="13" t="str">
        <f t="shared" si="7"/>
        <v/>
      </c>
      <c r="T18" s="13" t="str">
        <f t="shared" si="7"/>
        <v/>
      </c>
      <c r="U18" s="13" t="str">
        <f t="shared" si="7"/>
        <v/>
      </c>
      <c r="V18" s="13" t="str">
        <f t="shared" si="8"/>
        <v/>
      </c>
      <c r="W18" s="13" t="str">
        <f t="shared" si="8"/>
        <v/>
      </c>
      <c r="X18" s="23"/>
      <c r="Y18" s="23"/>
      <c r="Z18" s="13">
        <f t="shared" si="8"/>
        <v>1</v>
      </c>
      <c r="AA18" s="13" t="str">
        <f t="shared" si="8"/>
        <v/>
      </c>
      <c r="AB18" s="13" t="str">
        <f t="shared" si="8"/>
        <v/>
      </c>
      <c r="AC18" s="13" t="str">
        <f t="shared" si="8"/>
        <v/>
      </c>
      <c r="AD18" s="13" t="str">
        <f t="shared" si="8"/>
        <v/>
      </c>
      <c r="AE18" s="23"/>
      <c r="AF18" s="23"/>
      <c r="AG18" s="13" t="str">
        <f t="shared" si="8"/>
        <v/>
      </c>
      <c r="AH18" s="13" t="str">
        <f t="shared" si="8"/>
        <v/>
      </c>
      <c r="AI18" s="13" t="str">
        <f t="shared" si="8"/>
        <v/>
      </c>
      <c r="AJ18" s="13" t="str">
        <f t="shared" si="8"/>
        <v/>
      </c>
      <c r="AK18" s="13" t="str">
        <f t="shared" si="8"/>
        <v/>
      </c>
      <c r="AL18" s="23"/>
      <c r="AM18" s="23"/>
      <c r="AN18" s="13" t="str">
        <f t="shared" si="9"/>
        <v/>
      </c>
      <c r="AO18" s="13" t="str">
        <f t="shared" si="5"/>
        <v/>
      </c>
      <c r="AP18" s="13" t="str">
        <f t="shared" si="5"/>
        <v/>
      </c>
      <c r="AQ18" s="94" t="str">
        <f t="shared" si="5"/>
        <v/>
      </c>
      <c r="AR18" s="94" t="str">
        <f t="shared" si="5"/>
        <v/>
      </c>
      <c r="AS18" s="23" t="str">
        <f t="shared" si="5"/>
        <v/>
      </c>
      <c r="AT18" s="23" t="str">
        <f t="shared" si="5"/>
        <v/>
      </c>
      <c r="AU18" s="13" t="str">
        <f t="shared" si="5"/>
        <v/>
      </c>
      <c r="AV18" s="13" t="str">
        <f t="shared" si="6"/>
        <v/>
      </c>
      <c r="AW18" s="13" t="str">
        <f t="shared" si="6"/>
        <v/>
      </c>
      <c r="AX18" s="13" t="str">
        <f t="shared" si="6"/>
        <v/>
      </c>
      <c r="AY18" s="38" t="str">
        <f t="shared" si="6"/>
        <v/>
      </c>
    </row>
    <row r="19" spans="1:51" ht="19.5" thickBot="1" x14ac:dyDescent="0.45">
      <c r="A19" s="4"/>
      <c r="B19" s="110"/>
      <c r="C19" s="53">
        <v>44018</v>
      </c>
      <c r="D19" s="54">
        <v>44018</v>
      </c>
      <c r="E19" s="55"/>
      <c r="F19" s="69"/>
      <c r="G19" s="13"/>
      <c r="H19" s="13"/>
      <c r="I19" s="13"/>
      <c r="J19" s="23"/>
      <c r="K19" s="23"/>
      <c r="L19" s="13"/>
      <c r="M19" s="13"/>
      <c r="N19" s="13"/>
      <c r="O19" s="13"/>
      <c r="P19" s="13"/>
      <c r="Q19" s="23"/>
      <c r="R19" s="23"/>
      <c r="S19" s="13"/>
      <c r="T19" s="13"/>
      <c r="U19" s="13"/>
      <c r="V19" s="13"/>
      <c r="W19" s="13"/>
      <c r="X19" s="23"/>
      <c r="Y19" s="23"/>
      <c r="Z19" s="13">
        <v>1</v>
      </c>
      <c r="AA19" s="13"/>
      <c r="AB19" s="13"/>
      <c r="AC19" s="13"/>
      <c r="AD19" s="13"/>
      <c r="AE19" s="23"/>
      <c r="AF19" s="23"/>
      <c r="AG19" s="13"/>
      <c r="AH19" s="13"/>
      <c r="AI19" s="13"/>
      <c r="AJ19" s="13"/>
      <c r="AK19" s="13"/>
      <c r="AL19" s="23"/>
      <c r="AM19" s="23"/>
      <c r="AN19" s="13"/>
      <c r="AO19" s="13"/>
      <c r="AP19" s="13"/>
      <c r="AQ19" s="94"/>
      <c r="AR19" s="94"/>
      <c r="AS19" s="23"/>
      <c r="AT19" s="23"/>
      <c r="AU19" s="13"/>
      <c r="AV19" s="13"/>
      <c r="AW19" s="13"/>
      <c r="AX19" s="13"/>
      <c r="AY19" s="38"/>
    </row>
    <row r="20" spans="1:51" x14ac:dyDescent="0.4">
      <c r="A20" s="4"/>
      <c r="B20" s="31" t="s">
        <v>19</v>
      </c>
      <c r="C20" s="35">
        <f>IF(D18="","",WORKDAY(D18,1,$B$39:$B$40))</f>
        <v>44019</v>
      </c>
      <c r="D20" s="99">
        <f>IF(C20="","",WORKDAY(C20,E20-1,$B$39:$B$40))</f>
        <v>44022</v>
      </c>
      <c r="E20" s="38">
        <v>4</v>
      </c>
      <c r="F20" s="14" t="str">
        <f t="shared" si="7"/>
        <v/>
      </c>
      <c r="G20" s="15" t="str">
        <f t="shared" si="7"/>
        <v/>
      </c>
      <c r="H20" s="15" t="str">
        <f t="shared" si="7"/>
        <v/>
      </c>
      <c r="I20" s="15" t="str">
        <f t="shared" si="7"/>
        <v/>
      </c>
      <c r="J20" s="24"/>
      <c r="K20" s="24"/>
      <c r="L20" s="15" t="str">
        <f t="shared" si="7"/>
        <v/>
      </c>
      <c r="M20" s="15" t="str">
        <f t="shared" si="7"/>
        <v/>
      </c>
      <c r="N20" s="15" t="str">
        <f t="shared" si="7"/>
        <v/>
      </c>
      <c r="O20" s="15" t="str">
        <f t="shared" si="7"/>
        <v/>
      </c>
      <c r="P20" s="15" t="str">
        <f t="shared" si="7"/>
        <v/>
      </c>
      <c r="Q20" s="24"/>
      <c r="R20" s="24"/>
      <c r="S20" s="15" t="str">
        <f t="shared" si="7"/>
        <v/>
      </c>
      <c r="T20" s="15" t="str">
        <f t="shared" si="7"/>
        <v/>
      </c>
      <c r="U20" s="15" t="str">
        <f t="shared" si="7"/>
        <v/>
      </c>
      <c r="V20" s="15" t="str">
        <f t="shared" si="8"/>
        <v/>
      </c>
      <c r="W20" s="15" t="str">
        <f t="shared" si="8"/>
        <v/>
      </c>
      <c r="X20" s="24"/>
      <c r="Y20" s="24"/>
      <c r="Z20" s="15" t="str">
        <f t="shared" si="8"/>
        <v/>
      </c>
      <c r="AA20" s="15">
        <f t="shared" si="8"/>
        <v>1</v>
      </c>
      <c r="AB20" s="15">
        <v>1</v>
      </c>
      <c r="AC20" s="15">
        <v>1</v>
      </c>
      <c r="AD20" s="15">
        <v>1</v>
      </c>
      <c r="AE20" s="24"/>
      <c r="AF20" s="24"/>
      <c r="AG20" s="15" t="str">
        <f t="shared" si="8"/>
        <v/>
      </c>
      <c r="AH20" s="15" t="str">
        <f t="shared" si="8"/>
        <v/>
      </c>
      <c r="AI20" s="15" t="str">
        <f t="shared" si="8"/>
        <v/>
      </c>
      <c r="AJ20" s="15" t="str">
        <f t="shared" si="8"/>
        <v/>
      </c>
      <c r="AK20" s="15" t="str">
        <f t="shared" si="8"/>
        <v/>
      </c>
      <c r="AL20" s="24"/>
      <c r="AM20" s="24"/>
      <c r="AN20" s="15" t="str">
        <f t="shared" si="9"/>
        <v/>
      </c>
      <c r="AO20" s="15" t="str">
        <f t="shared" si="5"/>
        <v/>
      </c>
      <c r="AP20" s="15" t="str">
        <f t="shared" si="5"/>
        <v/>
      </c>
      <c r="AQ20" s="95" t="str">
        <f t="shared" si="5"/>
        <v/>
      </c>
      <c r="AR20" s="95" t="str">
        <f t="shared" si="5"/>
        <v/>
      </c>
      <c r="AS20" s="24" t="str">
        <f t="shared" si="5"/>
        <v/>
      </c>
      <c r="AT20" s="24" t="str">
        <f t="shared" si="5"/>
        <v/>
      </c>
      <c r="AU20" s="15" t="str">
        <f t="shared" si="5"/>
        <v/>
      </c>
      <c r="AV20" s="15" t="str">
        <f t="shared" si="6"/>
        <v/>
      </c>
      <c r="AW20" s="15" t="str">
        <f t="shared" si="6"/>
        <v/>
      </c>
      <c r="AX20" s="15" t="str">
        <f t="shared" si="6"/>
        <v/>
      </c>
      <c r="AY20" s="39" t="str">
        <f t="shared" si="6"/>
        <v/>
      </c>
    </row>
    <row r="21" spans="1:51" hidden="1" x14ac:dyDescent="0.4">
      <c r="A21" s="4"/>
      <c r="B21" s="31" t="s">
        <v>20</v>
      </c>
      <c r="C21" s="35">
        <f t="shared" ref="C21:C22" si="10">IF(D20="","",WORKDAY(D20,1))</f>
        <v>44025</v>
      </c>
      <c r="D21" s="52">
        <f t="shared" ref="D21:D22" si="11">IF(C21="","",WORKDAY(C21,E21-1))</f>
        <v>44022</v>
      </c>
      <c r="E21" s="38">
        <v>0</v>
      </c>
      <c r="F21" s="34" t="str">
        <f t="shared" si="7"/>
        <v/>
      </c>
      <c r="G21" s="13" t="str">
        <f t="shared" si="7"/>
        <v/>
      </c>
      <c r="H21" s="13" t="str">
        <f t="shared" si="7"/>
        <v/>
      </c>
      <c r="I21" s="13" t="str">
        <f t="shared" si="7"/>
        <v/>
      </c>
      <c r="J21" s="23"/>
      <c r="K21" s="23"/>
      <c r="L21" s="13" t="str">
        <f t="shared" si="7"/>
        <v/>
      </c>
      <c r="M21" s="13" t="str">
        <f t="shared" si="7"/>
        <v/>
      </c>
      <c r="N21" s="13" t="str">
        <f t="shared" si="7"/>
        <v/>
      </c>
      <c r="O21" s="13" t="str">
        <f t="shared" si="7"/>
        <v/>
      </c>
      <c r="P21" s="13" t="str">
        <f t="shared" si="7"/>
        <v/>
      </c>
      <c r="Q21" s="23"/>
      <c r="R21" s="23"/>
      <c r="S21" s="13" t="str">
        <f t="shared" si="7"/>
        <v/>
      </c>
      <c r="T21" s="13" t="str">
        <f t="shared" si="7"/>
        <v/>
      </c>
      <c r="U21" s="13" t="str">
        <f t="shared" si="7"/>
        <v/>
      </c>
      <c r="V21" s="13" t="str">
        <f t="shared" si="8"/>
        <v/>
      </c>
      <c r="W21" s="13" t="str">
        <f t="shared" si="8"/>
        <v/>
      </c>
      <c r="X21" s="23"/>
      <c r="Y21" s="23"/>
      <c r="Z21" s="13" t="str">
        <f t="shared" si="8"/>
        <v/>
      </c>
      <c r="AA21" s="13" t="str">
        <f t="shared" si="8"/>
        <v/>
      </c>
      <c r="AB21" s="13" t="str">
        <f t="shared" si="8"/>
        <v/>
      </c>
      <c r="AC21" s="13" t="str">
        <f t="shared" si="8"/>
        <v/>
      </c>
      <c r="AD21" s="13" t="str">
        <f t="shared" si="8"/>
        <v/>
      </c>
      <c r="AE21" s="23"/>
      <c r="AF21" s="23"/>
      <c r="AG21" s="13" t="str">
        <f t="shared" si="8"/>
        <v/>
      </c>
      <c r="AH21" s="13" t="str">
        <f t="shared" si="8"/>
        <v/>
      </c>
      <c r="AI21" s="13" t="str">
        <f t="shared" si="8"/>
        <v/>
      </c>
      <c r="AJ21" s="13" t="str">
        <f t="shared" si="8"/>
        <v/>
      </c>
      <c r="AK21" s="13" t="str">
        <f t="shared" si="8"/>
        <v/>
      </c>
      <c r="AL21" s="23"/>
      <c r="AM21" s="23"/>
      <c r="AN21" s="13" t="str">
        <f t="shared" si="9"/>
        <v/>
      </c>
      <c r="AO21" s="13" t="str">
        <f t="shared" si="5"/>
        <v/>
      </c>
      <c r="AP21" s="13" t="str">
        <f t="shared" si="5"/>
        <v/>
      </c>
      <c r="AQ21" s="94" t="str">
        <f t="shared" si="5"/>
        <v/>
      </c>
      <c r="AR21" s="94" t="str">
        <f t="shared" si="5"/>
        <v/>
      </c>
      <c r="AS21" s="23" t="str">
        <f t="shared" si="5"/>
        <v/>
      </c>
      <c r="AT21" s="23" t="str">
        <f t="shared" si="5"/>
        <v/>
      </c>
      <c r="AU21" s="13" t="str">
        <f t="shared" si="5"/>
        <v/>
      </c>
      <c r="AV21" s="13" t="str">
        <f t="shared" si="6"/>
        <v/>
      </c>
      <c r="AW21" s="13" t="str">
        <f t="shared" si="6"/>
        <v/>
      </c>
      <c r="AX21" s="13" t="str">
        <f t="shared" si="6"/>
        <v/>
      </c>
      <c r="AY21" s="38" t="str">
        <f t="shared" si="6"/>
        <v/>
      </c>
    </row>
    <row r="22" spans="1:51" hidden="1" x14ac:dyDescent="0.4">
      <c r="A22" s="4"/>
      <c r="B22" s="31" t="s">
        <v>19</v>
      </c>
      <c r="C22" s="35">
        <f t="shared" si="10"/>
        <v>44025</v>
      </c>
      <c r="D22" s="52">
        <f t="shared" si="11"/>
        <v>44022</v>
      </c>
      <c r="E22" s="38">
        <v>0</v>
      </c>
      <c r="F22" s="14" t="str">
        <f t="shared" si="7"/>
        <v/>
      </c>
      <c r="G22" s="15" t="str">
        <f t="shared" si="7"/>
        <v/>
      </c>
      <c r="H22" s="15" t="str">
        <f t="shared" si="7"/>
        <v/>
      </c>
      <c r="I22" s="15" t="str">
        <f t="shared" si="7"/>
        <v/>
      </c>
      <c r="J22" s="24"/>
      <c r="K22" s="24"/>
      <c r="L22" s="15" t="str">
        <f t="shared" si="7"/>
        <v/>
      </c>
      <c r="M22" s="15" t="str">
        <f t="shared" si="7"/>
        <v/>
      </c>
      <c r="N22" s="15" t="str">
        <f t="shared" si="7"/>
        <v/>
      </c>
      <c r="O22" s="15" t="str">
        <f t="shared" si="7"/>
        <v/>
      </c>
      <c r="P22" s="15" t="str">
        <f t="shared" si="7"/>
        <v/>
      </c>
      <c r="Q22" s="24"/>
      <c r="R22" s="24"/>
      <c r="S22" s="15" t="str">
        <f t="shared" si="7"/>
        <v/>
      </c>
      <c r="T22" s="15" t="str">
        <f t="shared" si="7"/>
        <v/>
      </c>
      <c r="U22" s="15" t="str">
        <f t="shared" si="7"/>
        <v/>
      </c>
      <c r="V22" s="15" t="str">
        <f t="shared" si="8"/>
        <v/>
      </c>
      <c r="W22" s="15" t="str">
        <f t="shared" si="8"/>
        <v/>
      </c>
      <c r="X22" s="24"/>
      <c r="Y22" s="24"/>
      <c r="Z22" s="15" t="str">
        <f t="shared" si="8"/>
        <v/>
      </c>
      <c r="AA22" s="15" t="str">
        <f t="shared" si="8"/>
        <v/>
      </c>
      <c r="AB22" s="15" t="str">
        <f t="shared" si="8"/>
        <v/>
      </c>
      <c r="AC22" s="15" t="str">
        <f t="shared" si="8"/>
        <v/>
      </c>
      <c r="AD22" s="15" t="str">
        <f t="shared" si="8"/>
        <v/>
      </c>
      <c r="AE22" s="24"/>
      <c r="AF22" s="24"/>
      <c r="AG22" s="15" t="str">
        <f t="shared" si="8"/>
        <v/>
      </c>
      <c r="AH22" s="15" t="str">
        <f t="shared" si="8"/>
        <v/>
      </c>
      <c r="AI22" s="15" t="str">
        <f t="shared" si="8"/>
        <v/>
      </c>
      <c r="AJ22" s="15" t="str">
        <f t="shared" si="8"/>
        <v/>
      </c>
      <c r="AK22" s="15" t="str">
        <f t="shared" si="8"/>
        <v/>
      </c>
      <c r="AL22" s="24"/>
      <c r="AM22" s="24"/>
      <c r="AN22" s="15" t="str">
        <f t="shared" si="9"/>
        <v/>
      </c>
      <c r="AO22" s="15" t="str">
        <f t="shared" si="5"/>
        <v/>
      </c>
      <c r="AP22" s="15" t="str">
        <f t="shared" si="5"/>
        <v/>
      </c>
      <c r="AQ22" s="95" t="str">
        <f t="shared" si="5"/>
        <v/>
      </c>
      <c r="AR22" s="95" t="str">
        <f t="shared" si="5"/>
        <v/>
      </c>
      <c r="AS22" s="24" t="str">
        <f t="shared" si="5"/>
        <v/>
      </c>
      <c r="AT22" s="24" t="str">
        <f t="shared" si="5"/>
        <v/>
      </c>
      <c r="AU22" s="15" t="str">
        <f t="shared" si="5"/>
        <v/>
      </c>
      <c r="AV22" s="15" t="str">
        <f t="shared" si="6"/>
        <v/>
      </c>
      <c r="AW22" s="15" t="str">
        <f t="shared" si="6"/>
        <v/>
      </c>
      <c r="AX22" s="15" t="str">
        <f t="shared" si="6"/>
        <v/>
      </c>
      <c r="AY22" s="39" t="str">
        <f t="shared" si="6"/>
        <v/>
      </c>
    </row>
    <row r="23" spans="1:51" ht="19.5" thickBot="1" x14ac:dyDescent="0.45">
      <c r="A23" s="8"/>
      <c r="B23" s="65" t="s">
        <v>16</v>
      </c>
      <c r="C23" s="66"/>
      <c r="D23" s="52"/>
      <c r="E23" s="67">
        <f>SUBTOTAL(9,E9,E10,E12,E14,E16,E18,E20)</f>
        <v>15</v>
      </c>
      <c r="F23" s="73"/>
      <c r="G23" s="71"/>
      <c r="H23" s="71"/>
      <c r="I23" s="71"/>
      <c r="J23" s="70"/>
      <c r="K23" s="70"/>
      <c r="L23" s="71"/>
      <c r="M23" s="71"/>
      <c r="N23" s="71"/>
      <c r="O23" s="71"/>
      <c r="P23" s="71"/>
      <c r="Q23" s="70"/>
      <c r="R23" s="70"/>
      <c r="S23" s="71"/>
      <c r="T23" s="71"/>
      <c r="U23" s="71"/>
      <c r="V23" s="71"/>
      <c r="W23" s="71"/>
      <c r="X23" s="70"/>
      <c r="Y23" s="70"/>
      <c r="Z23" s="71"/>
      <c r="AA23" s="71"/>
      <c r="AB23" s="71"/>
      <c r="AC23" s="71"/>
      <c r="AD23" s="71"/>
      <c r="AE23" s="70"/>
      <c r="AF23" s="70"/>
      <c r="AG23" s="71"/>
      <c r="AH23" s="71"/>
      <c r="AI23" s="71"/>
      <c r="AJ23" s="71"/>
      <c r="AK23" s="71"/>
      <c r="AL23" s="70"/>
      <c r="AM23" s="70"/>
      <c r="AN23" s="71"/>
      <c r="AO23" s="71"/>
      <c r="AP23" s="71"/>
      <c r="AQ23" s="96"/>
      <c r="AR23" s="96"/>
      <c r="AS23" s="70"/>
      <c r="AT23" s="70"/>
      <c r="AU23" s="71"/>
      <c r="AV23" s="71"/>
      <c r="AW23" s="71"/>
      <c r="AX23" s="71"/>
      <c r="AY23" s="72"/>
    </row>
    <row r="24" spans="1:51" x14ac:dyDescent="0.4">
      <c r="A24" s="33" t="s">
        <v>2</v>
      </c>
      <c r="B24" s="106" t="s">
        <v>10</v>
      </c>
      <c r="C24" s="59">
        <f>DATE(2020,6,23)</f>
        <v>44005</v>
      </c>
      <c r="D24" s="60">
        <f>IF(C24="","",WORKDAY(C24,E24-1,$B$39:$B$40))</f>
        <v>44006</v>
      </c>
      <c r="E24" s="61">
        <v>2</v>
      </c>
      <c r="F24" s="34" t="str">
        <f t="shared" si="7"/>
        <v/>
      </c>
      <c r="G24" s="13" t="str">
        <f t="shared" si="7"/>
        <v/>
      </c>
      <c r="H24" s="13" t="str">
        <f t="shared" si="7"/>
        <v/>
      </c>
      <c r="I24" s="13" t="str">
        <f t="shared" si="7"/>
        <v/>
      </c>
      <c r="J24" s="23"/>
      <c r="K24" s="23"/>
      <c r="L24" s="13" t="str">
        <f t="shared" si="7"/>
        <v/>
      </c>
      <c r="M24" s="13">
        <f t="shared" si="7"/>
        <v>1</v>
      </c>
      <c r="N24" s="13">
        <f t="shared" si="7"/>
        <v>1</v>
      </c>
      <c r="O24" s="13" t="str">
        <f t="shared" si="7"/>
        <v/>
      </c>
      <c r="P24" s="13" t="str">
        <f t="shared" si="7"/>
        <v/>
      </c>
      <c r="Q24" s="23"/>
      <c r="R24" s="23"/>
      <c r="S24" s="13" t="str">
        <f t="shared" si="7"/>
        <v/>
      </c>
      <c r="T24" s="13" t="str">
        <f t="shared" si="7"/>
        <v/>
      </c>
      <c r="U24" s="13" t="str">
        <f t="shared" si="7"/>
        <v/>
      </c>
      <c r="V24" s="13" t="str">
        <f t="shared" si="8"/>
        <v/>
      </c>
      <c r="W24" s="13" t="str">
        <f t="shared" si="8"/>
        <v/>
      </c>
      <c r="X24" s="23"/>
      <c r="Y24" s="23"/>
      <c r="Z24" s="13" t="str">
        <f t="shared" si="8"/>
        <v/>
      </c>
      <c r="AA24" s="13" t="str">
        <f t="shared" si="8"/>
        <v/>
      </c>
      <c r="AB24" s="13" t="str">
        <f t="shared" si="8"/>
        <v/>
      </c>
      <c r="AC24" s="13" t="str">
        <f t="shared" si="8"/>
        <v/>
      </c>
      <c r="AD24" s="13" t="str">
        <f t="shared" si="8"/>
        <v/>
      </c>
      <c r="AE24" s="23"/>
      <c r="AF24" s="23"/>
      <c r="AG24" s="13" t="str">
        <f t="shared" si="8"/>
        <v/>
      </c>
      <c r="AH24" s="13" t="str">
        <f t="shared" si="8"/>
        <v/>
      </c>
      <c r="AI24" s="13" t="str">
        <f t="shared" si="8"/>
        <v/>
      </c>
      <c r="AJ24" s="13" t="str">
        <f t="shared" si="8"/>
        <v/>
      </c>
      <c r="AK24" s="13" t="str">
        <f t="shared" si="8"/>
        <v/>
      </c>
      <c r="AL24" s="23"/>
      <c r="AM24" s="23"/>
      <c r="AN24" s="13" t="str">
        <f t="shared" si="9"/>
        <v/>
      </c>
      <c r="AO24" s="13" t="str">
        <f t="shared" si="5"/>
        <v/>
      </c>
      <c r="AP24" s="13" t="str">
        <f t="shared" si="5"/>
        <v/>
      </c>
      <c r="AQ24" s="94" t="str">
        <f t="shared" si="5"/>
        <v/>
      </c>
      <c r="AR24" s="94" t="str">
        <f t="shared" si="5"/>
        <v/>
      </c>
      <c r="AS24" s="23" t="str">
        <f t="shared" si="5"/>
        <v/>
      </c>
      <c r="AT24" s="23" t="str">
        <f t="shared" si="5"/>
        <v/>
      </c>
      <c r="AU24" s="13" t="str">
        <f t="shared" si="5"/>
        <v/>
      </c>
      <c r="AV24" s="13" t="str">
        <f t="shared" si="6"/>
        <v/>
      </c>
      <c r="AW24" s="13" t="str">
        <f t="shared" si="6"/>
        <v/>
      </c>
      <c r="AX24" s="13" t="str">
        <f t="shared" si="6"/>
        <v/>
      </c>
      <c r="AY24" s="38" t="str">
        <f t="shared" si="6"/>
        <v/>
      </c>
    </row>
    <row r="25" spans="1:51" ht="19.5" thickBot="1" x14ac:dyDescent="0.45">
      <c r="A25" s="4"/>
      <c r="B25" s="108"/>
      <c r="C25" s="53">
        <v>44005</v>
      </c>
      <c r="D25" s="54">
        <v>44006</v>
      </c>
      <c r="E25" s="55"/>
      <c r="F25" s="64"/>
      <c r="G25" s="13"/>
      <c r="H25" s="13"/>
      <c r="I25" s="13"/>
      <c r="J25" s="23"/>
      <c r="K25" s="23"/>
      <c r="L25" s="13"/>
      <c r="M25" s="13">
        <v>1</v>
      </c>
      <c r="N25" s="13">
        <v>1</v>
      </c>
      <c r="O25" s="13"/>
      <c r="P25" s="13"/>
      <c r="Q25" s="23"/>
      <c r="R25" s="23"/>
      <c r="S25" s="13"/>
      <c r="T25" s="13"/>
      <c r="U25" s="13"/>
      <c r="V25" s="13"/>
      <c r="W25" s="13"/>
      <c r="X25" s="23"/>
      <c r="Y25" s="23"/>
      <c r="Z25" s="13"/>
      <c r="AA25" s="13"/>
      <c r="AB25" s="13"/>
      <c r="AC25" s="13"/>
      <c r="AD25" s="13"/>
      <c r="AE25" s="23"/>
      <c r="AF25" s="23"/>
      <c r="AG25" s="13"/>
      <c r="AH25" s="13"/>
      <c r="AI25" s="13"/>
      <c r="AJ25" s="13"/>
      <c r="AK25" s="13"/>
      <c r="AL25" s="23"/>
      <c r="AM25" s="23"/>
      <c r="AN25" s="13"/>
      <c r="AO25" s="13"/>
      <c r="AP25" s="13"/>
      <c r="AQ25" s="94"/>
      <c r="AR25" s="94"/>
      <c r="AS25" s="23"/>
      <c r="AT25" s="23"/>
      <c r="AU25" s="13"/>
      <c r="AV25" s="13"/>
      <c r="AW25" s="13"/>
      <c r="AX25" s="13"/>
      <c r="AY25" s="38"/>
    </row>
    <row r="26" spans="1:51" x14ac:dyDescent="0.4">
      <c r="A26" s="4"/>
      <c r="B26" s="103" t="s">
        <v>11</v>
      </c>
      <c r="C26" s="59">
        <f>DATE(2020,6,30)</f>
        <v>44012</v>
      </c>
      <c r="D26" s="60">
        <f>IF(C26="","",WORKDAY(C26,E26-1,$B$39:$B$40))+1</f>
        <v>44014</v>
      </c>
      <c r="E26" s="61">
        <v>2</v>
      </c>
      <c r="F26" s="34" t="str">
        <f t="shared" si="7"/>
        <v/>
      </c>
      <c r="G26" s="13" t="str">
        <f t="shared" si="7"/>
        <v/>
      </c>
      <c r="H26" s="13" t="str">
        <f t="shared" si="7"/>
        <v/>
      </c>
      <c r="I26" s="13" t="str">
        <f t="shared" si="7"/>
        <v/>
      </c>
      <c r="J26" s="23"/>
      <c r="K26" s="23"/>
      <c r="L26" s="13" t="str">
        <f t="shared" si="7"/>
        <v/>
      </c>
      <c r="M26" s="13" t="str">
        <f t="shared" si="7"/>
        <v/>
      </c>
      <c r="N26" s="13" t="str">
        <f t="shared" si="7"/>
        <v/>
      </c>
      <c r="O26" s="13" t="str">
        <f t="shared" si="7"/>
        <v/>
      </c>
      <c r="P26" s="13" t="str">
        <f t="shared" si="7"/>
        <v/>
      </c>
      <c r="Q26" s="23"/>
      <c r="R26" s="23"/>
      <c r="S26" s="13" t="str">
        <f t="shared" si="7"/>
        <v/>
      </c>
      <c r="T26" s="88">
        <f t="shared" si="7"/>
        <v>1</v>
      </c>
      <c r="U26" s="13"/>
      <c r="V26" s="13">
        <f t="shared" si="8"/>
        <v>1</v>
      </c>
      <c r="W26" s="13" t="str">
        <f t="shared" si="8"/>
        <v/>
      </c>
      <c r="X26" s="23"/>
      <c r="Y26" s="23"/>
      <c r="Z26" s="13" t="str">
        <f t="shared" si="8"/>
        <v/>
      </c>
      <c r="AA26" s="13" t="str">
        <f t="shared" si="8"/>
        <v/>
      </c>
      <c r="AB26" s="13" t="str">
        <f t="shared" si="8"/>
        <v/>
      </c>
      <c r="AC26" s="13" t="str">
        <f t="shared" si="8"/>
        <v/>
      </c>
      <c r="AD26" s="13" t="str">
        <f t="shared" si="8"/>
        <v/>
      </c>
      <c r="AE26" s="23"/>
      <c r="AF26" s="23"/>
      <c r="AG26" s="13" t="str">
        <f t="shared" si="8"/>
        <v/>
      </c>
      <c r="AH26" s="13" t="str">
        <f t="shared" si="8"/>
        <v/>
      </c>
      <c r="AI26" s="13" t="str">
        <f t="shared" si="8"/>
        <v/>
      </c>
      <c r="AJ26" s="13" t="str">
        <f t="shared" si="8"/>
        <v/>
      </c>
      <c r="AK26" s="13" t="str">
        <f t="shared" si="8"/>
        <v/>
      </c>
      <c r="AL26" s="23"/>
      <c r="AM26" s="23"/>
      <c r="AN26" s="13" t="str">
        <f t="shared" si="9"/>
        <v/>
      </c>
      <c r="AO26" s="13" t="str">
        <f t="shared" si="9"/>
        <v/>
      </c>
      <c r="AP26" s="13" t="str">
        <f t="shared" si="9"/>
        <v/>
      </c>
      <c r="AQ26" s="94" t="str">
        <f t="shared" si="9"/>
        <v/>
      </c>
      <c r="AR26" s="94" t="str">
        <f t="shared" si="9"/>
        <v/>
      </c>
      <c r="AS26" s="23" t="str">
        <f t="shared" si="9"/>
        <v/>
      </c>
      <c r="AT26" s="23" t="str">
        <f t="shared" si="9"/>
        <v/>
      </c>
      <c r="AU26" s="13" t="str">
        <f t="shared" si="9"/>
        <v/>
      </c>
      <c r="AV26" s="13" t="str">
        <f t="shared" si="9"/>
        <v/>
      </c>
      <c r="AW26" s="13" t="str">
        <f t="shared" si="9"/>
        <v/>
      </c>
      <c r="AX26" s="13" t="str">
        <f t="shared" si="9"/>
        <v/>
      </c>
      <c r="AY26" s="38" t="str">
        <f t="shared" si="9"/>
        <v/>
      </c>
    </row>
    <row r="27" spans="1:51" ht="19.5" thickBot="1" x14ac:dyDescent="0.45">
      <c r="A27" s="4"/>
      <c r="B27" s="104"/>
      <c r="C27" s="53">
        <v>44012</v>
      </c>
      <c r="D27" s="54"/>
      <c r="E27" s="55"/>
      <c r="F27" s="69"/>
      <c r="G27" s="13"/>
      <c r="H27" s="13"/>
      <c r="I27" s="13"/>
      <c r="J27" s="23"/>
      <c r="K27" s="23"/>
      <c r="L27" s="13"/>
      <c r="M27" s="13"/>
      <c r="N27" s="13"/>
      <c r="O27" s="13"/>
      <c r="P27" s="13"/>
      <c r="Q27" s="23"/>
      <c r="R27" s="23"/>
      <c r="S27" s="13"/>
      <c r="T27" s="88">
        <v>1</v>
      </c>
      <c r="U27" s="13"/>
      <c r="V27" s="13">
        <v>1</v>
      </c>
      <c r="W27" s="13"/>
      <c r="X27" s="23"/>
      <c r="Y27" s="23"/>
      <c r="Z27" s="13"/>
      <c r="AA27" s="13"/>
      <c r="AB27" s="13"/>
      <c r="AC27" s="13"/>
      <c r="AD27" s="13"/>
      <c r="AE27" s="23"/>
      <c r="AF27" s="23"/>
      <c r="AG27" s="13"/>
      <c r="AH27" s="13"/>
      <c r="AI27" s="13"/>
      <c r="AJ27" s="13"/>
      <c r="AK27" s="13"/>
      <c r="AL27" s="23"/>
      <c r="AM27" s="23"/>
      <c r="AN27" s="13"/>
      <c r="AO27" s="13"/>
      <c r="AP27" s="13"/>
      <c r="AQ27" s="94"/>
      <c r="AR27" s="94"/>
      <c r="AS27" s="23"/>
      <c r="AT27" s="23"/>
      <c r="AU27" s="13"/>
      <c r="AV27" s="13"/>
      <c r="AW27" s="13"/>
      <c r="AX27" s="13"/>
      <c r="AY27" s="38"/>
    </row>
    <row r="28" spans="1:51" x14ac:dyDescent="0.4">
      <c r="A28" s="4"/>
      <c r="B28" s="31" t="s">
        <v>2</v>
      </c>
      <c r="C28" s="35">
        <v>44026</v>
      </c>
      <c r="D28" s="52">
        <f>IF(C28="","",WORKDAY(C28,E28-1,$B$39:$B$40))</f>
        <v>44032</v>
      </c>
      <c r="E28" s="38">
        <v>5</v>
      </c>
      <c r="F28" s="34" t="str">
        <f t="shared" si="7"/>
        <v/>
      </c>
      <c r="G28" s="13" t="str">
        <f t="shared" si="7"/>
        <v/>
      </c>
      <c r="H28" s="13" t="str">
        <f t="shared" si="7"/>
        <v/>
      </c>
      <c r="I28" s="13" t="str">
        <f t="shared" si="7"/>
        <v/>
      </c>
      <c r="J28" s="23"/>
      <c r="K28" s="23"/>
      <c r="L28" s="13" t="str">
        <f t="shared" si="7"/>
        <v/>
      </c>
      <c r="M28" s="13" t="str">
        <f t="shared" si="7"/>
        <v/>
      </c>
      <c r="N28" s="13" t="str">
        <f t="shared" si="7"/>
        <v/>
      </c>
      <c r="O28" s="13" t="str">
        <f t="shared" si="7"/>
        <v/>
      </c>
      <c r="P28" s="13" t="str">
        <f t="shared" si="7"/>
        <v/>
      </c>
      <c r="Q28" s="23"/>
      <c r="R28" s="23"/>
      <c r="S28" s="13" t="str">
        <f t="shared" si="7"/>
        <v/>
      </c>
      <c r="T28" s="13" t="str">
        <f t="shared" si="7"/>
        <v/>
      </c>
      <c r="U28" s="13" t="str">
        <f t="shared" si="7"/>
        <v/>
      </c>
      <c r="V28" s="13" t="str">
        <f t="shared" si="8"/>
        <v/>
      </c>
      <c r="W28" s="13" t="str">
        <f t="shared" si="8"/>
        <v/>
      </c>
      <c r="X28" s="23"/>
      <c r="Y28" s="23"/>
      <c r="Z28" s="13" t="str">
        <f t="shared" si="8"/>
        <v/>
      </c>
      <c r="AA28" s="13" t="str">
        <f t="shared" si="8"/>
        <v/>
      </c>
      <c r="AB28" s="13" t="str">
        <f t="shared" si="8"/>
        <v/>
      </c>
      <c r="AC28" s="13" t="str">
        <f t="shared" si="8"/>
        <v/>
      </c>
      <c r="AD28" s="13" t="str">
        <f t="shared" si="8"/>
        <v/>
      </c>
      <c r="AE28" s="23"/>
      <c r="AF28" s="23"/>
      <c r="AG28" s="13" t="str">
        <f t="shared" si="8"/>
        <v/>
      </c>
      <c r="AH28" s="13">
        <f t="shared" si="8"/>
        <v>1</v>
      </c>
      <c r="AI28" s="13">
        <f t="shared" si="8"/>
        <v>1</v>
      </c>
      <c r="AJ28" s="13">
        <f t="shared" si="8"/>
        <v>1</v>
      </c>
      <c r="AK28" s="13">
        <f t="shared" si="8"/>
        <v>1</v>
      </c>
      <c r="AL28" s="23"/>
      <c r="AM28" s="23"/>
      <c r="AN28" s="13">
        <f t="shared" si="9"/>
        <v>1</v>
      </c>
      <c r="AO28" s="13" t="str">
        <f t="shared" si="9"/>
        <v/>
      </c>
      <c r="AP28" s="13" t="str">
        <f t="shared" si="9"/>
        <v/>
      </c>
      <c r="AQ28" s="94" t="str">
        <f t="shared" si="9"/>
        <v/>
      </c>
      <c r="AR28" s="94" t="str">
        <f t="shared" si="9"/>
        <v/>
      </c>
      <c r="AS28" s="23" t="str">
        <f t="shared" si="9"/>
        <v/>
      </c>
      <c r="AT28" s="23" t="str">
        <f t="shared" si="9"/>
        <v/>
      </c>
      <c r="AU28" s="13" t="str">
        <f t="shared" si="9"/>
        <v/>
      </c>
      <c r="AV28" s="13" t="str">
        <f t="shared" si="9"/>
        <v/>
      </c>
      <c r="AW28" s="13" t="str">
        <f t="shared" si="9"/>
        <v/>
      </c>
      <c r="AX28" s="13" t="str">
        <f t="shared" si="9"/>
        <v/>
      </c>
      <c r="AY28" s="38" t="str">
        <f t="shared" si="9"/>
        <v/>
      </c>
    </row>
    <row r="29" spans="1:51" x14ac:dyDescent="0.4">
      <c r="A29" s="4"/>
      <c r="B29" s="31" t="s">
        <v>18</v>
      </c>
      <c r="C29" s="35">
        <f>IF(D28="","",WORKDAY(D28,1,$B$39:$B$40))</f>
        <v>44033</v>
      </c>
      <c r="D29" s="52">
        <f>IF(C29="","",WORKDAY(C29,E29-1,$B$39:$B$40))</f>
        <v>44033</v>
      </c>
      <c r="E29" s="38">
        <v>1</v>
      </c>
      <c r="F29" s="34" t="str">
        <f t="shared" si="7"/>
        <v/>
      </c>
      <c r="G29" s="13" t="str">
        <f t="shared" si="7"/>
        <v/>
      </c>
      <c r="H29" s="13" t="str">
        <f t="shared" si="7"/>
        <v/>
      </c>
      <c r="I29" s="13" t="str">
        <f t="shared" si="7"/>
        <v/>
      </c>
      <c r="J29" s="23"/>
      <c r="K29" s="23"/>
      <c r="L29" s="13" t="str">
        <f t="shared" si="7"/>
        <v/>
      </c>
      <c r="M29" s="13" t="str">
        <f t="shared" si="7"/>
        <v/>
      </c>
      <c r="N29" s="13" t="str">
        <f t="shared" si="7"/>
        <v/>
      </c>
      <c r="O29" s="13" t="str">
        <f t="shared" si="7"/>
        <v/>
      </c>
      <c r="P29" s="13" t="str">
        <f t="shared" si="7"/>
        <v/>
      </c>
      <c r="Q29" s="23"/>
      <c r="R29" s="23"/>
      <c r="S29" s="13" t="str">
        <f t="shared" si="7"/>
        <v/>
      </c>
      <c r="T29" s="13" t="str">
        <f t="shared" si="7"/>
        <v/>
      </c>
      <c r="U29" s="13" t="str">
        <f t="shared" si="7"/>
        <v/>
      </c>
      <c r="V29" s="13" t="str">
        <f t="shared" si="8"/>
        <v/>
      </c>
      <c r="W29" s="13" t="str">
        <f t="shared" si="8"/>
        <v/>
      </c>
      <c r="X29" s="23"/>
      <c r="Y29" s="23"/>
      <c r="Z29" s="13" t="str">
        <f t="shared" si="8"/>
        <v/>
      </c>
      <c r="AA29" s="13" t="str">
        <f t="shared" si="8"/>
        <v/>
      </c>
      <c r="AB29" s="13" t="str">
        <f t="shared" si="8"/>
        <v/>
      </c>
      <c r="AC29" s="13" t="str">
        <f t="shared" si="8"/>
        <v/>
      </c>
      <c r="AD29" s="13" t="str">
        <f t="shared" si="8"/>
        <v/>
      </c>
      <c r="AE29" s="23"/>
      <c r="AF29" s="23"/>
      <c r="AG29" s="13" t="str">
        <f t="shared" si="8"/>
        <v/>
      </c>
      <c r="AH29" s="13" t="str">
        <f t="shared" si="8"/>
        <v/>
      </c>
      <c r="AI29" s="13" t="str">
        <f t="shared" si="8"/>
        <v/>
      </c>
      <c r="AJ29" s="13" t="str">
        <f t="shared" si="8"/>
        <v/>
      </c>
      <c r="AK29" s="13" t="str">
        <f t="shared" si="8"/>
        <v/>
      </c>
      <c r="AL29" s="23"/>
      <c r="AM29" s="23"/>
      <c r="AN29" s="13" t="str">
        <f t="shared" si="9"/>
        <v/>
      </c>
      <c r="AO29" s="13">
        <f t="shared" si="9"/>
        <v>1</v>
      </c>
      <c r="AP29" s="13" t="str">
        <f t="shared" si="9"/>
        <v/>
      </c>
      <c r="AQ29" s="94" t="str">
        <f t="shared" si="9"/>
        <v/>
      </c>
      <c r="AR29" s="94" t="str">
        <f t="shared" si="9"/>
        <v/>
      </c>
      <c r="AS29" s="23" t="str">
        <f t="shared" si="9"/>
        <v/>
      </c>
      <c r="AT29" s="23" t="str">
        <f t="shared" si="9"/>
        <v/>
      </c>
      <c r="AU29" s="13" t="str">
        <f t="shared" si="9"/>
        <v/>
      </c>
      <c r="AV29" s="13" t="str">
        <f t="shared" si="9"/>
        <v/>
      </c>
      <c r="AW29" s="13" t="str">
        <f t="shared" si="9"/>
        <v/>
      </c>
      <c r="AX29" s="13" t="str">
        <f t="shared" si="9"/>
        <v/>
      </c>
      <c r="AY29" s="38" t="str">
        <f t="shared" si="9"/>
        <v/>
      </c>
    </row>
    <row r="30" spans="1:51" x14ac:dyDescent="0.4">
      <c r="A30" s="4"/>
      <c r="B30" s="31" t="s">
        <v>19</v>
      </c>
      <c r="C30" s="35">
        <f>IF(D29="","",WORKDAY(D29,1,$B$39:$B$40))</f>
        <v>44034</v>
      </c>
      <c r="D30" s="99">
        <f>IF(C30="","",WORKDAY(C30,E30-1,$B$39:$B$40))</f>
        <v>44034</v>
      </c>
      <c r="E30" s="38">
        <v>1</v>
      </c>
      <c r="F30" s="34" t="str">
        <f t="shared" si="7"/>
        <v/>
      </c>
      <c r="G30" s="13" t="str">
        <f t="shared" si="7"/>
        <v/>
      </c>
      <c r="H30" s="13" t="str">
        <f t="shared" si="7"/>
        <v/>
      </c>
      <c r="I30" s="13" t="str">
        <f t="shared" si="7"/>
        <v/>
      </c>
      <c r="J30" s="23"/>
      <c r="K30" s="23"/>
      <c r="L30" s="13" t="str">
        <f t="shared" si="7"/>
        <v/>
      </c>
      <c r="M30" s="13" t="str">
        <f t="shared" si="7"/>
        <v/>
      </c>
      <c r="N30" s="13" t="str">
        <f t="shared" si="7"/>
        <v/>
      </c>
      <c r="O30" s="13" t="str">
        <f t="shared" si="7"/>
        <v/>
      </c>
      <c r="P30" s="13" t="str">
        <f t="shared" si="7"/>
        <v/>
      </c>
      <c r="Q30" s="23"/>
      <c r="R30" s="23"/>
      <c r="S30" s="13" t="str">
        <f t="shared" si="7"/>
        <v/>
      </c>
      <c r="T30" s="13" t="str">
        <f t="shared" si="7"/>
        <v/>
      </c>
      <c r="U30" s="13" t="str">
        <f t="shared" ref="U30:AJ34" si="12">IF(AND($C30&lt;=U$6,U$6&lt;=$D30),1,"")</f>
        <v/>
      </c>
      <c r="V30" s="13" t="str">
        <f t="shared" si="12"/>
        <v/>
      </c>
      <c r="W30" s="13" t="str">
        <f t="shared" si="12"/>
        <v/>
      </c>
      <c r="X30" s="23"/>
      <c r="Y30" s="23"/>
      <c r="Z30" s="13" t="str">
        <f t="shared" si="12"/>
        <v/>
      </c>
      <c r="AA30" s="13" t="str">
        <f t="shared" si="12"/>
        <v/>
      </c>
      <c r="AB30" s="13" t="str">
        <f t="shared" si="12"/>
        <v/>
      </c>
      <c r="AC30" s="13" t="str">
        <f t="shared" si="12"/>
        <v/>
      </c>
      <c r="AD30" s="13" t="str">
        <f t="shared" si="12"/>
        <v/>
      </c>
      <c r="AE30" s="23"/>
      <c r="AF30" s="23"/>
      <c r="AG30" s="13" t="str">
        <f t="shared" si="12"/>
        <v/>
      </c>
      <c r="AH30" s="13" t="str">
        <f t="shared" si="12"/>
        <v/>
      </c>
      <c r="AI30" s="13" t="str">
        <f t="shared" si="12"/>
        <v/>
      </c>
      <c r="AJ30" s="13" t="str">
        <f t="shared" si="12"/>
        <v/>
      </c>
      <c r="AK30" s="13" t="str">
        <f t="shared" si="8"/>
        <v/>
      </c>
      <c r="AL30" s="23"/>
      <c r="AM30" s="23"/>
      <c r="AN30" s="13" t="str">
        <f t="shared" si="9"/>
        <v/>
      </c>
      <c r="AO30" s="13" t="str">
        <f t="shared" si="9"/>
        <v/>
      </c>
      <c r="AP30" s="13">
        <f t="shared" si="9"/>
        <v>1</v>
      </c>
      <c r="AQ30" s="94" t="str">
        <f t="shared" si="9"/>
        <v/>
      </c>
      <c r="AR30" s="94" t="str">
        <f t="shared" si="9"/>
        <v/>
      </c>
      <c r="AS30" s="23" t="str">
        <f t="shared" si="9"/>
        <v/>
      </c>
      <c r="AT30" s="23" t="str">
        <f t="shared" si="9"/>
        <v/>
      </c>
      <c r="AU30" s="13" t="str">
        <f t="shared" si="9"/>
        <v/>
      </c>
      <c r="AV30" s="13" t="str">
        <f t="shared" si="9"/>
        <v/>
      </c>
      <c r="AW30" s="13" t="str">
        <f t="shared" si="9"/>
        <v/>
      </c>
      <c r="AX30" s="13" t="str">
        <f t="shared" si="9"/>
        <v/>
      </c>
      <c r="AY30" s="38" t="str">
        <f t="shared" si="9"/>
        <v/>
      </c>
    </row>
    <row r="31" spans="1:51" x14ac:dyDescent="0.4">
      <c r="A31" s="8"/>
      <c r="B31" s="40" t="s">
        <v>16</v>
      </c>
      <c r="C31" s="41"/>
      <c r="D31" s="101"/>
      <c r="E31" s="49">
        <f>SUBTOTAL(9,E24,E26,E28,E29,E30)</f>
        <v>11</v>
      </c>
      <c r="F31" s="74"/>
      <c r="G31" s="75"/>
      <c r="H31" s="75"/>
      <c r="I31" s="75"/>
      <c r="J31" s="76"/>
      <c r="K31" s="76"/>
      <c r="L31" s="75"/>
      <c r="M31" s="75"/>
      <c r="N31" s="75"/>
      <c r="O31" s="75"/>
      <c r="P31" s="75"/>
      <c r="Q31" s="76"/>
      <c r="R31" s="76"/>
      <c r="S31" s="75"/>
      <c r="T31" s="75"/>
      <c r="U31" s="75"/>
      <c r="V31" s="75"/>
      <c r="W31" s="75"/>
      <c r="X31" s="76"/>
      <c r="Y31" s="76"/>
      <c r="Z31" s="75"/>
      <c r="AA31" s="75"/>
      <c r="AB31" s="75"/>
      <c r="AC31" s="75"/>
      <c r="AD31" s="75"/>
      <c r="AE31" s="76"/>
      <c r="AF31" s="76"/>
      <c r="AG31" s="75"/>
      <c r="AH31" s="75"/>
      <c r="AI31" s="75"/>
      <c r="AJ31" s="75"/>
      <c r="AK31" s="75"/>
      <c r="AL31" s="76"/>
      <c r="AM31" s="76"/>
      <c r="AN31" s="75"/>
      <c r="AO31" s="75"/>
      <c r="AP31" s="75"/>
      <c r="AQ31" s="97"/>
      <c r="AR31" s="97"/>
      <c r="AS31" s="76"/>
      <c r="AT31" s="76"/>
      <c r="AU31" s="75"/>
      <c r="AV31" s="75"/>
      <c r="AW31" s="75"/>
      <c r="AX31" s="75"/>
      <c r="AY31" s="77"/>
    </row>
    <row r="32" spans="1:51" x14ac:dyDescent="0.4">
      <c r="A32" s="33" t="s">
        <v>3</v>
      </c>
      <c r="B32" s="32" t="s">
        <v>5</v>
      </c>
      <c r="C32" s="35">
        <f>IF(D30="","",WORKDAY(D30,1,$B$39:$B$40))</f>
        <v>44039</v>
      </c>
      <c r="D32" s="52">
        <f>IF(C32="","",WORKDAY(C32,E32-1,$B$39:$B$40))</f>
        <v>44039</v>
      </c>
      <c r="E32" s="38">
        <v>1</v>
      </c>
      <c r="F32" s="34" t="str">
        <f t="shared" ref="F32:U34" si="13">IF(AND($C32&lt;=F$6,F$6&lt;=$D32),1,"")</f>
        <v/>
      </c>
      <c r="G32" s="13" t="str">
        <f t="shared" si="13"/>
        <v/>
      </c>
      <c r="H32" s="13" t="str">
        <f t="shared" si="13"/>
        <v/>
      </c>
      <c r="I32" s="13" t="str">
        <f t="shared" si="13"/>
        <v/>
      </c>
      <c r="J32" s="23"/>
      <c r="K32" s="23"/>
      <c r="L32" s="13" t="str">
        <f t="shared" si="13"/>
        <v/>
      </c>
      <c r="M32" s="13" t="str">
        <f t="shared" si="13"/>
        <v/>
      </c>
      <c r="N32" s="13" t="str">
        <f t="shared" si="13"/>
        <v/>
      </c>
      <c r="O32" s="13" t="str">
        <f t="shared" si="13"/>
        <v/>
      </c>
      <c r="P32" s="13" t="str">
        <f t="shared" si="13"/>
        <v/>
      </c>
      <c r="Q32" s="23"/>
      <c r="R32" s="23"/>
      <c r="S32" s="13" t="str">
        <f t="shared" si="13"/>
        <v/>
      </c>
      <c r="T32" s="13" t="str">
        <f t="shared" si="13"/>
        <v/>
      </c>
      <c r="U32" s="13" t="str">
        <f t="shared" si="13"/>
        <v/>
      </c>
      <c r="V32" s="13" t="str">
        <f t="shared" si="12"/>
        <v/>
      </c>
      <c r="W32" s="13" t="str">
        <f t="shared" si="12"/>
        <v/>
      </c>
      <c r="X32" s="23"/>
      <c r="Y32" s="23"/>
      <c r="Z32" s="13" t="str">
        <f t="shared" si="12"/>
        <v/>
      </c>
      <c r="AA32" s="13" t="str">
        <f t="shared" si="12"/>
        <v/>
      </c>
      <c r="AB32" s="13" t="str">
        <f t="shared" si="12"/>
        <v/>
      </c>
      <c r="AC32" s="13" t="str">
        <f t="shared" si="12"/>
        <v/>
      </c>
      <c r="AD32" s="13" t="str">
        <f t="shared" si="12"/>
        <v/>
      </c>
      <c r="AE32" s="23"/>
      <c r="AF32" s="23"/>
      <c r="AG32" s="13" t="str">
        <f t="shared" si="12"/>
        <v/>
      </c>
      <c r="AH32" s="13" t="str">
        <f t="shared" si="12"/>
        <v/>
      </c>
      <c r="AI32" s="13" t="str">
        <f t="shared" si="12"/>
        <v/>
      </c>
      <c r="AJ32" s="13" t="str">
        <f t="shared" si="12"/>
        <v/>
      </c>
      <c r="AK32" s="13" t="str">
        <f t="shared" si="8"/>
        <v/>
      </c>
      <c r="AL32" s="23"/>
      <c r="AM32" s="23"/>
      <c r="AN32" s="13" t="str">
        <f t="shared" si="9"/>
        <v/>
      </c>
      <c r="AO32" s="13" t="str">
        <f t="shared" si="9"/>
        <v/>
      </c>
      <c r="AP32" s="13" t="str">
        <f t="shared" si="9"/>
        <v/>
      </c>
      <c r="AQ32" s="94" t="str">
        <f t="shared" si="9"/>
        <v/>
      </c>
      <c r="AR32" s="94" t="str">
        <f t="shared" si="9"/>
        <v/>
      </c>
      <c r="AS32" s="23" t="str">
        <f t="shared" si="9"/>
        <v/>
      </c>
      <c r="AT32" s="23" t="str">
        <f t="shared" si="9"/>
        <v/>
      </c>
      <c r="AU32" s="13">
        <f t="shared" si="9"/>
        <v>1</v>
      </c>
      <c r="AV32" s="13" t="str">
        <f t="shared" si="9"/>
        <v/>
      </c>
      <c r="AW32" s="13" t="str">
        <f t="shared" si="9"/>
        <v/>
      </c>
      <c r="AX32" s="13" t="str">
        <f t="shared" si="9"/>
        <v/>
      </c>
      <c r="AY32" s="38" t="str">
        <f t="shared" si="9"/>
        <v/>
      </c>
    </row>
    <row r="33" spans="1:51" x14ac:dyDescent="0.4">
      <c r="A33" s="4"/>
      <c r="B33" s="31" t="s">
        <v>6</v>
      </c>
      <c r="C33" s="35">
        <f>IF(D32="","",WORKDAY(D32,1,$B$39:$B$40))</f>
        <v>44040</v>
      </c>
      <c r="D33" s="52">
        <f>IF(C33="","",WORKDAY(C33,E33-1,$B$39:$B$40))</f>
        <v>44041</v>
      </c>
      <c r="E33" s="38">
        <v>2</v>
      </c>
      <c r="F33" s="34" t="str">
        <f t="shared" si="13"/>
        <v/>
      </c>
      <c r="G33" s="13" t="str">
        <f t="shared" si="13"/>
        <v/>
      </c>
      <c r="H33" s="13" t="str">
        <f t="shared" si="13"/>
        <v/>
      </c>
      <c r="I33" s="13" t="str">
        <f t="shared" si="13"/>
        <v/>
      </c>
      <c r="J33" s="23"/>
      <c r="K33" s="23"/>
      <c r="L33" s="13" t="str">
        <f t="shared" si="13"/>
        <v/>
      </c>
      <c r="M33" s="13" t="str">
        <f t="shared" si="13"/>
        <v/>
      </c>
      <c r="N33" s="13" t="str">
        <f t="shared" si="13"/>
        <v/>
      </c>
      <c r="O33" s="13" t="str">
        <f t="shared" si="13"/>
        <v/>
      </c>
      <c r="P33" s="13" t="str">
        <f t="shared" si="13"/>
        <v/>
      </c>
      <c r="Q33" s="23"/>
      <c r="R33" s="23"/>
      <c r="S33" s="13" t="str">
        <f t="shared" si="13"/>
        <v/>
      </c>
      <c r="T33" s="13" t="str">
        <f t="shared" si="13"/>
        <v/>
      </c>
      <c r="U33" s="13" t="str">
        <f t="shared" si="13"/>
        <v/>
      </c>
      <c r="V33" s="13" t="str">
        <f t="shared" si="12"/>
        <v/>
      </c>
      <c r="W33" s="13" t="str">
        <f t="shared" si="12"/>
        <v/>
      </c>
      <c r="X33" s="23"/>
      <c r="Y33" s="23"/>
      <c r="Z33" s="13" t="str">
        <f t="shared" si="12"/>
        <v/>
      </c>
      <c r="AA33" s="13" t="str">
        <f t="shared" si="12"/>
        <v/>
      </c>
      <c r="AB33" s="13" t="str">
        <f t="shared" si="12"/>
        <v/>
      </c>
      <c r="AC33" s="13" t="str">
        <f t="shared" si="12"/>
        <v/>
      </c>
      <c r="AD33" s="13" t="str">
        <f t="shared" si="12"/>
        <v/>
      </c>
      <c r="AE33" s="23"/>
      <c r="AF33" s="23"/>
      <c r="AG33" s="13" t="str">
        <f t="shared" si="12"/>
        <v/>
      </c>
      <c r="AH33" s="13" t="str">
        <f t="shared" si="12"/>
        <v/>
      </c>
      <c r="AI33" s="13" t="str">
        <f t="shared" si="12"/>
        <v/>
      </c>
      <c r="AJ33" s="13" t="str">
        <f t="shared" si="12"/>
        <v/>
      </c>
      <c r="AK33" s="13" t="str">
        <f t="shared" si="8"/>
        <v/>
      </c>
      <c r="AL33" s="23"/>
      <c r="AM33" s="23"/>
      <c r="AN33" s="13" t="str">
        <f t="shared" si="9"/>
        <v/>
      </c>
      <c r="AO33" s="13" t="str">
        <f t="shared" si="9"/>
        <v/>
      </c>
      <c r="AP33" s="13" t="str">
        <f t="shared" si="9"/>
        <v/>
      </c>
      <c r="AQ33" s="94" t="str">
        <f t="shared" si="9"/>
        <v/>
      </c>
      <c r="AR33" s="94" t="str">
        <f t="shared" si="9"/>
        <v/>
      </c>
      <c r="AS33" s="23" t="str">
        <f t="shared" si="9"/>
        <v/>
      </c>
      <c r="AT33" s="23" t="str">
        <f t="shared" si="9"/>
        <v/>
      </c>
      <c r="AU33" s="13" t="str">
        <f t="shared" si="9"/>
        <v/>
      </c>
      <c r="AV33" s="13">
        <f t="shared" si="9"/>
        <v>1</v>
      </c>
      <c r="AW33" s="13">
        <f t="shared" si="9"/>
        <v>1</v>
      </c>
      <c r="AX33" s="13" t="str">
        <f t="shared" si="9"/>
        <v/>
      </c>
      <c r="AY33" s="38" t="str">
        <f t="shared" si="9"/>
        <v/>
      </c>
    </row>
    <row r="34" spans="1:51" x14ac:dyDescent="0.4">
      <c r="A34" s="4"/>
      <c r="B34" s="31" t="s">
        <v>32</v>
      </c>
      <c r="C34" s="35">
        <f>IF(D33="","",WORKDAY(D33,1,$B$39:$B$40))</f>
        <v>44042</v>
      </c>
      <c r="D34" s="99">
        <f>IF(C34="","",WORKDAY(C34,E34-1,$B$39:$B$40))</f>
        <v>44042</v>
      </c>
      <c r="E34" s="38">
        <v>1</v>
      </c>
      <c r="F34" s="34" t="str">
        <f t="shared" si="13"/>
        <v/>
      </c>
      <c r="G34" s="13" t="str">
        <f t="shared" si="13"/>
        <v/>
      </c>
      <c r="H34" s="13" t="str">
        <f t="shared" si="13"/>
        <v/>
      </c>
      <c r="I34" s="13" t="str">
        <f t="shared" si="13"/>
        <v/>
      </c>
      <c r="J34" s="23"/>
      <c r="K34" s="23"/>
      <c r="L34" s="13" t="str">
        <f t="shared" si="13"/>
        <v/>
      </c>
      <c r="M34" s="13" t="str">
        <f t="shared" si="13"/>
        <v/>
      </c>
      <c r="N34" s="13" t="str">
        <f t="shared" si="13"/>
        <v/>
      </c>
      <c r="O34" s="13" t="str">
        <f t="shared" si="13"/>
        <v/>
      </c>
      <c r="P34" s="13" t="str">
        <f t="shared" si="13"/>
        <v/>
      </c>
      <c r="Q34" s="23"/>
      <c r="R34" s="23"/>
      <c r="S34" s="13" t="str">
        <f t="shared" si="13"/>
        <v/>
      </c>
      <c r="T34" s="13" t="str">
        <f t="shared" si="13"/>
        <v/>
      </c>
      <c r="U34" s="13" t="str">
        <f t="shared" si="13"/>
        <v/>
      </c>
      <c r="V34" s="13" t="str">
        <f t="shared" si="12"/>
        <v/>
      </c>
      <c r="W34" s="13" t="str">
        <f t="shared" si="12"/>
        <v/>
      </c>
      <c r="X34" s="23"/>
      <c r="Y34" s="23"/>
      <c r="Z34" s="13" t="str">
        <f t="shared" si="12"/>
        <v/>
      </c>
      <c r="AA34" s="13" t="str">
        <f t="shared" si="12"/>
        <v/>
      </c>
      <c r="AB34" s="13" t="str">
        <f t="shared" si="12"/>
        <v/>
      </c>
      <c r="AC34" s="13" t="str">
        <f t="shared" si="12"/>
        <v/>
      </c>
      <c r="AD34" s="13" t="str">
        <f t="shared" si="12"/>
        <v/>
      </c>
      <c r="AE34" s="23"/>
      <c r="AF34" s="23"/>
      <c r="AG34" s="13" t="str">
        <f t="shared" si="12"/>
        <v/>
      </c>
      <c r="AH34" s="13" t="str">
        <f t="shared" si="12"/>
        <v/>
      </c>
      <c r="AI34" s="13" t="str">
        <f t="shared" si="12"/>
        <v/>
      </c>
      <c r="AJ34" s="13" t="str">
        <f t="shared" si="12"/>
        <v/>
      </c>
      <c r="AK34" s="13" t="str">
        <f t="shared" si="8"/>
        <v/>
      </c>
      <c r="AL34" s="23"/>
      <c r="AM34" s="23"/>
      <c r="AN34" s="13" t="str">
        <f t="shared" si="9"/>
        <v/>
      </c>
      <c r="AO34" s="13" t="str">
        <f t="shared" si="9"/>
        <v/>
      </c>
      <c r="AP34" s="13" t="str">
        <f t="shared" si="9"/>
        <v/>
      </c>
      <c r="AQ34" s="94" t="str">
        <f t="shared" si="9"/>
        <v/>
      </c>
      <c r="AR34" s="94" t="str">
        <f t="shared" si="9"/>
        <v/>
      </c>
      <c r="AS34" s="23" t="str">
        <f t="shared" si="9"/>
        <v/>
      </c>
      <c r="AT34" s="23" t="str">
        <f t="shared" si="9"/>
        <v/>
      </c>
      <c r="AU34" s="13" t="str">
        <f t="shared" si="9"/>
        <v/>
      </c>
      <c r="AV34" s="13" t="str">
        <f t="shared" si="9"/>
        <v/>
      </c>
      <c r="AW34" s="13" t="str">
        <f t="shared" si="9"/>
        <v/>
      </c>
      <c r="AX34" s="13">
        <f t="shared" si="9"/>
        <v>1</v>
      </c>
      <c r="AY34" s="38" t="str">
        <f t="shared" si="9"/>
        <v/>
      </c>
    </row>
    <row r="35" spans="1:51" ht="19.5" thickBot="1" x14ac:dyDescent="0.45">
      <c r="A35" s="5"/>
      <c r="B35" s="42" t="s">
        <v>16</v>
      </c>
      <c r="C35" s="43"/>
      <c r="D35" s="100" t="str">
        <f t="shared" ref="D35:D37" si="14">IF(C35="","",C35+E35-1)</f>
        <v/>
      </c>
      <c r="E35" s="50">
        <f>SUBTOTAL(9,E32:E34)</f>
        <v>4</v>
      </c>
      <c r="F35" s="44"/>
      <c r="G35" s="45"/>
      <c r="H35" s="45"/>
      <c r="I35" s="45"/>
      <c r="J35" s="47"/>
      <c r="K35" s="47"/>
      <c r="L35" s="45"/>
      <c r="M35" s="45"/>
      <c r="N35" s="45"/>
      <c r="O35" s="45"/>
      <c r="P35" s="45"/>
      <c r="Q35" s="47"/>
      <c r="R35" s="47"/>
      <c r="S35" s="45"/>
      <c r="T35" s="45"/>
      <c r="U35" s="45"/>
      <c r="V35" s="45"/>
      <c r="W35" s="45"/>
      <c r="X35" s="47"/>
      <c r="Y35" s="47"/>
      <c r="Z35" s="45"/>
      <c r="AA35" s="45"/>
      <c r="AB35" s="45"/>
      <c r="AC35" s="45"/>
      <c r="AD35" s="45"/>
      <c r="AE35" s="47"/>
      <c r="AF35" s="47"/>
      <c r="AG35" s="45"/>
      <c r="AH35" s="45"/>
      <c r="AI35" s="45"/>
      <c r="AJ35" s="45"/>
      <c r="AK35" s="45"/>
      <c r="AL35" s="47"/>
      <c r="AM35" s="47"/>
      <c r="AN35" s="45"/>
      <c r="AO35" s="45"/>
      <c r="AP35" s="45"/>
      <c r="AQ35" s="98"/>
      <c r="AR35" s="98"/>
      <c r="AS35" s="47"/>
      <c r="AT35" s="47"/>
      <c r="AU35" s="45"/>
      <c r="AV35" s="45"/>
      <c r="AW35" s="45"/>
      <c r="AX35" s="45"/>
      <c r="AY35" s="46"/>
    </row>
    <row r="36" spans="1:51" x14ac:dyDescent="0.4">
      <c r="B36" s="12" t="s">
        <v>13</v>
      </c>
      <c r="C36" s="12"/>
      <c r="D36" s="12" t="str">
        <f t="shared" si="14"/>
        <v/>
      </c>
      <c r="E36">
        <f>SUM(E8,E23,E31,E35)</f>
        <v>31</v>
      </c>
    </row>
    <row r="37" spans="1:51" x14ac:dyDescent="0.4">
      <c r="B37" s="16"/>
      <c r="C37" s="16"/>
      <c r="D37" s="16" t="str">
        <f t="shared" si="14"/>
        <v/>
      </c>
      <c r="E37" s="1" t="s">
        <v>17</v>
      </c>
    </row>
    <row r="39" spans="1:51" x14ac:dyDescent="0.4">
      <c r="A39" t="s">
        <v>66</v>
      </c>
      <c r="B39" s="90">
        <f>DATE(2020,7,23)</f>
        <v>44035</v>
      </c>
      <c r="C39" t="s">
        <v>67</v>
      </c>
    </row>
    <row r="40" spans="1:51" x14ac:dyDescent="0.4">
      <c r="B40" s="90">
        <f>DATE(2020,7,24)</f>
        <v>44036</v>
      </c>
      <c r="C40" t="s">
        <v>68</v>
      </c>
    </row>
  </sheetData>
  <mergeCells count="7">
    <mergeCell ref="B26:B27"/>
    <mergeCell ref="A1:E1"/>
    <mergeCell ref="B10:B11"/>
    <mergeCell ref="B24:B25"/>
    <mergeCell ref="B12:B13"/>
    <mergeCell ref="B16:B17"/>
    <mergeCell ref="B14:B15"/>
  </mergeCells>
  <phoneticPr fontId="1"/>
  <conditionalFormatting sqref="L8:P22 S8:W22 Z8:AD22 AG8:AK22 AG24:AK30 Z24:AD30 S24:W30 L24:P30 F24:I30 F32:I34 L32:P34 S32:W34 Z32:AD34 AG32:AK34 F8:I22 AN8:AY22 AN24:AY30 AN32:AY34">
    <cfRule type="expression" dxfId="4" priority="7">
      <formula>IF(F8=1,TRUE,FALSE)</formula>
    </cfRule>
  </conditionalFormatting>
  <conditionalFormatting sqref="F6:AY35">
    <cfRule type="expression" dxfId="3" priority="8">
      <formula>IF(F$6=TODAY(),TRUE,FALSE)</formula>
    </cfRule>
  </conditionalFormatting>
  <conditionalFormatting sqref="F11:AY11 F13:AY13 F15:AY15 F17:AY17 F25:AY25 F19:AY19 F27:AY27">
    <cfRule type="expression" dxfId="2" priority="5">
      <formula>IF(F$6=$D11,TRUE,FALSE)</formula>
    </cfRule>
  </conditionalFormatting>
  <conditionalFormatting sqref="F14:AY14">
    <cfRule type="expression" dxfId="1" priority="1">
      <formula>IF(F14=1,TRUE,FALSE)</formula>
    </cfRule>
  </conditionalFormatting>
  <conditionalFormatting sqref="F11:AY11 F13:AY13 F15:AY15 F17:AY17 F25:AY25 F27:AY27 F19:AY19">
    <cfRule type="cellIs" dxfId="0" priority="6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4320-7474-451F-BC5D-1CD40FDC0321}">
  <sheetPr codeName="Sheet2"/>
  <dimension ref="A1:F32"/>
  <sheetViews>
    <sheetView tabSelected="1" topLeftCell="A17" workbookViewId="0">
      <selection activeCell="H42" sqref="H42"/>
    </sheetView>
  </sheetViews>
  <sheetFormatPr defaultRowHeight="18.75" x14ac:dyDescent="0.4"/>
  <cols>
    <col min="2" max="2" width="10.25" bestFit="1" customWidth="1"/>
  </cols>
  <sheetData>
    <row r="1" spans="1:5" x14ac:dyDescent="0.4">
      <c r="A1" t="s">
        <v>24</v>
      </c>
    </row>
    <row r="2" spans="1:5" x14ac:dyDescent="0.4">
      <c r="D2" t="s">
        <v>25</v>
      </c>
    </row>
    <row r="3" spans="1:5" x14ac:dyDescent="0.4">
      <c r="B3" s="28">
        <v>43998</v>
      </c>
      <c r="C3" t="s">
        <v>28</v>
      </c>
      <c r="D3" t="s">
        <v>26</v>
      </c>
    </row>
    <row r="4" spans="1:5" x14ac:dyDescent="0.4">
      <c r="B4" s="28">
        <v>43999</v>
      </c>
      <c r="C4" t="s">
        <v>29</v>
      </c>
      <c r="D4" t="s">
        <v>27</v>
      </c>
    </row>
    <row r="5" spans="1:5" x14ac:dyDescent="0.4">
      <c r="B5" s="28">
        <v>43999</v>
      </c>
      <c r="C5" t="s">
        <v>33</v>
      </c>
      <c r="D5" t="s">
        <v>34</v>
      </c>
    </row>
    <row r="6" spans="1:5" x14ac:dyDescent="0.4">
      <c r="B6" s="28">
        <v>43999</v>
      </c>
      <c r="C6" t="s">
        <v>36</v>
      </c>
      <c r="D6" t="s">
        <v>35</v>
      </c>
    </row>
    <row r="7" spans="1:5" x14ac:dyDescent="0.4">
      <c r="B7" s="28">
        <v>44005</v>
      </c>
      <c r="C7" t="s">
        <v>37</v>
      </c>
      <c r="D7" t="s">
        <v>38</v>
      </c>
    </row>
    <row r="8" spans="1:5" x14ac:dyDescent="0.4">
      <c r="B8" s="28">
        <v>44007</v>
      </c>
      <c r="C8" t="s">
        <v>39</v>
      </c>
      <c r="D8" t="s">
        <v>40</v>
      </c>
    </row>
    <row r="9" spans="1:5" x14ac:dyDescent="0.4">
      <c r="B9" s="28">
        <v>44011</v>
      </c>
      <c r="C9" t="s">
        <v>41</v>
      </c>
      <c r="D9" t="s">
        <v>42</v>
      </c>
    </row>
    <row r="10" spans="1:5" x14ac:dyDescent="0.4">
      <c r="D10" t="s">
        <v>43</v>
      </c>
    </row>
    <row r="11" spans="1:5" x14ac:dyDescent="0.4">
      <c r="D11" t="s">
        <v>44</v>
      </c>
    </row>
    <row r="12" spans="1:5" x14ac:dyDescent="0.4">
      <c r="D12" t="s">
        <v>45</v>
      </c>
    </row>
    <row r="13" spans="1:5" x14ac:dyDescent="0.4">
      <c r="B13" s="28">
        <v>44012</v>
      </c>
      <c r="C13" t="s">
        <v>49</v>
      </c>
      <c r="D13" t="s">
        <v>50</v>
      </c>
    </row>
    <row r="14" spans="1:5" x14ac:dyDescent="0.4">
      <c r="E14" t="s">
        <v>51</v>
      </c>
    </row>
    <row r="15" spans="1:5" x14ac:dyDescent="0.4">
      <c r="E15" t="s">
        <v>52</v>
      </c>
    </row>
    <row r="16" spans="1:5" x14ac:dyDescent="0.4">
      <c r="E16" t="s">
        <v>53</v>
      </c>
    </row>
    <row r="17" spans="2:6" x14ac:dyDescent="0.4">
      <c r="E17" t="s">
        <v>54</v>
      </c>
    </row>
    <row r="18" spans="2:6" x14ac:dyDescent="0.4">
      <c r="E18" t="s">
        <v>55</v>
      </c>
    </row>
    <row r="19" spans="2:6" x14ac:dyDescent="0.4">
      <c r="E19" t="s">
        <v>56</v>
      </c>
    </row>
    <row r="20" spans="2:6" x14ac:dyDescent="0.4">
      <c r="E20" t="s">
        <v>57</v>
      </c>
    </row>
    <row r="21" spans="2:6" x14ac:dyDescent="0.4">
      <c r="C21" t="s">
        <v>70</v>
      </c>
      <c r="D21" t="s">
        <v>71</v>
      </c>
    </row>
    <row r="22" spans="2:6" x14ac:dyDescent="0.4">
      <c r="E22" t="s">
        <v>72</v>
      </c>
    </row>
    <row r="23" spans="2:6" x14ac:dyDescent="0.4">
      <c r="E23" t="s">
        <v>73</v>
      </c>
    </row>
    <row r="24" spans="2:6" x14ac:dyDescent="0.4">
      <c r="E24" t="s">
        <v>74</v>
      </c>
    </row>
    <row r="25" spans="2:6" x14ac:dyDescent="0.4">
      <c r="B25" s="28">
        <v>44013</v>
      </c>
      <c r="C25" t="s">
        <v>77</v>
      </c>
      <c r="D25" t="s">
        <v>78</v>
      </c>
    </row>
    <row r="26" spans="2:6" x14ac:dyDescent="0.4">
      <c r="E26" t="s">
        <v>79</v>
      </c>
    </row>
    <row r="27" spans="2:6" x14ac:dyDescent="0.4">
      <c r="F27" t="s">
        <v>80</v>
      </c>
    </row>
    <row r="28" spans="2:6" x14ac:dyDescent="0.4">
      <c r="F28" t="s">
        <v>81</v>
      </c>
    </row>
    <row r="29" spans="2:6" x14ac:dyDescent="0.4">
      <c r="E29" t="s">
        <v>82</v>
      </c>
    </row>
    <row r="30" spans="2:6" x14ac:dyDescent="0.4">
      <c r="F30" t="s">
        <v>84</v>
      </c>
    </row>
    <row r="31" spans="2:6" x14ac:dyDescent="0.4">
      <c r="F31" t="s">
        <v>83</v>
      </c>
    </row>
    <row r="32" spans="2:6" x14ac:dyDescent="0.4">
      <c r="B32" s="28">
        <v>44019</v>
      </c>
      <c r="C32" t="s">
        <v>86</v>
      </c>
      <c r="D32" t="s">
        <v>78</v>
      </c>
      <c r="E32" t="s">
        <v>87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変更履歴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2020-06-16T05:02:13Z</dcterms:created>
  <dcterms:modified xsi:type="dcterms:W3CDTF">2020-07-07T04:03:10Z</dcterms:modified>
</cp:coreProperties>
</file>