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TIM" sheetId="1" r:id="rId5"/>
    <sheet state="visible" name="bangun kantor" sheetId="2" r:id="rId6"/>
    <sheet state="visible" name="Sheet7" sheetId="3" r:id="rId7"/>
    <sheet state="visible" name="N4 skdn" sheetId="4" r:id="rId8"/>
    <sheet state="visible" name="Sheet9" sheetId="5" r:id="rId9"/>
    <sheet state="visible" name="TG" sheetId="6" r:id="rId10"/>
    <sheet state="visible" name="N5 SBY" sheetId="7" r:id="rId11"/>
    <sheet state="visible" name="N5 SMK6 " sheetId="8" r:id="rId12"/>
    <sheet state="visible" name="N5 SKDN" sheetId="9" r:id="rId13"/>
    <sheet state="visible" name="clara bayar" sheetId="10" r:id="rId14"/>
  </sheets>
  <definedNames/>
  <calcPr/>
</workbook>
</file>

<file path=xl/sharedStrings.xml><?xml version="1.0" encoding="utf-8"?>
<sst xmlns="http://schemas.openxmlformats.org/spreadsheetml/2006/main" count="2894" uniqueCount="1901">
  <si>
    <t xml:space="preserve">Job Open </t>
  </si>
  <si>
    <t xml:space="preserve">Tgl. </t>
  </si>
  <si>
    <t>Jurnal batc LPK sukodono</t>
  </si>
  <si>
    <t>abdul</t>
  </si>
  <si>
    <t>nauval</t>
  </si>
  <si>
    <t>tanggal</t>
  </si>
  <si>
    <t>Uraian</t>
  </si>
  <si>
    <t>NAMA JOB</t>
  </si>
  <si>
    <t>jenis transaksi</t>
  </si>
  <si>
    <t>jumlah pemasukan</t>
  </si>
  <si>
    <t>Ref</t>
  </si>
  <si>
    <t>pengeluaran</t>
  </si>
  <si>
    <t>Debet</t>
  </si>
  <si>
    <t>Kredit</t>
  </si>
  <si>
    <t>keterangan saldo</t>
  </si>
  <si>
    <t>TSK</t>
  </si>
  <si>
    <t>status</t>
  </si>
  <si>
    <t>Saldo Debet</t>
  </si>
  <si>
    <t>jumlah peserta</t>
  </si>
  <si>
    <t>lolos</t>
  </si>
  <si>
    <t>Saldo Kredit</t>
  </si>
  <si>
    <t>tidak lolos</t>
  </si>
  <si>
    <t>shokai</t>
  </si>
  <si>
    <t xml:space="preserve">KETERANGAN </t>
  </si>
  <si>
    <t xml:space="preserve">Abdul Harris </t>
  </si>
  <si>
    <t>biaya</t>
  </si>
  <si>
    <t xml:space="preserve">untung </t>
  </si>
  <si>
    <t>NOV</t>
  </si>
  <si>
    <t xml:space="preserve">manufaktur  moulding </t>
  </si>
  <si>
    <t>chiba manabiya hadi</t>
  </si>
  <si>
    <t xml:space="preserve">mensetsu tahap 1 </t>
  </si>
  <si>
    <t>beli triplek dan kayu</t>
  </si>
  <si>
    <t>manufaktur denshi kiki kumitate</t>
  </si>
  <si>
    <t>TRANSAKSI HAKUSA</t>
  </si>
  <si>
    <t>open</t>
  </si>
  <si>
    <t>pemasukan pembayaran 1</t>
  </si>
  <si>
    <t>Sld Awal</t>
  </si>
  <si>
    <t>PM okayama</t>
  </si>
  <si>
    <t>jkt</t>
  </si>
  <si>
    <t xml:space="preserve">beli peralatan plamir galangan depan </t>
  </si>
  <si>
    <t>beli kabel cop</t>
  </si>
  <si>
    <t xml:space="preserve">kaigo laki-laki </t>
  </si>
  <si>
    <t xml:space="preserve">beli rel sekat lantai bawah </t>
  </si>
  <si>
    <t xml:space="preserve">beli triplek kayu </t>
  </si>
  <si>
    <t>kaigo aichi</t>
  </si>
  <si>
    <t xml:space="preserve">beli  kayu </t>
  </si>
  <si>
    <t>SPJ</t>
  </si>
  <si>
    <t>close</t>
  </si>
  <si>
    <t xml:space="preserve">beli besi </t>
  </si>
  <si>
    <t>kaigo hiroshima</t>
  </si>
  <si>
    <t>178/04/2026</t>
  </si>
  <si>
    <t xml:space="preserve">Bayar tukang </t>
  </si>
  <si>
    <t xml:space="preserve">bayar galangn depan </t>
  </si>
  <si>
    <t>pertanian</t>
  </si>
  <si>
    <t>blnj bude</t>
  </si>
  <si>
    <t>Restoran aichi</t>
  </si>
  <si>
    <t>20/p4/2026</t>
  </si>
  <si>
    <t xml:space="preserve">close </t>
  </si>
  <si>
    <t xml:space="preserve"> kayu triplek</t>
  </si>
  <si>
    <t xml:space="preserve">roda  depan </t>
  </si>
  <si>
    <t>restoran compass</t>
  </si>
  <si>
    <t>PMI</t>
  </si>
  <si>
    <t xml:space="preserve"> pintu depan</t>
  </si>
  <si>
    <t xml:space="preserve">besi   </t>
  </si>
  <si>
    <t>gijinkoku remon kanrinin</t>
  </si>
  <si>
    <t>pomfood</t>
  </si>
  <si>
    <t>sanblas</t>
  </si>
  <si>
    <t>gijinkoku toyobo</t>
  </si>
  <si>
    <t xml:space="preserve">ASK </t>
  </si>
  <si>
    <t>tukang aryo mnggu 2</t>
  </si>
  <si>
    <t>tukang yudamnggu 2</t>
  </si>
  <si>
    <t>kayu</t>
  </si>
  <si>
    <t>manufakture pengelasan laki  sizuoka</t>
  </si>
  <si>
    <t xml:space="preserve">human J </t>
  </si>
  <si>
    <t>tukang minggu ke 3 total</t>
  </si>
  <si>
    <t>tobi</t>
  </si>
  <si>
    <t>mama</t>
  </si>
  <si>
    <t xml:space="preserve">manabiya </t>
  </si>
  <si>
    <t xml:space="preserve">bambu </t>
  </si>
  <si>
    <t>?</t>
  </si>
  <si>
    <t>paku</t>
  </si>
  <si>
    <t>restoran   laki PR kitazumi nagano</t>
  </si>
  <si>
    <t>human J</t>
  </si>
  <si>
    <t>msuk</t>
  </si>
  <si>
    <t xml:space="preserve">peternakan  </t>
  </si>
  <si>
    <t>mcu phc</t>
  </si>
  <si>
    <t>triplek</t>
  </si>
  <si>
    <t>pembayaran pertama</t>
  </si>
  <si>
    <t>headset</t>
  </si>
  <si>
    <t>Masuk dr putri &amp; septeen</t>
  </si>
  <si>
    <t>blnj palapa</t>
  </si>
  <si>
    <t>Tukang yuda  mgu 5= 6,5 hari</t>
  </si>
  <si>
    <t>pasar</t>
  </si>
  <si>
    <t>makan ibu soto</t>
  </si>
  <si>
    <t xml:space="preserve">target untuk 3 bulan kedepan  adalah 50 orang mendapat job  sehingga kurang 10 job lagi </t>
  </si>
  <si>
    <t>Tukang aryo mgu 5=6,5 hari</t>
  </si>
  <si>
    <t>degan sayur</t>
  </si>
  <si>
    <t>Cor</t>
  </si>
  <si>
    <t>hp</t>
  </si>
  <si>
    <t>Tukng 4 hari</t>
  </si>
  <si>
    <t>renang</t>
  </si>
  <si>
    <t>trf  mcu</t>
  </si>
  <si>
    <t>bensin</t>
  </si>
  <si>
    <t>BELI AKUN</t>
  </si>
  <si>
    <t>pembayaran kedua</t>
  </si>
  <si>
    <t>beli kertas dan kwitansi materai</t>
  </si>
  <si>
    <t>listrik hakusa</t>
  </si>
  <si>
    <t>trf kebun 4</t>
  </si>
  <si>
    <t>pembayaran ke 3</t>
  </si>
  <si>
    <t>untuk peribahan akta</t>
  </si>
  <si>
    <t>peralatan untuk stop kontak dan regulator</t>
  </si>
  <si>
    <t>CETAK  BROSUR BOOTH UINSA  SPECTRUM</t>
  </si>
  <si>
    <t xml:space="preserve">biaya nauval solo </t>
  </si>
  <si>
    <t>meja kerja 2</t>
  </si>
  <si>
    <t>pembayaran ke 4</t>
  </si>
  <si>
    <t>papan kaca</t>
  </si>
  <si>
    <t>ruang rapat</t>
  </si>
  <si>
    <t>bayar ibu listrik</t>
  </si>
  <si>
    <t>kabinet nakas</t>
  </si>
  <si>
    <t>panel dinding</t>
  </si>
  <si>
    <t>rak dinding</t>
  </si>
  <si>
    <t>CETAK BANNER &amp;0 BROSUR</t>
  </si>
  <si>
    <t>panel dinding 2</t>
  </si>
  <si>
    <t>pembayarabn ke 5</t>
  </si>
  <si>
    <t>sekat dinding</t>
  </si>
  <si>
    <t>meja rapat</t>
  </si>
  <si>
    <t>beli kabel cctv</t>
  </si>
  <si>
    <t>kursi</t>
  </si>
  <si>
    <t>CETAK BROSUR MRGOREJO</t>
  </si>
  <si>
    <t>lampu ambience</t>
  </si>
  <si>
    <t>hiasan dinding</t>
  </si>
  <si>
    <t>stiker dinding</t>
  </si>
  <si>
    <t>kasur</t>
  </si>
  <si>
    <t>walpanel</t>
  </si>
  <si>
    <t>pembayaran ke 6</t>
  </si>
  <si>
    <t>nakas</t>
  </si>
  <si>
    <t>bedcover hotel</t>
  </si>
  <si>
    <t>dandani sanyo</t>
  </si>
  <si>
    <t>meja kotak  plus kursi</t>
  </si>
  <si>
    <t xml:space="preserve">kamar mandi </t>
  </si>
  <si>
    <t>PEMBAYARAN KE 7</t>
  </si>
  <si>
    <t>mkan minggu 1</t>
  </si>
  <si>
    <t>PRINT STIKER TEMBOK KETINTANG</t>
  </si>
  <si>
    <t>MAKAN MINGGU 1</t>
  </si>
  <si>
    <t>makan minggu 2</t>
  </si>
  <si>
    <t xml:space="preserve">perencanaan rumah </t>
  </si>
  <si>
    <t>MAKAN MINGGU 2</t>
  </si>
  <si>
    <t>cctv</t>
  </si>
  <si>
    <t>MAKAN MINGGU 3</t>
  </si>
  <si>
    <t>BAYAR LES CLARA</t>
  </si>
  <si>
    <t>ongkosi luqi bersih bersih kontrakan</t>
  </si>
  <si>
    <t>MAKAN MINGGU 4</t>
  </si>
  <si>
    <t xml:space="preserve"> batu  pondasi 550/720 </t>
  </si>
  <si>
    <t>ongkosi luqi ac</t>
  </si>
  <si>
    <t>biji</t>
  </si>
  <si>
    <t>MAKAN MINGGU 5</t>
  </si>
  <si>
    <t>kontrakan kkahusa</t>
  </si>
  <si>
    <t>MAKAN MINGGU 6</t>
  </si>
  <si>
    <t>peralatan kasur 4dan loker</t>
  </si>
  <si>
    <t>urugan</t>
  </si>
  <si>
    <t>MAKAN MINGGU 7</t>
  </si>
  <si>
    <t>makan minggu ke tiga</t>
  </si>
  <si>
    <t>MAKAN MINGGU 8</t>
  </si>
  <si>
    <t xml:space="preserve"> besi 10</t>
  </si>
  <si>
    <t xml:space="preserve"> bayar guru lidya</t>
  </si>
  <si>
    <t>m³</t>
  </si>
  <si>
    <t>MAKAN MINGGU 9</t>
  </si>
  <si>
    <t>besi 12</t>
  </si>
  <si>
    <t>makan ke 4</t>
  </si>
  <si>
    <t xml:space="preserve">begel </t>
  </si>
  <si>
    <t>MAKAN MINGGU 10</t>
  </si>
  <si>
    <t>hebel  2000 20/24/26</t>
  </si>
  <si>
    <t>masuk abdul</t>
  </si>
  <si>
    <t>mortar</t>
  </si>
  <si>
    <t>sak</t>
  </si>
  <si>
    <t>MAKAN MINGGU 11</t>
  </si>
  <si>
    <t>tukang 4</t>
  </si>
  <si>
    <t>masuk nauval</t>
  </si>
  <si>
    <t xml:space="preserve">hari </t>
  </si>
  <si>
    <t>MAKAN MINGGU 12</t>
  </si>
  <si>
    <t>masuk ainun</t>
  </si>
  <si>
    <t>tukang 4 @160000</t>
  </si>
  <si>
    <t xml:space="preserve">12bulan </t>
  </si>
  <si>
    <t>MAKAN MINGGU 13</t>
  </si>
  <si>
    <t>finishing</t>
  </si>
  <si>
    <t>fajar</t>
  </si>
  <si>
    <t>keramik km mandi 22 dus</t>
  </si>
  <si>
    <t>MAKAN MINGGU 14</t>
  </si>
  <si>
    <t>makan minggu ke 5</t>
  </si>
  <si>
    <t>keramik carport</t>
  </si>
  <si>
    <t>MAKAN MINGGU 15</t>
  </si>
  <si>
    <t>keramik 60 dus</t>
  </si>
  <si>
    <t>m2</t>
  </si>
  <si>
    <t>makan minggu ke 6</t>
  </si>
  <si>
    <t>CLARA BAYRA</t>
  </si>
  <si>
    <t>puntu depan fortres</t>
  </si>
  <si>
    <t>pintu kamar 2</t>
  </si>
  <si>
    <t>MAKAN MINGGU 16</t>
  </si>
  <si>
    <t>pintu kamar mandi 2</t>
  </si>
  <si>
    <t>CETAK  BOKLET TOUR</t>
  </si>
  <si>
    <t>pintu biude 1</t>
  </si>
  <si>
    <t>bayar lidya sensei 2</t>
  </si>
  <si>
    <t>cendela depan 180x200</t>
  </si>
  <si>
    <t>PRINT DLL DI KETINTANG UNTUK BU MAULLINA</t>
  </si>
  <si>
    <t>cendela 1 50x120</t>
  </si>
  <si>
    <t>MAKAN MINGGU 17</t>
  </si>
  <si>
    <t>CETAK BOOKLET TOUR</t>
  </si>
  <si>
    <t>atap plat</t>
  </si>
  <si>
    <t>abdul byal</t>
  </si>
  <si>
    <t>SDH F211</t>
  </si>
  <si>
    <t>plafon</t>
  </si>
  <si>
    <t>JASA WEB SITE</t>
  </si>
  <si>
    <t>MAKAN MINGGU 18</t>
  </si>
  <si>
    <t>BELI MEJA KURSI AKRILIK</t>
  </si>
  <si>
    <t>MAKAN MINGGU 19</t>
  </si>
  <si>
    <t>Ayah</t>
  </si>
  <si>
    <t xml:space="preserve">bayar kontrakan </t>
  </si>
  <si>
    <t xml:space="preserve">Beli besi </t>
  </si>
  <si>
    <t>hanna</t>
  </si>
  <si>
    <t>MAKAN MINGGU 20</t>
  </si>
  <si>
    <t>bata merah</t>
  </si>
  <si>
    <t>Beli pasir</t>
  </si>
  <si>
    <t>besi sepatu 12</t>
  </si>
  <si>
    <t>beli semenm 6 sak</t>
  </si>
  <si>
    <t xml:space="preserve">batu kumbung </t>
  </si>
  <si>
    <t>beli semenm 10 sak</t>
  </si>
  <si>
    <t xml:space="preserve">operalatsn timbak paku </t>
  </si>
  <si>
    <t>LETER TULISAN</t>
  </si>
  <si>
    <t>bendrat</t>
  </si>
  <si>
    <t>beli batu kumbung</t>
  </si>
  <si>
    <t>tukang</t>
  </si>
  <si>
    <t>beli besi lagi</t>
  </si>
  <si>
    <t>BELI KERAMIK KAMAR MANDI</t>
  </si>
  <si>
    <t>makan asrama ke 8</t>
  </si>
  <si>
    <t>SDH211</t>
  </si>
  <si>
    <t>BELI SEMEN</t>
  </si>
  <si>
    <t xml:space="preserve">BELI KAOS </t>
  </si>
  <si>
    <t>BELI SMEN</t>
  </si>
  <si>
    <t>keramik rumah</t>
  </si>
  <si>
    <t>tukng rofiq pondasi</t>
  </si>
  <si>
    <t>MAKAN MINGGU 21</t>
  </si>
  <si>
    <t>semen</t>
  </si>
  <si>
    <t>tukang rofiq pondasi</t>
  </si>
  <si>
    <t>makan 9 asrama</t>
  </si>
  <si>
    <t>SABLON</t>
  </si>
  <si>
    <t>MAKAN MINGGU 22</t>
  </si>
  <si>
    <t>Tukang rofiq pondasi</t>
  </si>
  <si>
    <t>CLARA BAYAR 350</t>
  </si>
  <si>
    <t>SDH F209</t>
  </si>
  <si>
    <t>Hebel kesatu</t>
  </si>
  <si>
    <t>leter tulisan hakusa sisae</t>
  </si>
  <si>
    <t>MAKAN MINGGU 23</t>
  </si>
  <si>
    <t>Urugan total10 truck</t>
  </si>
  <si>
    <t>gaji lidya</t>
  </si>
  <si>
    <t>Pasir</t>
  </si>
  <si>
    <t>MAKAN MINGGU 24</t>
  </si>
  <si>
    <t>Besi</t>
  </si>
  <si>
    <t>tukang ke 1 _4 hari 2 org</t>
  </si>
  <si>
    <t>pickup kirim triplek kayu</t>
  </si>
  <si>
    <t>besi struktur ulir</t>
  </si>
  <si>
    <t>mkn ke 10 bu nawa</t>
  </si>
  <si>
    <t xml:space="preserve">Tukng urugan </t>
  </si>
  <si>
    <t>MAKAN ESTERL N ALFI</t>
  </si>
  <si>
    <t>Tukang ke2,6 hari</t>
  </si>
  <si>
    <t>Material</t>
  </si>
  <si>
    <t>MAKAN MINGGU 25</t>
  </si>
  <si>
    <t>tukang ke3</t>
  </si>
  <si>
    <t xml:space="preserve">besi </t>
  </si>
  <si>
    <t>tukang ke 4</t>
  </si>
  <si>
    <t>tukang ke 5</t>
  </si>
  <si>
    <t>hebel kedua</t>
  </si>
  <si>
    <t>pasir</t>
  </si>
  <si>
    <t>besi</t>
  </si>
  <si>
    <t>Keramik rumah sdh d beli 7.855.000</t>
  </si>
  <si>
    <t>makan ke 11 asrama</t>
  </si>
  <si>
    <t xml:space="preserve">tukang dr bca6 </t>
  </si>
  <si>
    <t>bor</t>
  </si>
  <si>
    <t xml:space="preserve">pajak </t>
  </si>
  <si>
    <t>Tukang rofik4hari</t>
  </si>
  <si>
    <t xml:space="preserve">BAYAR WEB </t>
  </si>
  <si>
    <t>Listrik</t>
  </si>
  <si>
    <t>MAKAN MINGGU 26</t>
  </si>
  <si>
    <t>makan ke 12 asrama</t>
  </si>
  <si>
    <t>BAYAR TUKANG BERES!</t>
  </si>
  <si>
    <t>MAKAN MINGGU 27</t>
  </si>
  <si>
    <t>abdul bayar ke 4</t>
  </si>
  <si>
    <t>BELI AKRILIK</t>
  </si>
  <si>
    <t>makan ke 13</t>
  </si>
  <si>
    <t>pembayaran ainun</t>
  </si>
  <si>
    <t>makn ke14</t>
  </si>
  <si>
    <t>makan ke 15</t>
  </si>
  <si>
    <t>CETAK POSTER</t>
  </si>
  <si>
    <t>pembayaran nauval4</t>
  </si>
  <si>
    <t>Nauval Al Ayubi</t>
  </si>
  <si>
    <t xml:space="preserve">DEA BAKERY  TAKEUCHI </t>
  </si>
  <si>
    <t>makan ke 16</t>
  </si>
  <si>
    <t>makan ke 17</t>
  </si>
  <si>
    <t>`</t>
  </si>
  <si>
    <t xml:space="preserve">OVO  HANNA UNTUK MBK ROSY NASIK 15 </t>
  </si>
  <si>
    <t>ALVIAN GAJI PLUS AQUA 22RB</t>
  </si>
  <si>
    <t xml:space="preserve">KURSI  2 KLELAS </t>
  </si>
  <si>
    <t xml:space="preserve">KURSI TAMBAHAN 2 KELAS </t>
  </si>
  <si>
    <t>pembayaraan abdull 5</t>
  </si>
  <si>
    <t>UNTUK FOTOSHOOT</t>
  </si>
  <si>
    <t>ICAL HP</t>
  </si>
  <si>
    <t xml:space="preserve">EYANG TI </t>
  </si>
  <si>
    <t>stempel hakusa</t>
  </si>
  <si>
    <t>bayar les clara</t>
  </si>
  <si>
    <t>makan ke 18</t>
  </si>
  <si>
    <t>bayar gaji alvian 1000</t>
  </si>
  <si>
    <t>map Hakusa</t>
  </si>
  <si>
    <t>papaya MOU SMK 6</t>
  </si>
  <si>
    <t>trf lidya</t>
  </si>
  <si>
    <t>sekat ketintang triplek</t>
  </si>
  <si>
    <t>wifi</t>
  </si>
  <si>
    <t>PEMBAYARAN KE 5</t>
  </si>
  <si>
    <t>adm</t>
  </si>
  <si>
    <t>pembayaran ainun 4</t>
  </si>
  <si>
    <t>ovo ongkir</t>
  </si>
  <si>
    <t>prmbayaran ke 6</t>
  </si>
  <si>
    <t>sekat ketintang</t>
  </si>
  <si>
    <t>listrik</t>
  </si>
  <si>
    <t>cetak buku untuk UBAYA</t>
  </si>
  <si>
    <t>beli kipas</t>
  </si>
  <si>
    <t>JAT</t>
  </si>
  <si>
    <t>mkn asrama ke 19</t>
  </si>
  <si>
    <t>TRF BANNER HAKUSA SUKODONO</t>
  </si>
  <si>
    <t>mkn asrama ke 20</t>
  </si>
  <si>
    <t xml:space="preserve"> BUAH BUKBER JEPANG</t>
  </si>
  <si>
    <t>mkn asrama ke 21</t>
  </si>
  <si>
    <t>BUAH BUKBER JEPANG</t>
  </si>
  <si>
    <t>BELANJA SAYUR</t>
  </si>
  <si>
    <t>pembayaran abdul</t>
  </si>
  <si>
    <t>Kembali21.366.498 jd kurang 1.587.017</t>
  </si>
  <si>
    <t>makan ke 22</t>
  </si>
  <si>
    <t>PUDING TATUN MHAL</t>
  </si>
  <si>
    <t>lampu</t>
  </si>
  <si>
    <t>WEB HAKUSA</t>
  </si>
  <si>
    <t>sprei</t>
  </si>
  <si>
    <t>ainun bayar ke 5dan 6</t>
  </si>
  <si>
    <t>MKN BAKMI SUNDORO ORG JEPANG</t>
  </si>
  <si>
    <t>pembayaran teizar</t>
  </si>
  <si>
    <t>bunga rosi</t>
  </si>
  <si>
    <t xml:space="preserve">kipas </t>
  </si>
  <si>
    <t>KEMBALI LUNAS</t>
  </si>
  <si>
    <t>TRF WEB HAKUSA</t>
  </si>
  <si>
    <t>pembayaran pertama rosi</t>
  </si>
  <si>
    <t>pembayaran tezar</t>
  </si>
  <si>
    <t>pembayaran pertama bunga</t>
  </si>
  <si>
    <t>mkan ke 23 264 tesar 228</t>
  </si>
  <si>
    <t xml:space="preserve">kluar indramayu </t>
  </si>
  <si>
    <t>BAYARAN ALVIAN</t>
  </si>
  <si>
    <t>urus visa rosi</t>
  </si>
  <si>
    <t>bis bunga hana</t>
  </si>
  <si>
    <t>makan ke 24</t>
  </si>
  <si>
    <t>print untuk ketemu prof jar</t>
  </si>
  <si>
    <t xml:space="preserve">bis bunga ican </t>
  </si>
  <si>
    <t xml:space="preserve">mkn tesar2 </t>
  </si>
  <si>
    <t>jepan yamane</t>
  </si>
  <si>
    <t>uang Malaysian hanna</t>
  </si>
  <si>
    <t>pembayaran syahrul</t>
  </si>
  <si>
    <t>grab perjalanan</t>
  </si>
  <si>
    <t>kembali ke ican jd kurang 800</t>
  </si>
  <si>
    <t>Pembayaran abdul</t>
  </si>
  <si>
    <t>baju hanna</t>
  </si>
  <si>
    <t>makan hanna solaria</t>
  </si>
  <si>
    <t>makan ke 25</t>
  </si>
  <si>
    <t xml:space="preserve">miniso </t>
  </si>
  <si>
    <t xml:space="preserve">komugi omiyage </t>
  </si>
  <si>
    <t>bayartantri</t>
  </si>
  <si>
    <t>makan rameshan</t>
  </si>
  <si>
    <t>makan tesar ke 3</t>
  </si>
  <si>
    <t>grab gatsu- mengwi vila pakde</t>
  </si>
  <si>
    <t>kramas hanna</t>
  </si>
  <si>
    <t>jajan d vila pakde</t>
  </si>
  <si>
    <t xml:space="preserve">makan ke 26 </t>
  </si>
  <si>
    <t>makan malam pakde</t>
  </si>
  <si>
    <t>makan tesar ke 4</t>
  </si>
  <si>
    <t>bayar lila les sasa</t>
  </si>
  <si>
    <t>renang arsa n masuk puntu</t>
  </si>
  <si>
    <t xml:space="preserve">geb ubung ginta </t>
  </si>
  <si>
    <t xml:space="preserve">listrik asrama </t>
  </si>
  <si>
    <t>grab plasa renon</t>
  </si>
  <si>
    <t>kembali 19.813.000 jd kurang 8.685.000</t>
  </si>
  <si>
    <t>visa bunga</t>
  </si>
  <si>
    <t>makan asrama ke 27</t>
  </si>
  <si>
    <t>pengirima visa sap</t>
  </si>
  <si>
    <t>makan siang</t>
  </si>
  <si>
    <t>bayar tukang untuk kelas sukodono</t>
  </si>
  <si>
    <t>gelang bali</t>
  </si>
  <si>
    <t>makan tesar ke 5</t>
  </si>
  <si>
    <t>donat</t>
  </si>
  <si>
    <t xml:space="preserve">transport grab </t>
  </si>
  <si>
    <t xml:space="preserve">beli sekat  sukodono </t>
  </si>
  <si>
    <t>pembayaran tesar ke 3</t>
  </si>
  <si>
    <t>bis bunga balik sby</t>
  </si>
  <si>
    <t xml:space="preserve">kembali 16090000 dan 2879000 jadi kurang </t>
  </si>
  <si>
    <t>beli materai</t>
  </si>
  <si>
    <t>parkir visa ambil</t>
  </si>
  <si>
    <t>makan tesar</t>
  </si>
  <si>
    <t>makan evi</t>
  </si>
  <si>
    <t xml:space="preserve">bayar buku anak anak </t>
  </si>
  <si>
    <t>fahmi</t>
  </si>
  <si>
    <t>nauval mafaza</t>
  </si>
  <si>
    <t>Ainun</t>
  </si>
  <si>
    <t>nauval bayar</t>
  </si>
  <si>
    <t xml:space="preserve">leter tulisan </t>
  </si>
  <si>
    <t xml:space="preserve">evi  tesar makan </t>
  </si>
  <si>
    <t>print salman</t>
  </si>
  <si>
    <t xml:space="preserve">pembayaran pertama </t>
  </si>
  <si>
    <t>pembayaran ketiga</t>
  </si>
  <si>
    <t>KURANG</t>
  </si>
  <si>
    <t>pembayaran ke 5 &amp;6</t>
  </si>
  <si>
    <t>makan erika salman smua seichou</t>
  </si>
  <si>
    <t>bayar anak anak  fotoshoot  seicho 12</t>
  </si>
  <si>
    <t>ambil duit beli  pampers bakso dll</t>
  </si>
  <si>
    <t>pembayaran kedua 1310800</t>
  </si>
  <si>
    <t>teizar</t>
  </si>
  <si>
    <t>bayar hiniki</t>
  </si>
  <si>
    <t>bayar  kebun</t>
  </si>
  <si>
    <t>mCU</t>
  </si>
  <si>
    <t xml:space="preserve">bayar lila </t>
  </si>
  <si>
    <t>ektkln</t>
  </si>
  <si>
    <t xml:space="preserve">pembayaran kedua </t>
  </si>
  <si>
    <t>psikotes</t>
  </si>
  <si>
    <t>cara byr les ke 3</t>
  </si>
  <si>
    <t xml:space="preserve">MKN MNGGU1 </t>
  </si>
  <si>
    <t>visa</t>
  </si>
  <si>
    <t>MKN MNGGU2</t>
  </si>
  <si>
    <t>beli  minum minum selama ketemu tantri 3 hri</t>
  </si>
  <si>
    <t>MKN MNGGU3</t>
  </si>
  <si>
    <t>transport makan saat antar</t>
  </si>
  <si>
    <t>MKN MNGGU4</t>
  </si>
  <si>
    <t>bayarjaket</t>
  </si>
  <si>
    <t>beli hpl</t>
  </si>
  <si>
    <t>MKN MNGGU5</t>
  </si>
  <si>
    <t>leter tulisan</t>
  </si>
  <si>
    <t>bayar ke2</t>
  </si>
  <si>
    <t>MKN MNGGU 6</t>
  </si>
  <si>
    <t>zafran</t>
  </si>
  <si>
    <t>untuk byar sekolah  arsa</t>
  </si>
  <si>
    <t>MKN MNGGU 7</t>
  </si>
  <si>
    <t>untuk hp addm</t>
  </si>
  <si>
    <t>MKN MNGGU 8</t>
  </si>
  <si>
    <t>diambil byar maria nisa6 juta</t>
  </si>
  <si>
    <t>MKN MNGGU 9</t>
  </si>
  <si>
    <t>harusnya sisa 5 juta</t>
  </si>
  <si>
    <t>MKN MNGGU 10</t>
  </si>
  <si>
    <t>MKN MNGGU 11</t>
  </si>
  <si>
    <t>bayar hibiki</t>
  </si>
  <si>
    <t xml:space="preserve">guru </t>
  </si>
  <si>
    <t xml:space="preserve">cetak brosur smk 6 </t>
  </si>
  <si>
    <t>kos</t>
  </si>
  <si>
    <t>MKN MNGGU 12</t>
  </si>
  <si>
    <t>beli papan 120 sukodono</t>
  </si>
  <si>
    <t>makan minggu ke 13</t>
  </si>
  <si>
    <t xml:space="preserve">trf him </t>
  </si>
  <si>
    <t xml:space="preserve">masuk pembayaran ke5 </t>
  </si>
  <si>
    <t>pembyrn</t>
  </si>
  <si>
    <t>perubahan akta notaris</t>
  </si>
  <si>
    <t>makan minggu ke 14</t>
  </si>
  <si>
    <t>makan minggu ke 15</t>
  </si>
  <si>
    <t>keberangktan ke jkt n print</t>
  </si>
  <si>
    <t xml:space="preserve">bayar guru </t>
  </si>
  <si>
    <t>listrik sukododno</t>
  </si>
  <si>
    <t>yulia</t>
  </si>
  <si>
    <t>banner HAKUSA</t>
  </si>
  <si>
    <t>masuk byar ke 6</t>
  </si>
  <si>
    <t>mejakursi</t>
  </si>
  <si>
    <t>makan ke17</t>
  </si>
  <si>
    <t>MCU</t>
  </si>
  <si>
    <t>masuk pembayaran</t>
  </si>
  <si>
    <t>wal pannel dan segala macem</t>
  </si>
  <si>
    <t>TRF SPJ</t>
  </si>
  <si>
    <t>ektkln print puskesmas</t>
  </si>
  <si>
    <t>wallpapper</t>
  </si>
  <si>
    <t>EKTKLN</t>
  </si>
  <si>
    <t>makan mgu ke 19</t>
  </si>
  <si>
    <t>beli  peralatan tukang</t>
  </si>
  <si>
    <t>makan mgu ke 20</t>
  </si>
  <si>
    <t>pembayaran ke dua</t>
  </si>
  <si>
    <t>makan mgu ke 21</t>
  </si>
  <si>
    <t>BAYAR TIKET AMBIL DR  LAIN 1.529</t>
  </si>
  <si>
    <t>BAYAR TIKET AMBIL DR  JATIM</t>
  </si>
  <si>
    <t>beli meja dapur</t>
  </si>
  <si>
    <t>makan mgu ke 22</t>
  </si>
  <si>
    <t>BAYAR SPJ</t>
  </si>
  <si>
    <t xml:space="preserve">Makan minggu ke 23 15x </t>
  </si>
  <si>
    <t>print</t>
  </si>
  <si>
    <t>makan minggu ke24 8 x</t>
  </si>
  <si>
    <t>Makan minggu ke 25 15x</t>
  </si>
  <si>
    <t>gopay</t>
  </si>
  <si>
    <t>Makan minggu ke 26 12x</t>
  </si>
  <si>
    <t>hakusa cetak banner</t>
  </si>
  <si>
    <t>charles</t>
  </si>
  <si>
    <t xml:space="preserve">trfdr les hakusa wiwin  dan ibu dll </t>
  </si>
  <si>
    <t>trf ican indomart300 dan ibu 250</t>
  </si>
  <si>
    <t>shahrul</t>
  </si>
  <si>
    <t>bayar ke pt PMI</t>
  </si>
  <si>
    <t>suziono sentinel 130 19 pph</t>
  </si>
  <si>
    <t>trf hana, 15+40  peralatan hakusa</t>
  </si>
  <si>
    <t>beli sukodono hakuss</t>
  </si>
  <si>
    <t>anugrah risky</t>
  </si>
  <si>
    <t>EVI</t>
  </si>
  <si>
    <t xml:space="preserve">meja dan pernik hakusa </t>
  </si>
  <si>
    <t>akr peralatan  iis psturi</t>
  </si>
  <si>
    <t>shopee hakusa</t>
  </si>
  <si>
    <t>peralatan hakusa</t>
  </si>
  <si>
    <t xml:space="preserve">kos 1 </t>
  </si>
  <si>
    <t>NOOR ANGGUN  INDRA</t>
  </si>
  <si>
    <t>print hakusa</t>
  </si>
  <si>
    <t>beli meja stenlis hakusa</t>
  </si>
  <si>
    <t>bayar ke endo</t>
  </si>
  <si>
    <t>beli kasur hakusa</t>
  </si>
  <si>
    <t>Bayar kedua</t>
  </si>
  <si>
    <t>Byr tsk</t>
  </si>
  <si>
    <t xml:space="preserve">masuk bayar  5 JUTA </t>
  </si>
  <si>
    <t>Jurnal batc LPKmenanggal N%5</t>
  </si>
  <si>
    <t>Bayar ke 3</t>
  </si>
  <si>
    <t>print fto kopi hakusa</t>
  </si>
  <si>
    <t>listrik 1</t>
  </si>
  <si>
    <t>beli kabel hakusa</t>
  </si>
  <si>
    <t>bayar ke 4  mcu dan ktkln 1 jt</t>
  </si>
  <si>
    <t>kos 2</t>
  </si>
  <si>
    <t>hakusa beli plastik tukng</t>
  </si>
  <si>
    <t xml:space="preserve">kos 3 </t>
  </si>
  <si>
    <t xml:space="preserve">tiket pesawat </t>
  </si>
  <si>
    <t>danniella</t>
  </si>
  <si>
    <t>hotel</t>
  </si>
  <si>
    <t>guru 2x</t>
  </si>
  <si>
    <t>ongkir poaspor</t>
  </si>
  <si>
    <t>marisa bc</t>
  </si>
  <si>
    <t>pembayaran sensei nando</t>
  </si>
  <si>
    <t>MKN MINGGU 8</t>
  </si>
  <si>
    <t>shope plastik hwayoung</t>
  </si>
  <si>
    <t>KEUNT</t>
  </si>
  <si>
    <t xml:space="preserve">makan ke 9 </t>
  </si>
  <si>
    <t>indomart 350 dan tikno 150 rb</t>
  </si>
  <si>
    <t>bayar tiket pulang</t>
  </si>
  <si>
    <t xml:space="preserve">masuk bayar  </t>
  </si>
  <si>
    <t>pembayaran ke tsubasa..</t>
  </si>
  <si>
    <t>hutang 3 juta</t>
  </si>
  <si>
    <t xml:space="preserve">makan ke 10 </t>
  </si>
  <si>
    <t>beli waist bag untuk kensetsu</t>
  </si>
  <si>
    <t>makan ke 11</t>
  </si>
  <si>
    <t>Bayar pelunasan</t>
  </si>
  <si>
    <t>ftkopi</t>
  </si>
  <si>
    <t>makan minggu ke 12</t>
  </si>
  <si>
    <t xml:space="preserve">masuk pembayaran </t>
  </si>
  <si>
    <t xml:space="preserve">handuk hana trf mbk tika </t>
  </si>
  <si>
    <t>ktkln</t>
  </si>
  <si>
    <t>pembayaran online aan</t>
  </si>
  <si>
    <t>makan mgu ke 13</t>
  </si>
  <si>
    <t>bayar kos</t>
  </si>
  <si>
    <t>makan</t>
  </si>
  <si>
    <t>TRF HANNA BAGROUND PHONIX</t>
  </si>
  <si>
    <t>pemmasukan daniella</t>
  </si>
  <si>
    <t>makan mgu ke 14</t>
  </si>
  <si>
    <t>Suci bc</t>
  </si>
  <si>
    <t>makan  mgu ke 15</t>
  </si>
  <si>
    <t>TRF TONGKAT PPH IIS</t>
  </si>
  <si>
    <t>makan minggu ke 16</t>
  </si>
  <si>
    <t>pemmasukan aan 2</t>
  </si>
  <si>
    <t>bayar tiket pulang  400000</t>
  </si>
  <si>
    <t>Bayar 5jt</t>
  </si>
  <si>
    <t>ke 2</t>
  </si>
  <si>
    <t>hutang 5 juta</t>
  </si>
  <si>
    <t>bayar suci</t>
  </si>
  <si>
    <t xml:space="preserve">pemasukan kelas </t>
  </si>
  <si>
    <t>LETER HAKUSA</t>
  </si>
  <si>
    <t xml:space="preserve">bayar listrik </t>
  </si>
  <si>
    <t>Bayar pelunasann</t>
  </si>
  <si>
    <t>bayar guru 1200 lid</t>
  </si>
  <si>
    <t xml:space="preserve"> MATRAI</t>
  </si>
  <si>
    <t>bayar sensei candra</t>
  </si>
  <si>
    <t xml:space="preserve">tes jlpt </t>
  </si>
  <si>
    <t>TRF SUTIKNO HAKUSA</t>
  </si>
  <si>
    <t>sewa 1</t>
  </si>
  <si>
    <t>makan minggu ke 17</t>
  </si>
  <si>
    <t>sewa 2</t>
  </si>
  <si>
    <t>udin nib</t>
  </si>
  <si>
    <t xml:space="preserve">Makan minggu ke 18 15x </t>
  </si>
  <si>
    <t>makan minggu ke 19 12x</t>
  </si>
  <si>
    <t>ovo untuk Google mail</t>
  </si>
  <si>
    <t xml:space="preserve">ac </t>
  </si>
  <si>
    <t>bayar tantri</t>
  </si>
  <si>
    <t>prmbayaran nando sensei</t>
  </si>
  <si>
    <t>pembayaran alaikal</t>
  </si>
  <si>
    <t>Makan minggu ke 2015x</t>
  </si>
  <si>
    <t>bayar salman les clara salman</t>
  </si>
  <si>
    <t>alaikal</t>
  </si>
  <si>
    <t>sewa 3</t>
  </si>
  <si>
    <t>canva hana</t>
  </si>
  <si>
    <t>Putriyani perdana</t>
  </si>
  <si>
    <t>ketemu bu kirti</t>
  </si>
  <si>
    <t>Makan minggu ke 21 4x</t>
  </si>
  <si>
    <t>bayar radit sensei</t>
  </si>
  <si>
    <t>minum kopi n piza pak agung disnaker</t>
  </si>
  <si>
    <t>makan minggu ke 22 12x</t>
  </si>
  <si>
    <t xml:space="preserve">Pembayaran kedua </t>
  </si>
  <si>
    <t>makan ke 23 15x</t>
  </si>
  <si>
    <t>kursi  hakusa jati</t>
  </si>
  <si>
    <t>pembayaran  jinzai</t>
  </si>
  <si>
    <t xml:space="preserve">kos </t>
  </si>
  <si>
    <t xml:space="preserve">pembayaran ke jinzai </t>
  </si>
  <si>
    <t>cetak brosur</t>
  </si>
  <si>
    <t>pmbayaran sewa menanggal</t>
  </si>
  <si>
    <t xml:space="preserve">Pmbayaran masuk tiket dan visa </t>
  </si>
  <si>
    <t xml:space="preserve">Jft </t>
  </si>
  <si>
    <t>mcu</t>
  </si>
  <si>
    <t>pembayaran keempat</t>
  </si>
  <si>
    <t xml:space="preserve">pembayaran nando aan </t>
  </si>
  <si>
    <t>Trf pelunasan ke jinzai</t>
  </si>
  <si>
    <t>bis</t>
  </si>
  <si>
    <t>Visa jkt</t>
  </si>
  <si>
    <t>pembayaran januari februari</t>
  </si>
  <si>
    <t>ongkir cetak gojek hakusa</t>
  </si>
  <si>
    <t>bid</t>
  </si>
  <si>
    <t>duplikate</t>
  </si>
  <si>
    <t>Daffa</t>
  </si>
  <si>
    <t xml:space="preserve">paspor </t>
  </si>
  <si>
    <t>nando  ella dan alaikal</t>
  </si>
  <si>
    <t>mkn kebuli lidya</t>
  </si>
  <si>
    <t>BAYAR   RADIT  ALAIKAL SMK6</t>
  </si>
  <si>
    <t>beli mkn</t>
  </si>
  <si>
    <t>ELLA BAYAR OKT</t>
  </si>
  <si>
    <t>beli bingkisan om didik</t>
  </si>
  <si>
    <t>ALAIKAL BAYAR NOV</t>
  </si>
  <si>
    <t xml:space="preserve">pmbyatan  ketiga tiket </t>
  </si>
  <si>
    <t>DHIKA</t>
  </si>
  <si>
    <t>nando 1430000</t>
  </si>
  <si>
    <t>pln mama</t>
  </si>
  <si>
    <t>Bayar hakusa -3000000</t>
  </si>
  <si>
    <t>alif bagus  tp 300 dpake byar kos 200 bude 50 ongkir 50 krmas n jajan sisa 500</t>
  </si>
  <si>
    <t>alif 1100 bagus 1200</t>
  </si>
  <si>
    <t>aan rembang</t>
  </si>
  <si>
    <t>lila les sasha</t>
  </si>
  <si>
    <t>Andray</t>
  </si>
  <si>
    <t>300 kos lidya 300 bude dan blnja n onkir haksa</t>
  </si>
  <si>
    <t xml:space="preserve">adm </t>
  </si>
  <si>
    <t>Bayar nisa</t>
  </si>
  <si>
    <t xml:space="preserve">pengeluaran alif </t>
  </si>
  <si>
    <t>Bayarmcu</t>
  </si>
  <si>
    <t>print hakusa n4</t>
  </si>
  <si>
    <t>bayar visa</t>
  </si>
  <si>
    <t>byar hakusa</t>
  </si>
  <si>
    <t>mkn bakso gresik</t>
  </si>
  <si>
    <t>Ktkln</t>
  </si>
  <si>
    <t>guru  2x</t>
  </si>
  <si>
    <t>isi bensin</t>
  </si>
  <si>
    <t>makan minggu ke 4</t>
  </si>
  <si>
    <t>pembayaran  sasa 585 aiko 650</t>
  </si>
  <si>
    <t>-8.565.000</t>
  </si>
  <si>
    <t>Muhfid</t>
  </si>
  <si>
    <t>makan minggu ke 7</t>
  </si>
  <si>
    <t>cetak hakusa</t>
  </si>
  <si>
    <t>makan minggu ke 8</t>
  </si>
  <si>
    <t>makan minggu ke 9</t>
  </si>
  <si>
    <t>pembayaran nando</t>
  </si>
  <si>
    <t>beli peralatan graha materai</t>
  </si>
  <si>
    <t>jlpt</t>
  </si>
  <si>
    <t>pmbyatan  ketiga</t>
  </si>
  <si>
    <t>trf mas arif uruk tanah sukodono</t>
  </si>
  <si>
    <t xml:space="preserve"> buku shigoto 3</t>
  </si>
  <si>
    <t>Bayar</t>
  </si>
  <si>
    <t>byar niiisa</t>
  </si>
  <si>
    <t>beli kasur untuk hakusa 1800 loker1400</t>
  </si>
  <si>
    <t>makan minggu ke 10</t>
  </si>
  <si>
    <t xml:space="preserve">ongkos </t>
  </si>
  <si>
    <t>makan minggu ke 11</t>
  </si>
  <si>
    <t>kontrak hakusa</t>
  </si>
  <si>
    <t>makan minggu ke12</t>
  </si>
  <si>
    <t>Kekurangan</t>
  </si>
  <si>
    <t>sdh byr 3 jt16/07/2026</t>
  </si>
  <si>
    <t>beli peraltn graha media</t>
  </si>
  <si>
    <t>bayar guru lid</t>
  </si>
  <si>
    <t>trf mulia jaya hakusa peralatan sapu dll</t>
  </si>
  <si>
    <t xml:space="preserve">Aden nuari </t>
  </si>
  <si>
    <t>pembayaran ke4</t>
  </si>
  <si>
    <t>trf mas liki bersih dandan asrama</t>
  </si>
  <si>
    <t>makan minggu ke13</t>
  </si>
  <si>
    <t xml:space="preserve">Makan minggu ke 14 15x </t>
  </si>
  <si>
    <t>trf mbak tika sprei</t>
  </si>
  <si>
    <t>makan minggu ke15 8 x</t>
  </si>
  <si>
    <t>az</t>
  </si>
  <si>
    <t>`1</t>
  </si>
  <si>
    <t xml:space="preserve">bayar kedua </t>
  </si>
  <si>
    <t>trfrayhan jaket hakusa</t>
  </si>
  <si>
    <t>peralatan asama</t>
  </si>
  <si>
    <t>Makan minggu ke 16 15x</t>
  </si>
  <si>
    <t>nbeli buku imc batch 1 4 biji</t>
  </si>
  <si>
    <t>bordir express hakusa</t>
  </si>
  <si>
    <t>Makan minggu ke 1712x</t>
  </si>
  <si>
    <t>Makan minggu ke 1812x</t>
  </si>
  <si>
    <t>Septeenbc</t>
  </si>
  <si>
    <t>beli keplek dasi hakusa</t>
  </si>
  <si>
    <t>Makan minggu ke 19 15x</t>
  </si>
  <si>
    <t>Makan minggu ke 20 15x</t>
  </si>
  <si>
    <t>Makan minggu ke 21 15x</t>
  </si>
  <si>
    <t>gopay beli gmail room</t>
  </si>
  <si>
    <t>pembayaran tsubatsa</t>
  </si>
  <si>
    <t>Makan minggu ke 22 14x</t>
  </si>
  <si>
    <t>beli papan hakusa</t>
  </si>
  <si>
    <t>pembayaran tsubasa pelunasan</t>
  </si>
  <si>
    <t>Pmbayaran masuk tiket dan visa</t>
  </si>
  <si>
    <t xml:space="preserve">ssw jepang </t>
  </si>
  <si>
    <t>web hakusa</t>
  </si>
  <si>
    <t>Trf tiket ke tsubasa</t>
  </si>
  <si>
    <t>makan minggu ke 23 15 x</t>
  </si>
  <si>
    <t>pln sukodonno</t>
  </si>
  <si>
    <t>trf pembayaran 18600000</t>
  </si>
  <si>
    <t>mkn minggu ke 24 15x</t>
  </si>
  <si>
    <t>alvie</t>
  </si>
  <si>
    <t>beli paving 18 m</t>
  </si>
  <si>
    <t>ssw indo</t>
  </si>
  <si>
    <t>mkn minggu ke 25 15 x</t>
  </si>
  <si>
    <t>beli cctv</t>
  </si>
  <si>
    <t>mkn minggu ke 27 15 x</t>
  </si>
  <si>
    <t>mkn minggu pertama ank2 asrama</t>
  </si>
  <si>
    <t>hanin</t>
  </si>
  <si>
    <t>pembsayaran kedua</t>
  </si>
  <si>
    <t>pembayaran ke tsubasa</t>
  </si>
  <si>
    <t>pavinf 2 M sukodono</t>
  </si>
  <si>
    <t>pmbayaran ketsubasa</t>
  </si>
  <si>
    <t>trfmasuk uang  lpk dn lita1300</t>
  </si>
  <si>
    <t>habis untuk byr cedar</t>
  </si>
  <si>
    <t>Aisyah</t>
  </si>
  <si>
    <t>pembayaran 2</t>
  </si>
  <si>
    <t>makan  minggu ke dua</t>
  </si>
  <si>
    <t>bayar firman</t>
  </si>
  <si>
    <t>aulia bayar</t>
  </si>
  <si>
    <t>seragam hakusa d kurangi 750.000 mas anggi</t>
  </si>
  <si>
    <t>gopay bayar buku  firman</t>
  </si>
  <si>
    <t>cedar offline kaigo</t>
  </si>
  <si>
    <t>makan asama minggu ke 3</t>
  </si>
  <si>
    <t xml:space="preserve">makan </t>
  </si>
  <si>
    <t>makan di wizmie sm bu kirti</t>
  </si>
  <si>
    <t>rohmah</t>
  </si>
  <si>
    <t>grab</t>
  </si>
  <si>
    <t>galih widianto</t>
  </si>
  <si>
    <t>miftakhul</t>
  </si>
  <si>
    <t>bintang tri</t>
  </si>
  <si>
    <t>bensin hannagresik</t>
  </si>
  <si>
    <t>rusdi</t>
  </si>
  <si>
    <t>dimas maulana</t>
  </si>
  <si>
    <t>pembayaran ke2</t>
  </si>
  <si>
    <t>prasetyo hamsyah</t>
  </si>
  <si>
    <t>Byar lidya</t>
  </si>
  <si>
    <t>lutfi alle</t>
  </si>
  <si>
    <t xml:space="preserve">bayar gurubseno utang </t>
  </si>
  <si>
    <t xml:space="preserve">Bayar ke 3 </t>
  </si>
  <si>
    <t>Wifi</t>
  </si>
  <si>
    <t>pembayaran fajar</t>
  </si>
  <si>
    <t>Hanna</t>
  </si>
  <si>
    <t>Bayar ke 4 bulan juli</t>
  </si>
  <si>
    <t>pembayaran  seichou alvian</t>
  </si>
  <si>
    <t>muzaki</t>
  </si>
  <si>
    <t>Bayar firman</t>
  </si>
  <si>
    <t>roti dan air minum</t>
  </si>
  <si>
    <t>pembayaran aan</t>
  </si>
  <si>
    <t xml:space="preserve">intan nuraeni </t>
  </si>
  <si>
    <t>dyah ayu</t>
  </si>
  <si>
    <t xml:space="preserve">pembayaran Andrew </t>
  </si>
  <si>
    <t>sri mulya</t>
  </si>
  <si>
    <t xml:space="preserve">mkn anak bandung </t>
  </si>
  <si>
    <t>alvian</t>
  </si>
  <si>
    <t xml:space="preserve">anik dwi </t>
  </si>
  <si>
    <t>Yogi</t>
  </si>
  <si>
    <t>bella</t>
  </si>
  <si>
    <t>allif</t>
  </si>
  <si>
    <t>Ongkos</t>
  </si>
  <si>
    <t>bagus</t>
  </si>
  <si>
    <t>lutfi ale1</t>
  </si>
  <si>
    <t>izzat</t>
  </si>
  <si>
    <t>Visa mcu ktkln</t>
  </si>
  <si>
    <t>chealse 1</t>
  </si>
  <si>
    <t>Buku</t>
  </si>
  <si>
    <t>Mkn</t>
  </si>
  <si>
    <t>trf ibu sewa ruang</t>
  </si>
  <si>
    <t>guru lidya</t>
  </si>
  <si>
    <t>anik dwi  1</t>
  </si>
  <si>
    <t>Garut</t>
  </si>
  <si>
    <t>bayar kedua</t>
  </si>
  <si>
    <t>pembayaran enlink</t>
  </si>
  <si>
    <t>mkn minggu ke 4</t>
  </si>
  <si>
    <t>Byar guru firman</t>
  </si>
  <si>
    <t>Enlink</t>
  </si>
  <si>
    <t>Bayar ke3</t>
  </si>
  <si>
    <t>Ongkos chealsea</t>
  </si>
  <si>
    <t>bayar ke 4</t>
  </si>
  <si>
    <t>trf like hakusa</t>
  </si>
  <si>
    <t>rayhan 1</t>
  </si>
  <si>
    <t>bayar guru firman</t>
  </si>
  <si>
    <t xml:space="preserve">rayhan </t>
  </si>
  <si>
    <t>trf papan foto hakusa</t>
  </si>
  <si>
    <t xml:space="preserve">pembayaran  enlink </t>
  </si>
  <si>
    <t xml:space="preserve">bulan agustus </t>
  </si>
  <si>
    <t>lutfi ale</t>
  </si>
  <si>
    <t>bayar bulan sept</t>
  </si>
  <si>
    <t>trf selisa hakusa</t>
  </si>
  <si>
    <t>Alifian</t>
  </si>
  <si>
    <t>Lutfi ale ke 2</t>
  </si>
  <si>
    <t xml:space="preserve">chealsea </t>
  </si>
  <si>
    <t xml:space="preserve">bensin </t>
  </si>
  <si>
    <t>Bayar pelatihan cedar 480000</t>
  </si>
  <si>
    <t>beli rak buku 186,191,core fitnes200 beli susu 45, shp 21 mi ayam 24 bracket tv 276</t>
  </si>
  <si>
    <t>anik cedar bayar 2</t>
  </si>
  <si>
    <t>beli kursi  ketintang</t>
  </si>
  <si>
    <t>guru</t>
  </si>
  <si>
    <t>1200000bayar kedua</t>
  </si>
  <si>
    <t>chelasecedar bayar 2</t>
  </si>
  <si>
    <t>ican hanna</t>
  </si>
  <si>
    <t>bnsp hanna</t>
  </si>
  <si>
    <t>Rayhan 2</t>
  </si>
  <si>
    <t>byar izzat</t>
  </si>
  <si>
    <t>Mkn anik lutfi rayhan</t>
  </si>
  <si>
    <t>trf beli remot tv spanjang</t>
  </si>
  <si>
    <t>Chealsea pelatihan</t>
  </si>
  <si>
    <t>anik dwi</t>
  </si>
  <si>
    <t>Imelda fransiska</t>
  </si>
  <si>
    <t>chealse</t>
  </si>
  <si>
    <t>bayar lintang ambil uang ibu</t>
  </si>
  <si>
    <t>Lutfi ale  bayar 3</t>
  </si>
  <si>
    <t>dp pak trji hkusa skrk</t>
  </si>
  <si>
    <t>visa ktkln chealsea rayhan</t>
  </si>
  <si>
    <t>Anik refund</t>
  </si>
  <si>
    <t>pln sukodono</t>
  </si>
  <si>
    <t>mkn akomodasi chealsea chedar</t>
  </si>
  <si>
    <t xml:space="preserve">listrik </t>
  </si>
  <si>
    <t>lutfi ale bayar 4</t>
  </si>
  <si>
    <t xml:space="preserve">belanja </t>
  </si>
  <si>
    <t>rayhan bayar 2,5</t>
  </si>
  <si>
    <t>meja hakusa</t>
  </si>
  <si>
    <t>anik refund 4500</t>
  </si>
  <si>
    <t>bayar</t>
  </si>
  <si>
    <t>beli kursi shopee</t>
  </si>
  <si>
    <t>Uang lutfi untuk visa2500dan 1jt meja $@buku 436</t>
  </si>
  <si>
    <t>habis</t>
  </si>
  <si>
    <t>Lutfi ale  bayar 5</t>
  </si>
  <si>
    <t>bayar kedua ketiga bulan juli</t>
  </si>
  <si>
    <t xml:space="preserve">BYR ENLINK LUTFI ALE </t>
  </si>
  <si>
    <t>reimburese  mcu ktkln</t>
  </si>
  <si>
    <t>bayar seno  juli</t>
  </si>
  <si>
    <t>BYR ENLINK RAYHAN pakai uang bayu/ taufiq</t>
  </si>
  <si>
    <t>Bayar ke 4</t>
  </si>
  <si>
    <t>lutfiale  bayar reimburse</t>
  </si>
  <si>
    <t>gopay unntuk zoom</t>
  </si>
  <si>
    <t>kumala</t>
  </si>
  <si>
    <t>p</t>
  </si>
  <si>
    <t>gopay untuk zoom</t>
  </si>
  <si>
    <t>ruzky</t>
  </si>
  <si>
    <t>makan anak asrama yangke5</t>
  </si>
  <si>
    <t>abdul nauval bayar</t>
  </si>
  <si>
    <t>pembayaran ke japindo</t>
  </si>
  <si>
    <t>hadiah untuk ibnu sina dan ukai saitu sensei</t>
  </si>
  <si>
    <t>Trf dr kumala</t>
  </si>
  <si>
    <t>Bayar ke iin japindo</t>
  </si>
  <si>
    <t>hadiah harvestuntuk mbk rara</t>
  </si>
  <si>
    <t>alat atk</t>
  </si>
  <si>
    <t>Visa nur kumala</t>
  </si>
  <si>
    <t>beli nicesoo untuk anak anak kecil lamongan rara</t>
  </si>
  <si>
    <t>lunas</t>
  </si>
  <si>
    <t>mandiri ican trf udin untuk oss</t>
  </si>
  <si>
    <t>Bayar guru firman</t>
  </si>
  <si>
    <t>Jurnal batc LPK N5 N4 SMK 6</t>
  </si>
  <si>
    <t>Imroa</t>
  </si>
  <si>
    <t>beli buku putri  sukodono</t>
  </si>
  <si>
    <t>buku ssw</t>
  </si>
  <si>
    <t xml:space="preserve">sutarji skrk </t>
  </si>
  <si>
    <t>marisa</t>
  </si>
  <si>
    <t>Pembayaran kedua</t>
  </si>
  <si>
    <t>Trf technobank</t>
  </si>
  <si>
    <t xml:space="preserve">fee kirti sensei </t>
  </si>
  <si>
    <t>tol lamongan</t>
  </si>
  <si>
    <t>trf firman buku hakusa</t>
  </si>
  <si>
    <t>KASUR</t>
  </si>
  <si>
    <t>novika</t>
  </si>
  <si>
    <t>papan ketintang</t>
  </si>
  <si>
    <t xml:space="preserve">makan  mnggu 1 9x </t>
  </si>
  <si>
    <t>makan minggu ke 2 12x</t>
  </si>
  <si>
    <t>trf lila les sasha</t>
  </si>
  <si>
    <t>Makan minggu ke 3 15x</t>
  </si>
  <si>
    <t>Makan minggu ke 4 4x</t>
  </si>
  <si>
    <t>bensin solo nauval</t>
  </si>
  <si>
    <t xml:space="preserve">nando </t>
  </si>
  <si>
    <t>biaya raihan nauval</t>
  </si>
  <si>
    <t>makan  minggu ke 5  12x</t>
  </si>
  <si>
    <t>Guru seno</t>
  </si>
  <si>
    <t>trf bca untuk tol solo</t>
  </si>
  <si>
    <t>Raihan</t>
  </si>
  <si>
    <t>makan ke 6 15x</t>
  </si>
  <si>
    <t>BAYAR RADIT</t>
  </si>
  <si>
    <t>makan ke 7 15x</t>
  </si>
  <si>
    <t>mkn untuk solo raihan</t>
  </si>
  <si>
    <t>makan ke 8 15x</t>
  </si>
  <si>
    <t>bayar nando total 1430000</t>
  </si>
  <si>
    <t>makan ke 9 15x</t>
  </si>
  <si>
    <t>mkn minggu ke 6 asrama</t>
  </si>
  <si>
    <t>makan ke 9 14x</t>
  </si>
  <si>
    <t>aulia febri</t>
  </si>
  <si>
    <t>bayar habibi</t>
  </si>
  <si>
    <t>makn sate kambang pak manto</t>
  </si>
  <si>
    <t>makan ke 10 15x</t>
  </si>
  <si>
    <t>tol solo sub</t>
  </si>
  <si>
    <t xml:space="preserve">makan ke 11 15x </t>
  </si>
  <si>
    <t>Bayar habibi</t>
  </si>
  <si>
    <t>guru firman</t>
  </si>
  <si>
    <t>Bayar buku 1</t>
  </si>
  <si>
    <t>hakusa agung disnaker</t>
  </si>
  <si>
    <t xml:space="preserve">radit  smk 6 21 hari </t>
  </si>
  <si>
    <t>lunas selsai</t>
  </si>
  <si>
    <t>makan meris 12 15x</t>
  </si>
  <si>
    <t>15/07.2026</t>
  </si>
  <si>
    <t>beli  ac hakusa</t>
  </si>
  <si>
    <t>Irvan andi</t>
  </si>
  <si>
    <t>makan ke 14</t>
  </si>
  <si>
    <t>28/02/0206</t>
  </si>
  <si>
    <t xml:space="preserve">Makan ke 15 </t>
  </si>
  <si>
    <t>Smk6 radit 23 hari</t>
  </si>
  <si>
    <t>ovo mkn</t>
  </si>
  <si>
    <t>bayar job jepang</t>
  </si>
  <si>
    <t>gopay maria</t>
  </si>
  <si>
    <t>25/04/0206</t>
  </si>
  <si>
    <t>Smk6 radit 10 hari terakhir</t>
  </si>
  <si>
    <t>PEMBAYARAN KEDUA</t>
  </si>
  <si>
    <t>Guru firman</t>
  </si>
  <si>
    <t>buku hakusa 3 ank</t>
  </si>
  <si>
    <t>Pembayaran ke 3</t>
  </si>
  <si>
    <t>buku hakusa</t>
  </si>
  <si>
    <t xml:space="preserve">trf reimburse </t>
  </si>
  <si>
    <t>trf luki hakusa ac</t>
  </si>
  <si>
    <t>Imam faturhidi bc enlink</t>
  </si>
  <si>
    <t>Pembayaran pertama</t>
  </si>
  <si>
    <t>pln hakusa</t>
  </si>
  <si>
    <t>Makan ke 16</t>
  </si>
  <si>
    <t>Makan ke 17</t>
  </si>
  <si>
    <t>Makan ke 19</t>
  </si>
  <si>
    <t>trf makan ke 7 anak anak</t>
  </si>
  <si>
    <t>Mkn ke20</t>
  </si>
  <si>
    <t>byar ssw</t>
  </si>
  <si>
    <t>bayar enlink</t>
  </si>
  <si>
    <t>bayar ke4</t>
  </si>
  <si>
    <t>trf bella bantu  desain</t>
  </si>
  <si>
    <t>bayar ke enlink</t>
  </si>
  <si>
    <t>trf nando online hakusa  1</t>
  </si>
  <si>
    <t>Tata paulus</t>
  </si>
  <si>
    <t xml:space="preserve">trf dr fahmi zam zami </t>
  </si>
  <si>
    <t>refa</t>
  </si>
  <si>
    <t>trf dari  rossi 1</t>
  </si>
  <si>
    <t>Bayar guru seno</t>
  </si>
  <si>
    <t>pembayaran pertama  fahmi</t>
  </si>
  <si>
    <t>trf dari nauval adik raihan dari 5 juta lalu dtrf ke kebun 4 juta sisa 1 juta</t>
  </si>
  <si>
    <t>)</t>
  </si>
  <si>
    <t>abdul bayar ke 3</t>
  </si>
  <si>
    <t>Byar ke3</t>
  </si>
  <si>
    <t>nauval bayar ke 3</t>
  </si>
  <si>
    <t>Wulan kaigo</t>
  </si>
  <si>
    <t>pln menanggal</t>
  </si>
  <si>
    <t>Juven</t>
  </si>
  <si>
    <t>tali hakusa</t>
  </si>
  <si>
    <t>kontrak hakusa menanggal</t>
  </si>
  <si>
    <t>kontrakan sukodono</t>
  </si>
  <si>
    <t>paranet sukodono</t>
  </si>
  <si>
    <t xml:space="preserve">Buku2 </t>
  </si>
  <si>
    <t>Eli</t>
  </si>
  <si>
    <t>TRF MUAD HAKUSA TUKANG</t>
  </si>
  <si>
    <t>Pembayaran ke tsubasa</t>
  </si>
  <si>
    <t xml:space="preserve">Adam </t>
  </si>
  <si>
    <t>Melvi</t>
  </si>
  <si>
    <t>print kakusa</t>
  </si>
  <si>
    <t>grab perjlnn ke unesa lab sschool takeuchi sensei</t>
  </si>
  <si>
    <t>Bayar hanna</t>
  </si>
  <si>
    <t>beli mkn siang</t>
  </si>
  <si>
    <t>pe,bayaran ke 2</t>
  </si>
  <si>
    <t>bayar sensei</t>
  </si>
  <si>
    <t>belanja tinta print 200 lintang 100</t>
  </si>
  <si>
    <t>pembayaran visa</t>
  </si>
  <si>
    <t>kos mei</t>
  </si>
  <si>
    <t>selesai</t>
  </si>
  <si>
    <t>bayar maria hakusa]</t>
  </si>
  <si>
    <t>Gustin</t>
  </si>
  <si>
    <t>bayar yasmin hakusa</t>
  </si>
  <si>
    <t>bayar hibiki fafumi</t>
  </si>
  <si>
    <t>pembayaran 2000</t>
  </si>
  <si>
    <t xml:space="preserve">pembayaran ketiga </t>
  </si>
  <si>
    <t>bayar 本はくさ</t>
  </si>
  <si>
    <t>tiket pesawat</t>
  </si>
  <si>
    <t>FAJAR BAYR</t>
  </si>
  <si>
    <t>selsai</t>
  </si>
  <si>
    <t>BUNGA BAYAR</t>
  </si>
  <si>
    <t xml:space="preserve">pt hakusa memorandum </t>
  </si>
  <si>
    <t xml:space="preserve">Denik </t>
  </si>
  <si>
    <t>cetk buku tulis hakusa</t>
  </si>
  <si>
    <t>jam hakusa</t>
  </si>
  <si>
    <t>ovo .....</t>
  </si>
  <si>
    <t xml:space="preserve">isis bensin </t>
  </si>
  <si>
    <t xml:space="preserve">tiket </t>
  </si>
  <si>
    <t>cetak banner hakusa dan cetk brosur</t>
  </si>
  <si>
    <t xml:space="preserve">bayar ketiga </t>
  </si>
  <si>
    <t xml:space="preserve">byr nando </t>
  </si>
  <si>
    <t xml:space="preserve"> </t>
  </si>
  <si>
    <t>\</t>
  </si>
  <si>
    <t>bca hanna  beli kertas , ember km mndi</t>
  </si>
  <si>
    <t>Cedar</t>
  </si>
  <si>
    <t>Cedar hotel</t>
  </si>
  <si>
    <t>kipas hakusa</t>
  </si>
  <si>
    <t>Tata</t>
  </si>
  <si>
    <t>Kue</t>
  </si>
  <si>
    <t>Minum</t>
  </si>
  <si>
    <t>Galang</t>
  </si>
  <si>
    <t>07/07/ 2026</t>
  </si>
  <si>
    <t xml:space="preserve">Panca </t>
  </si>
  <si>
    <t xml:space="preserve">listrik  sukodono </t>
  </si>
  <si>
    <t>abdul hadi</t>
  </si>
  <si>
    <t>leter tulisan hakusa</t>
  </si>
  <si>
    <t>Dhimas</t>
  </si>
  <si>
    <t>abdul hadi 1</t>
  </si>
  <si>
    <t>listrik hakusa sukodono</t>
  </si>
  <si>
    <t>enlink</t>
  </si>
  <si>
    <t>akomodasi n makan</t>
  </si>
  <si>
    <t>hebel</t>
  </si>
  <si>
    <t>masuk dhimas</t>
  </si>
  <si>
    <t>bca</t>
  </si>
  <si>
    <t>akomodasi n pelatiham</t>
  </si>
  <si>
    <t>papan cakrawala</t>
  </si>
  <si>
    <t>annete</t>
  </si>
  <si>
    <t>visa annete</t>
  </si>
  <si>
    <t>trf gaji lidya 1000.000</t>
  </si>
  <si>
    <t>listrik sukodono</t>
  </si>
  <si>
    <t>bayar pak kondo</t>
  </si>
  <si>
    <t>bayar ke1</t>
  </si>
  <si>
    <t>fahmi bayar</t>
  </si>
  <si>
    <t>bayar ke 1</t>
  </si>
  <si>
    <t>beli aqua hakusa</t>
  </si>
  <si>
    <t>bayar ke 2</t>
  </si>
  <si>
    <t>gaji lidya  jatim</t>
  </si>
  <si>
    <t>bayar ke 3</t>
  </si>
  <si>
    <t>HAKUSA KORAN NOTARIS</t>
  </si>
  <si>
    <t>biaya tes jft anak vokasi 3</t>
  </si>
  <si>
    <t>biaya tes jft anak vokasi 1</t>
  </si>
  <si>
    <t>Bayar pertama</t>
  </si>
  <si>
    <t>gaji bela jatim</t>
  </si>
  <si>
    <t>Kekurangan2500.000</t>
  </si>
  <si>
    <t>Lunas</t>
  </si>
  <si>
    <t>Jamur shitake</t>
  </si>
  <si>
    <t xml:space="preserve">adzan </t>
  </si>
  <si>
    <t>Bayar pertama gustin melvi@8jt</t>
  </si>
  <si>
    <t>gaji maria jatim</t>
  </si>
  <si>
    <t>pembayaran yasmin</t>
  </si>
  <si>
    <t>bayar tsubasa</t>
  </si>
  <si>
    <t xml:space="preserve">Bayar kekurangn </t>
  </si>
  <si>
    <t>Denik 10000000</t>
  </si>
  <si>
    <t>Trf tsubasa</t>
  </si>
  <si>
    <t>Gustin  sdh mcu dan ktkln</t>
  </si>
  <si>
    <t>Melvi sdh mcu ktkln</t>
  </si>
  <si>
    <t>Denik</t>
  </si>
  <si>
    <t>Tiket pesawat</t>
  </si>
  <si>
    <t>pembayaranadzan</t>
  </si>
  <si>
    <t>Visa</t>
  </si>
  <si>
    <t>pembayran adzan</t>
  </si>
  <si>
    <t>pembayaran adzan</t>
  </si>
  <si>
    <t>gaji yasmin jatim</t>
  </si>
  <si>
    <t>Takara</t>
  </si>
  <si>
    <t xml:space="preserve">Bayar pertama </t>
  </si>
  <si>
    <t>pembayaran wahyu</t>
  </si>
  <si>
    <t>pembayaran ke 5</t>
  </si>
  <si>
    <t>gaji yasmin</t>
  </si>
  <si>
    <t>bayar tsubasa lunas</t>
  </si>
  <si>
    <t>gopay gojek sodus</t>
  </si>
  <si>
    <t>pembayaran adzan ke 4</t>
  </si>
  <si>
    <t>pembayaran adzan ke 5</t>
  </si>
  <si>
    <t>Ainun bakar</t>
  </si>
  <si>
    <t>syahrul</t>
  </si>
  <si>
    <t>pmbyrn sabil ke 6</t>
  </si>
  <si>
    <t>bayar oshin</t>
  </si>
  <si>
    <t>pembayaran dari daniella</t>
  </si>
  <si>
    <t>bayar 10</t>
  </si>
  <si>
    <t>pembayaran dari nando</t>
  </si>
  <si>
    <t xml:space="preserve">bayar  ke 3 </t>
  </si>
  <si>
    <t xml:space="preserve">pembayaran nando les aan </t>
  </si>
  <si>
    <t>ke4</t>
  </si>
  <si>
    <t>ke5</t>
  </si>
  <si>
    <t>adzan sukodono bayar 1</t>
  </si>
  <si>
    <t>wahyu</t>
  </si>
  <si>
    <t>leonardo</t>
  </si>
  <si>
    <t>pembayaran dari abdul</t>
  </si>
  <si>
    <t>jatim</t>
  </si>
  <si>
    <t>bayar listrik 200 n sewa 500 menanggal ke 2</t>
  </si>
  <si>
    <t>byr nando aaan 2 sdh byr</t>
  </si>
  <si>
    <t>bayar konntrak menanggal 2</t>
  </si>
  <si>
    <t>nur aziz</t>
  </si>
  <si>
    <t>buku n4skdn</t>
  </si>
  <si>
    <t>aziz bayar</t>
  </si>
  <si>
    <t>cetak isbn buku hakusa</t>
  </si>
  <si>
    <t>mkn mi kmbali jaya</t>
  </si>
  <si>
    <t>bayar isr</t>
  </si>
  <si>
    <t>Satria</t>
  </si>
  <si>
    <t>shopee buku kanji hakusa</t>
  </si>
  <si>
    <t>Graito</t>
  </si>
  <si>
    <t>kirtin sensei500000</t>
  </si>
  <si>
    <t>wifi sukodono</t>
  </si>
  <si>
    <t>syahrull</t>
  </si>
  <si>
    <t>Bayu pm gunma</t>
  </si>
  <si>
    <t>pembayaran wahyu hakusa sukodono dipakai 200untuk bunga bali</t>
  </si>
  <si>
    <t>bayar ali</t>
  </si>
  <si>
    <t>paspor</t>
  </si>
  <si>
    <t xml:space="preserve">bayar ali </t>
  </si>
  <si>
    <t>pembayaran sabilsukodono</t>
  </si>
  <si>
    <t>Taufiq pm gunma</t>
  </si>
  <si>
    <t>beli tol</t>
  </si>
  <si>
    <t>Bayarkedua</t>
  </si>
  <si>
    <t>izumi hendrawan arif</t>
  </si>
  <si>
    <t xml:space="preserve">alaikal bayar </t>
  </si>
  <si>
    <t>hutang  berdua</t>
  </si>
  <si>
    <t>trf ayah muad skdno 2</t>
  </si>
  <si>
    <t>izumi ainun najib rama</t>
  </si>
  <si>
    <t>pln skdn</t>
  </si>
  <si>
    <t>ainun najib 3</t>
  </si>
  <si>
    <t>nando sensei  menanggal</t>
  </si>
  <si>
    <t>halkusa 1</t>
  </si>
  <si>
    <t>bayar yuda</t>
  </si>
  <si>
    <t>rama</t>
  </si>
  <si>
    <t xml:space="preserve">Intan </t>
  </si>
  <si>
    <t>Pembayaran 1</t>
  </si>
  <si>
    <t>Pembayaran 2</t>
  </si>
  <si>
    <t>Untuk byar 10 juta  untuk novi dan imroa</t>
  </si>
  <si>
    <t>Bayar 3</t>
  </si>
  <si>
    <t>visa rossi</t>
  </si>
  <si>
    <t>isi tol parkir</t>
  </si>
  <si>
    <t>Abdul hadi cedar</t>
  </si>
  <si>
    <t>bunga bis hanna</t>
  </si>
  <si>
    <t>Bayar enlink</t>
  </si>
  <si>
    <t xml:space="preserve">bunga bis hanna </t>
  </si>
  <si>
    <t>Untuk beli hebel</t>
  </si>
  <si>
    <t xml:space="preserve">makan siang steak kampung </t>
  </si>
  <si>
    <t>print bunga</t>
  </si>
  <si>
    <t>Andri pm gunma royal delica</t>
  </si>
  <si>
    <t>bunga bis ican</t>
  </si>
  <si>
    <t>sepatu doni 10125000 sentinel byr 3 x</t>
  </si>
  <si>
    <t xml:space="preserve">sdh bayar kje ali </t>
  </si>
  <si>
    <t>Salsan azista pm gunma royal delica</t>
  </si>
  <si>
    <t xml:space="preserve">gaji yasmin </t>
  </si>
  <si>
    <t>gaji maria</t>
  </si>
  <si>
    <t>Ghulam pm gunma royal delica</t>
  </si>
  <si>
    <t>alfath pm gunma royal delicあ</t>
  </si>
  <si>
    <t>Fajri pm gunma royal delicあ</t>
  </si>
  <si>
    <t>iqbal pm gunma royal delicあ</t>
  </si>
  <si>
    <t>Nabila bc</t>
  </si>
  <si>
    <t xml:space="preserve">Pembayaran 2 </t>
  </si>
  <si>
    <t>Bayar tsubasa</t>
  </si>
  <si>
    <t>Thea</t>
  </si>
  <si>
    <t>Hyokachoso</t>
  </si>
  <si>
    <t xml:space="preserve">mainan anak anak </t>
  </si>
  <si>
    <t xml:space="preserve">evi masturiana </t>
  </si>
  <si>
    <t>Masuk</t>
  </si>
  <si>
    <t>Keluar</t>
  </si>
  <si>
    <t>bus brgkat</t>
  </si>
  <si>
    <t>pengiriman ktp balik</t>
  </si>
  <si>
    <t>bus pulang</t>
  </si>
  <si>
    <t xml:space="preserve"> mcu</t>
  </si>
  <si>
    <t>bayar paspor dan mcu</t>
  </si>
  <si>
    <t xml:space="preserve">yumrotun </t>
  </si>
  <si>
    <t>trf firmaan</t>
  </si>
  <si>
    <t>masuk 10jt</t>
  </si>
  <si>
    <t>bayar  inji</t>
  </si>
  <si>
    <t>banner n voucher hakusa</t>
  </si>
  <si>
    <t>Favian</t>
  </si>
  <si>
    <t>masuk 3000000</t>
  </si>
  <si>
    <t xml:space="preserve"> bayar buedi 300 dan renang 135 blnja</t>
  </si>
  <si>
    <t>paranet hakusa sdh</t>
  </si>
  <si>
    <t>zarfan mcu</t>
  </si>
  <si>
    <t>trf nando cristhoper</t>
  </si>
  <si>
    <t>ig hanna</t>
  </si>
  <si>
    <t>zafran bayar 5 jt d byr hibiki 3 juta -754 mcu</t>
  </si>
  <si>
    <t>rossi 5 juta vokasi 6887</t>
  </si>
  <si>
    <t>banner hakusa</t>
  </si>
  <si>
    <t>trf renang arhad ke5</t>
  </si>
  <si>
    <t>pembayaran bunga</t>
  </si>
  <si>
    <t>pembayaran rossi</t>
  </si>
  <si>
    <t>q</t>
  </si>
  <si>
    <t>ibu</t>
  </si>
  <si>
    <t xml:space="preserve">ican </t>
  </si>
  <si>
    <t>blm ada uange</t>
  </si>
  <si>
    <t xml:space="preserve">trf muad hakusa </t>
  </si>
  <si>
    <t>makan asrama 16</t>
  </si>
  <si>
    <t>makan asrama 17</t>
  </si>
  <si>
    <t>trf bela hakusa</t>
  </si>
  <si>
    <t>trf yen rosi</t>
  </si>
  <si>
    <t>trf alvian seicho</t>
  </si>
  <si>
    <t>byar minuman masita artomoro</t>
  </si>
  <si>
    <t>cetak vouchr</t>
  </si>
  <si>
    <t>qomar</t>
  </si>
  <si>
    <t>fairus</t>
  </si>
  <si>
    <t>trf print</t>
  </si>
  <si>
    <t>byar lidyya guru</t>
  </si>
  <si>
    <t>kmbali alvisan ceicho</t>
  </si>
  <si>
    <t xml:space="preserve">pembayraan nabila </t>
  </si>
  <si>
    <t>bayar wifi sukodono</t>
  </si>
  <si>
    <t>pembayaran abdul  sisa 1300000</t>
  </si>
  <si>
    <t>belanja n mkan  bakpo renang 50, keran 50</t>
  </si>
  <si>
    <t>clara bayar 1700 4</t>
  </si>
  <si>
    <t xml:space="preserve">pln sukodono </t>
  </si>
  <si>
    <t>gaji  radit</t>
  </si>
  <si>
    <t>pln asrama</t>
  </si>
  <si>
    <t>aan bayar</t>
  </si>
  <si>
    <t>trf notaris hakusa</t>
  </si>
  <si>
    <t>mkn  ke 19</t>
  </si>
  <si>
    <t>banner mennanggal kids</t>
  </si>
  <si>
    <t>bu iva unitas</t>
  </si>
  <si>
    <t>firman buku</t>
  </si>
  <si>
    <t>sabil bayar</t>
  </si>
  <si>
    <t>alaikal bayar</t>
  </si>
  <si>
    <t>bang bedsutik hakusa 1</t>
  </si>
  <si>
    <t>gaji anisa</t>
  </si>
  <si>
    <t xml:space="preserve">beli kertas </t>
  </si>
  <si>
    <t>beli jajan suki snak</t>
  </si>
  <si>
    <t>mkn ayam gringging sm yulia</t>
  </si>
  <si>
    <t>pita haksa lanyard</t>
  </si>
  <si>
    <t>beli bak sampah hakusa</t>
  </si>
  <si>
    <t>apar 165 dan beras 200</t>
  </si>
  <si>
    <t xml:space="preserve">notaris akta sewa </t>
  </si>
  <si>
    <t>pembayaran tesar</t>
  </si>
  <si>
    <t>bangbed 2</t>
  </si>
  <si>
    <t>kontrak mrnnaggal</t>
  </si>
  <si>
    <t>makan ke 21</t>
  </si>
  <si>
    <t>pembayaran ke 7 abdul</t>
  </si>
  <si>
    <t>pembayaaran yulia</t>
  </si>
  <si>
    <t>pembayaran ainun bulan 5&amp;6</t>
  </si>
  <si>
    <t>pembayaran dr dokter</t>
  </si>
  <si>
    <t>PEMBAYARAN NABILA</t>
  </si>
  <si>
    <t>BELI  MATERI SSW</t>
  </si>
  <si>
    <t>SPREI  ASRAMA</t>
  </si>
  <si>
    <t>BELI KIPAS ASRAMA</t>
  </si>
  <si>
    <t>JATIM</t>
  </si>
  <si>
    <t>trf nando online aan 50 nya duplikat kunci</t>
  </si>
  <si>
    <t>mkn ke 22</t>
  </si>
  <si>
    <t>lampu asrama</t>
  </si>
  <si>
    <t>PEMBAYARAN ABDUL</t>
  </si>
  <si>
    <t>BELANJA RUMAH  MKN</t>
  </si>
  <si>
    <t>SDKH JKT jd terima 1600.000</t>
  </si>
  <si>
    <t>evi</t>
  </si>
  <si>
    <t>shope</t>
  </si>
  <si>
    <t>baju garis2</t>
  </si>
  <si>
    <t>bca tikno</t>
  </si>
  <si>
    <t>beli peralatan tulis</t>
  </si>
  <si>
    <t>beli kursi hakusa 2 bji</t>
  </si>
  <si>
    <t>mkn 23 tesar1</t>
  </si>
  <si>
    <t>beli pln asrama</t>
  </si>
  <si>
    <t>bli pln asrama</t>
  </si>
  <si>
    <t>meja0 hakusa</t>
  </si>
  <si>
    <t>trf mama hakusa brsih@</t>
  </si>
  <si>
    <t>trf untuk keperluar ftcp hakusa</t>
  </si>
  <si>
    <t>tomoro</t>
  </si>
  <si>
    <t>breli roti ank @ sukodon</t>
  </si>
  <si>
    <t>ktkln zarfan</t>
  </si>
  <si>
    <t>trf gji bela</t>
  </si>
  <si>
    <t>belikabel hakusa</t>
  </si>
  <si>
    <t>perijinan agung  SO</t>
  </si>
  <si>
    <t>ongkir</t>
  </si>
  <si>
    <t>pembayaran dr tesar4000, 1200 dr dyh, 650 aan,  yulia</t>
  </si>
  <si>
    <t>visa zarfan</t>
  </si>
  <si>
    <t>akr sepatu  fredy</t>
  </si>
  <si>
    <t>kaos biru hakusa</t>
  </si>
  <si>
    <t>mkn 24230 , tesar 3</t>
  </si>
  <si>
    <t>pln menangga</t>
  </si>
  <si>
    <t>ongkos anugrah riski</t>
  </si>
  <si>
    <t>kopi tomoro yasmin</t>
  </si>
  <si>
    <t>pemayaran  9950 , zafran, tesar 2000</t>
  </si>
  <si>
    <t>nando smk 6 880, menanggal 380</t>
  </si>
  <si>
    <t>trf  job him 9950-7000=2.950</t>
  </si>
  <si>
    <t>nisa</t>
  </si>
  <si>
    <t>pembayaran  syahrul</t>
  </si>
  <si>
    <t>PSIKOTES FAHMI</t>
  </si>
  <si>
    <t>EKTKLN FAHMI</t>
  </si>
  <si>
    <t>OVO ONGKIR</t>
  </si>
  <si>
    <t>TRF HAKSA DI PAKE BAYAR INTERNET 218000</t>
  </si>
  <si>
    <t>KMBALI</t>
  </si>
  <si>
    <t>DP  MEJA 2700 HAKUSA</t>
  </si>
  <si>
    <t>PLN SUKODONO</t>
  </si>
  <si>
    <t>BELI KURSI</t>
  </si>
  <si>
    <t>BELI LAPTOP HANNA ADMIN</t>
  </si>
  <si>
    <t>CETAK BANNER SEKAT HAKUSA</t>
  </si>
  <si>
    <t>CETAK STIKKER HAKUSA</t>
  </si>
  <si>
    <t>CETAK BROSUR SPECTRUM</t>
  </si>
  <si>
    <t>BELI MEJA  MEETING HAKUSA</t>
  </si>
  <si>
    <t>TRF SEWA HAKUSA MUAT</t>
  </si>
  <si>
    <t>BELI AQUA UNTUK TAMU HAKUSA</t>
  </si>
  <si>
    <t>TRF 150 BINGKAIHAKUSA</t>
  </si>
  <si>
    <t>TRF 110 SURIPA</t>
  </si>
  <si>
    <t>MKN DI UNESA HAPYO</t>
  </si>
  <si>
    <t>TRF HASBI VISA FAHMI</t>
  </si>
  <si>
    <t>0ABDUL BYR</t>
  </si>
  <si>
    <t>PLN HAKUSA</t>
  </si>
  <si>
    <t xml:space="preserve">YULIA BAYAR KEDUA  </t>
  </si>
  <si>
    <t xml:space="preserve">EKTKLN </t>
  </si>
  <si>
    <t>KTKLN YULIA</t>
  </si>
  <si>
    <t>VISA YULIA</t>
  </si>
  <si>
    <t>BAYAR KE SPJ YULIA , KEUNTUNGAN 5 JUTA</t>
  </si>
  <si>
    <t xml:space="preserve">CHARLES PEMBAYARAN </t>
  </si>
  <si>
    <t>pembayaran fahmi</t>
  </si>
  <si>
    <t>prmbayaranke him</t>
  </si>
  <si>
    <t xml:space="preserve">pembayaran zarfan </t>
  </si>
  <si>
    <t>pembayaran dr yamane rosi  dkurangi 5 juta jd 29.000.000</t>
  </si>
  <si>
    <t xml:space="preserve">trf ican </t>
  </si>
  <si>
    <t xml:space="preserve">bayar radit kelas alaikal dan daniela </t>
  </si>
  <si>
    <t xml:space="preserve">pembayaran naya </t>
  </si>
  <si>
    <t xml:space="preserve">bayar sewa  menanggal </t>
  </si>
  <si>
    <t xml:space="preserve">UNITAS </t>
  </si>
  <si>
    <t>tesar 971, evi 650, 700 700</t>
  </si>
  <si>
    <t>perjalanan jakarta transport</t>
  </si>
  <si>
    <t xml:space="preserve">bayar uang tiket yulia </t>
  </si>
  <si>
    <t>bayar uang tiket yulia dr jatim</t>
  </si>
  <si>
    <t>makan asrama 26 tesar 4</t>
  </si>
  <si>
    <t>trf radit smk n dan alaikal</t>
  </si>
  <si>
    <t>makan hanna  hakusa</t>
  </si>
  <si>
    <t>makan anak anak hakusa jlpt</t>
  </si>
  <si>
    <t>makan ke 27 anak anak tesar 5</t>
  </si>
  <si>
    <t>trf nando aan</t>
  </si>
  <si>
    <t>tiket yulia trf  dr jatim di bca pinjam</t>
  </si>
  <si>
    <t>transport jkt 700 n bensin blra n idm 400</t>
  </si>
  <si>
    <t>trf lidya benkyou</t>
  </si>
  <si>
    <t>bayar kos evi 300</t>
  </si>
  <si>
    <t>asrama konslet</t>
  </si>
  <si>
    <t>stemple</t>
  </si>
  <si>
    <t>beli sanyo</t>
  </si>
  <si>
    <t xml:space="preserve">makan  tesar dan evi </t>
  </si>
  <si>
    <t>nauva bayar</t>
  </si>
  <si>
    <t xml:space="preserve">beli makan d sukodono </t>
  </si>
  <si>
    <t>gaji annisa</t>
  </si>
  <si>
    <t xml:space="preserve">daging </t>
  </si>
  <si>
    <t>buku tesar</t>
  </si>
  <si>
    <t>pln</t>
  </si>
  <si>
    <t>gaji masita</t>
  </si>
  <si>
    <t>nawa tesar5 evi 2 180</t>
  </si>
  <si>
    <t>nawa tesar6 evi 3</t>
  </si>
  <si>
    <t xml:space="preserve">bayar nando  smk6 dan </t>
  </si>
  <si>
    <t>tfr dr wiwin  febri</t>
  </si>
  <si>
    <t>aulia trf</t>
  </si>
  <si>
    <t>karlos</t>
  </si>
  <si>
    <t>bayar internet hakusa</t>
  </si>
  <si>
    <t>bayar nando smk 6dan n4</t>
  </si>
  <si>
    <t>febri bayar</t>
  </si>
  <si>
    <t xml:space="preserve">aulia bayar </t>
  </si>
  <si>
    <t>byr beras</t>
  </si>
  <si>
    <t>outing</t>
  </si>
  <si>
    <t>mKn bKAO</t>
  </si>
  <si>
    <t>MKN IKn bKr</t>
  </si>
  <si>
    <t>htm skyland</t>
  </si>
  <si>
    <t>grab lidya</t>
  </si>
  <si>
    <t>beras dn jajan trf masita</t>
  </si>
  <si>
    <t>coban lanang</t>
  </si>
  <si>
    <t>thana</t>
  </si>
  <si>
    <t xml:space="preserve">Belin frozen </t>
  </si>
  <si>
    <t>marisukakoi</t>
  </si>
  <si>
    <t xml:space="preserve">listrik kebraon </t>
  </si>
  <si>
    <t>12.500.000unitas, 2.322.000 anugrah, 10.300.000 andrea</t>
  </si>
  <si>
    <t>trf ican</t>
  </si>
  <si>
    <t>cetak buku hakusa SIP</t>
  </si>
  <si>
    <t>anugrah risky bayar</t>
  </si>
  <si>
    <t>\charles darwin</t>
  </si>
  <si>
    <t>andrea</t>
  </si>
  <si>
    <t>radit smk6</t>
  </si>
  <si>
    <t>urun buwuh</t>
  </si>
  <si>
    <t>tesar 7 dan evi 4</t>
  </si>
  <si>
    <t>lidya berobat</t>
  </si>
  <si>
    <t>firman cetak kalender</t>
  </si>
  <si>
    <t>mknsiang topoki</t>
  </si>
  <si>
    <t xml:space="preserve">TESAR BAYAR </t>
  </si>
  <si>
    <t>web dev albert</t>
  </si>
  <si>
    <t>beli kursi meeting</t>
  </si>
  <si>
    <t>makan tesar 9-evi5</t>
  </si>
  <si>
    <t xml:space="preserve">gaji maria </t>
  </si>
  <si>
    <t>gaji nisa</t>
  </si>
  <si>
    <t>PEMBAYARAN ANAK 3 DR AISHOREN</t>
  </si>
  <si>
    <t>remon</t>
  </si>
  <si>
    <t>listrik kantor hakusa</t>
  </si>
  <si>
    <t>bayar  bri</t>
  </si>
  <si>
    <t>hakusa majasc madrasah</t>
  </si>
  <si>
    <t>cetak banner majasc</t>
  </si>
  <si>
    <t>ongkir cetak</t>
  </si>
  <si>
    <t>ongkir lkalender</t>
  </si>
  <si>
    <t>sucho masita maria kediri</t>
  </si>
  <si>
    <t xml:space="preserve"> evi ingkos pulng</t>
  </si>
  <si>
    <t>mkn tesar 10 evi 6</t>
  </si>
  <si>
    <t>TRF IZAT buku hakusa</t>
  </si>
  <si>
    <t xml:space="preserve">TRF MASITA </t>
  </si>
  <si>
    <t>TRF ADEL KOPI YULIA ALID TSUBOMI</t>
  </si>
  <si>
    <t>OVO MKN</t>
  </si>
  <si>
    <t>OVO</t>
  </si>
  <si>
    <t>JJN GRAHA MEDIA</t>
  </si>
  <si>
    <t>GOPAY FIRMAN BUKU</t>
  </si>
  <si>
    <t>evi bayar</t>
  </si>
  <si>
    <t>trf bella buku</t>
  </si>
  <si>
    <t>trf nando online</t>
  </si>
  <si>
    <t>beli meja rak hakusa</t>
  </si>
  <si>
    <t>trf makan tesar 15 mkn s ke11 dan evi 7</t>
  </si>
  <si>
    <t>BELI PPAN HAKUSA GALANGAN DPN</t>
  </si>
  <si>
    <t>MKN MENJAMU PAK ROMI DTG YATSU GAKUIN</t>
  </si>
  <si>
    <t>TRF CANVA HAKUSA</t>
  </si>
  <si>
    <t>MKN EVI7-180, TESAR12-180,DHIKA1-132</t>
  </si>
  <si>
    <t xml:space="preserve">dhika bayar guru dan makan </t>
  </si>
  <si>
    <t>EVI BAYAR 3800 SISANYA TESAR</t>
  </si>
  <si>
    <t>BELI CAS LAPTOP RUSAK</t>
  </si>
  <si>
    <t>BUKU HAKUSA</t>
  </si>
  <si>
    <t>LISTRIK ASRAMA TESAR</t>
  </si>
  <si>
    <t xml:space="preserve">GAJI MARIA </t>
  </si>
  <si>
    <t>GAJI LIDYA</t>
  </si>
  <si>
    <t>grab pulng</t>
  </si>
  <si>
    <t>beli hanko muhfid</t>
  </si>
  <si>
    <t>HANKO</t>
  </si>
  <si>
    <t>RAWON MBK MAR</t>
  </si>
  <si>
    <t>PLN LISTRIK EVI</t>
  </si>
  <si>
    <t>LISTRIK ASRAMA</t>
  </si>
  <si>
    <t>masuk dr dika48,evi108 tesar168 tambah listrik asra,ma</t>
  </si>
  <si>
    <t>MKN ASRTAMA</t>
  </si>
  <si>
    <t>BLI JJN N MATERAI</t>
  </si>
  <si>
    <t>WIFI HAKUSA</t>
  </si>
  <si>
    <t>KEKURANGAN WIFI</t>
  </si>
  <si>
    <t>firman hakusa magang</t>
  </si>
  <si>
    <t>masuk dr evi dan lainnya</t>
  </si>
  <si>
    <t>Deskripsi</t>
  </si>
  <si>
    <t>bayar kos evi</t>
  </si>
  <si>
    <t>Nauval</t>
  </si>
  <si>
    <t>MAKAN Evi20  tesar15 dhika 5</t>
  </si>
  <si>
    <t>Gaji maria nisa</t>
  </si>
  <si>
    <t>mkn bukber</t>
  </si>
  <si>
    <t xml:space="preserve">steen </t>
  </si>
  <si>
    <t>firman</t>
  </si>
  <si>
    <t>kasih pak Agung</t>
  </si>
  <si>
    <t>Tiket</t>
  </si>
  <si>
    <t>batik ibu ayah mas ican mbk lis</t>
  </si>
  <si>
    <t>Masuksepteen</t>
  </si>
  <si>
    <t>Masuk pembayaran putriyani perdana termasuk mcu 400</t>
  </si>
  <si>
    <t>Byar ke jinzai 10000 lunas 20 juta</t>
  </si>
  <si>
    <t xml:space="preserve">masuk gaji lidya </t>
  </si>
  <si>
    <t xml:space="preserve">Nisa maria </t>
  </si>
  <si>
    <t>makan tesar. evi dhika</t>
  </si>
  <si>
    <t xml:space="preserve">200vsa prdna 200 listrik 600 hanna </t>
  </si>
  <si>
    <t>hampers bu eti</t>
  </si>
  <si>
    <t>kembali</t>
  </si>
  <si>
    <t xml:space="preserve">di pinjam untuk bayar suci dan marisa </t>
  </si>
  <si>
    <t xml:space="preserve"> hamper bu eti</t>
  </si>
  <si>
    <t>Biaya septeen asrama makan</t>
  </si>
  <si>
    <t>kurs hakusa  hitam</t>
  </si>
  <si>
    <t>bayar ican n firman 2 juta</t>
  </si>
  <si>
    <t>wifi hakusa</t>
  </si>
  <si>
    <t>masuksuci bayarjadi sisa 6 juta</t>
  </si>
  <si>
    <t>gaji nisa maria</t>
  </si>
  <si>
    <t>nauval coe  ohsho</t>
  </si>
  <si>
    <t>mkn cedarsarapan 200, hotel 115, airfrier 345000</t>
  </si>
  <si>
    <t xml:space="preserve">Pesawat </t>
  </si>
  <si>
    <t>transport dhiyah ayu dan intan nuraeni</t>
  </si>
  <si>
    <t>Andrea</t>
  </si>
  <si>
    <t>makan anak cedar bandung</t>
  </si>
  <si>
    <t xml:space="preserve">Refa bayar1&amp;2 </t>
  </si>
  <si>
    <t>srimulya bandung</t>
  </si>
  <si>
    <t>Anggun kurang 10 juta masih 5 jt psawat</t>
  </si>
  <si>
    <t>visa nauval</t>
  </si>
  <si>
    <t>Rahmad ainun 10 jt</t>
  </si>
  <si>
    <t>kembali visa nauval</t>
  </si>
  <si>
    <t xml:space="preserve">Pajak mobil </t>
  </si>
  <si>
    <t>uang dr nauval13 juta  untuk byr skolah</t>
  </si>
  <si>
    <t>aden nuari</t>
  </si>
  <si>
    <t>mkn mie pangsit anak2</t>
  </si>
  <si>
    <t xml:space="preserve">marisa </t>
  </si>
  <si>
    <t>pembayaran hanin</t>
  </si>
  <si>
    <t xml:space="preserve">suci </t>
  </si>
  <si>
    <t>pembayaran rahma</t>
  </si>
  <si>
    <t>Daffa masih 7jt kuang 3 jt</t>
  </si>
  <si>
    <t>cedar</t>
  </si>
  <si>
    <t>Muhfid msih 3 jt krang 6 jt</t>
  </si>
  <si>
    <t>cedar lutfi ale</t>
  </si>
  <si>
    <t>Andray 10jt dari rio</t>
  </si>
  <si>
    <t>cedar galih</t>
  </si>
  <si>
    <t>Chealsea19700</t>
  </si>
  <si>
    <t>Bonus 4 anak  nisa maria</t>
  </si>
  <si>
    <t>belanja 100 bu edi 300</t>
  </si>
  <si>
    <t>grab anak cedar surabaya 90</t>
  </si>
  <si>
    <t xml:space="preserve">makan anak cedar bandung </t>
  </si>
  <si>
    <t>Denik 13</t>
  </si>
  <si>
    <t>Melvi d pake byar rayhan 7 jt</t>
  </si>
  <si>
    <t>Gustin chealdsea 7 jt</t>
  </si>
  <si>
    <t>makan tesar 17 evi 12 dhika 8</t>
  </si>
  <si>
    <t>Irvan andi daffa16 juta</t>
  </si>
  <si>
    <t xml:space="preserve">tamu jepang  makan </t>
  </si>
  <si>
    <t>Rio</t>
  </si>
  <si>
    <t>pembayaran pertama  ?</t>
  </si>
  <si>
    <t>Lutfi ale</t>
  </si>
  <si>
    <t>pembsayaran kedua ?</t>
  </si>
  <si>
    <t xml:space="preserve">Kumala </t>
  </si>
  <si>
    <t xml:space="preserve">PEMBAYARAN deni suherlan </t>
  </si>
  <si>
    <t>trf ke pt garuda job jepang deni suherlan</t>
  </si>
  <si>
    <t>pembayaran evi 500000</t>
  </si>
  <si>
    <t xml:space="preserve">nauval bayar </t>
  </si>
  <si>
    <t xml:space="preserve">1650u coe visa  1350u/ sekolah arsa bram </t>
  </si>
  <si>
    <t>pembayaran aisyah 5000</t>
  </si>
  <si>
    <t>pembayaran aisyah ke tsubasa</t>
  </si>
  <si>
    <t xml:space="preserve">septeen masuk 3 juta </t>
  </si>
  <si>
    <t>septeen  trf ke tsubasa pelunasan 3 juta</t>
  </si>
  <si>
    <t>pembayaran lutfi ale</t>
  </si>
  <si>
    <t>pembayaran chealsea</t>
  </si>
  <si>
    <t>pembayaran anik dwi</t>
  </si>
  <si>
    <t>byar enlink lutfi</t>
  </si>
  <si>
    <t>bayar enlink chealse</t>
  </si>
  <si>
    <t>byar enlink anik dwi</t>
  </si>
  <si>
    <t xml:space="preserve">adennuari </t>
  </si>
  <si>
    <t>pembayaran  risky 500</t>
  </si>
  <si>
    <t>Aqua</t>
  </si>
  <si>
    <t>alat tlis</t>
  </si>
  <si>
    <t>trnsport anik dwi</t>
  </si>
  <si>
    <t>trf firman</t>
  </si>
  <si>
    <t xml:space="preserve">buku  dhika </t>
  </si>
  <si>
    <t xml:space="preserve">makan  pembayaran </t>
  </si>
  <si>
    <t>makan evi 13 tesar 18 dhika 9 180 semua</t>
  </si>
  <si>
    <t xml:space="preserve">masuk jlpt dhika dan kos evi </t>
  </si>
  <si>
    <t xml:space="preserve">Bayar kos evi </t>
  </si>
  <si>
    <t>jlpt dhika bayar</t>
  </si>
  <si>
    <t xml:space="preserve">buku shigoto dhika </t>
  </si>
  <si>
    <t>buku shigoto dhika</t>
  </si>
  <si>
    <t xml:space="preserve">pinjam untuk annete bayar kondo sensei </t>
  </si>
  <si>
    <t>1.000.000, 2.000.000=-1.550.000</t>
  </si>
  <si>
    <t xml:space="preserve">Pembayaran rayhan </t>
  </si>
  <si>
    <t>bayar nandita les 600000</t>
  </si>
  <si>
    <t xml:space="preserve">Nauval bayar lunas </t>
  </si>
  <si>
    <t>ambil 250 jaket kos evi 300</t>
  </si>
  <si>
    <t>ambil dr nauval  untuk hp180000 dan untuk byr bude 200</t>
  </si>
  <si>
    <t>Ambil dr nauval 6000000</t>
  </si>
  <si>
    <t>Gaji lidya</t>
  </si>
  <si>
    <t>pembayaran yogi, pembayaran alifian pembayaran imel les 1juta</t>
  </si>
  <si>
    <t xml:space="preserve">pembayaran kumala </t>
  </si>
  <si>
    <t xml:space="preserve">pembayaran japindo </t>
  </si>
  <si>
    <t xml:space="preserve">pembayaran putriyani perdana </t>
  </si>
  <si>
    <t>Inji ali</t>
  </si>
  <si>
    <t xml:space="preserve">pembayaran septeen tiket dan visa </t>
  </si>
  <si>
    <t>pembayaran aisyah</t>
  </si>
  <si>
    <t>pembayaran TSUBASA tiket speteen dan aisyah</t>
  </si>
  <si>
    <t>msukpmbyaran mkn</t>
  </si>
  <si>
    <t>mkn tesar 19,evi 14, dhika 10</t>
  </si>
  <si>
    <t>pembayaran esuci</t>
  </si>
  <si>
    <t>pemayaran marisa  -600</t>
  </si>
  <si>
    <t>bayar ke tsubasa 8000 suci 3000 marisa 5000</t>
  </si>
  <si>
    <t>mkn tesar 20,evi 15, dhika 11 15x semua</t>
  </si>
  <si>
    <t>ac kelas</t>
  </si>
  <si>
    <t>byar ican</t>
  </si>
  <si>
    <t>byar firman</t>
  </si>
  <si>
    <t xml:space="preserve">byar visa  putri </t>
  </si>
  <si>
    <t>masuk pmbyaran hanin</t>
  </si>
  <si>
    <t xml:space="preserve">Ppembayaran septeen </t>
  </si>
  <si>
    <t>kasur asrama MARISA</t>
  </si>
  <si>
    <t xml:space="preserve">pembayaran caca untuk bayar </t>
  </si>
  <si>
    <t>daftar ub</t>
  </si>
  <si>
    <t>ls</t>
  </si>
  <si>
    <t>mkan tesar21, EVI 16, DHIKA12</t>
  </si>
  <si>
    <t>shope rak kayu</t>
  </si>
  <si>
    <t>daffa pembayaran pertama</t>
  </si>
  <si>
    <t xml:space="preserve">daftar unesa </t>
  </si>
  <si>
    <t>nisa sabtu</t>
  </si>
  <si>
    <t>mar sabtu</t>
  </si>
  <si>
    <t>ANETTE BYAR 1 JUTA</t>
  </si>
  <si>
    <t>MARISA BAYAR 5 JUTA</t>
  </si>
  <si>
    <t>Evi bayar 5 juta</t>
  </si>
  <si>
    <t>Al raihan</t>
  </si>
  <si>
    <t>Imroatus 1</t>
  </si>
  <si>
    <t xml:space="preserve">suci bayar </t>
  </si>
  <si>
    <t>bayar guru 1200 evi,1200 dhika unttuk lidya</t>
  </si>
  <si>
    <t>tes jlpt evi</t>
  </si>
  <si>
    <t>rohmabyr</t>
  </si>
  <si>
    <t xml:space="preserve">masuk pmbyrn </t>
  </si>
  <si>
    <t>mkn tesar 20evi 15dhika 12 1x semua</t>
  </si>
  <si>
    <t>mkn tesar 21,evi 16, dhika 12 15x semua</t>
  </si>
  <si>
    <t>qris buku shopee n3 n2</t>
  </si>
  <si>
    <t>Buku anak 5 shigoto</t>
  </si>
  <si>
    <t>Buumi  rekomendasi s2</t>
  </si>
  <si>
    <t xml:space="preserve">Les ielts </t>
  </si>
  <si>
    <t>Arung se nja</t>
  </si>
  <si>
    <t>Arung senja</t>
  </si>
  <si>
    <t>listik hakusa</t>
  </si>
  <si>
    <t>kondo sensei mkn</t>
  </si>
  <si>
    <t>keuntungn untuk bngun</t>
  </si>
  <si>
    <t>PINDAH MANDIRI 61200.000</t>
  </si>
  <si>
    <t>Pesawat putri hutang 1800000</t>
  </si>
  <si>
    <t>baray pelatihan cedar 480000</t>
  </si>
  <si>
    <t>anik cedar bayar</t>
  </si>
  <si>
    <t>chelasecedar bayar</t>
  </si>
  <si>
    <t>Bayar kos</t>
  </si>
  <si>
    <t>Pelatihan cedar</t>
  </si>
  <si>
    <t xml:space="preserve">Mkan </t>
  </si>
  <si>
    <t>Makan dhika15,tezar24, evi19, mariz3</t>
  </si>
  <si>
    <t xml:space="preserve">Anggun byar kedua </t>
  </si>
  <si>
    <t>Anggun Byr tsk</t>
  </si>
  <si>
    <t>Jtim lpk 50.851,000</t>
  </si>
  <si>
    <t>Anggun Bayar ke 3 human J izumi</t>
  </si>
  <si>
    <t>Glang 2=15.000.000</t>
  </si>
  <si>
    <t xml:space="preserve">Anggun Byr tsk.  </t>
  </si>
  <si>
    <t>Bngun kantor28.500.000</t>
  </si>
  <si>
    <t>95.151.000</t>
  </si>
  <si>
    <t>sdh</t>
  </si>
  <si>
    <t>Anggun kurang bayar</t>
  </si>
  <si>
    <t>Kekurngn jatim</t>
  </si>
  <si>
    <t xml:space="preserve">blm </t>
  </si>
  <si>
    <t xml:space="preserve">Andrea bayar </t>
  </si>
  <si>
    <t>ada skr yg blm cair</t>
  </si>
  <si>
    <t>45 org</t>
  </si>
  <si>
    <t>Makan shika 16,tezar24,evi,19, mariz3</t>
  </si>
  <si>
    <t>Jatim ada di sentinel</t>
  </si>
  <si>
    <t>200.000.000</t>
  </si>
  <si>
    <t xml:space="preserve">butuh 60 org untuk 600 juta :300 </t>
  </si>
  <si>
    <t xml:space="preserve">Anette byar 3 juta- visa 650.000 300 rb hanna </t>
  </si>
  <si>
    <t>4.550.000-3000.000=1.550-650-300=550</t>
  </si>
  <si>
    <t>pembayaran pertama  refa vincen</t>
  </si>
  <si>
    <t>300.000.000-100.000.000= 200 jt d ambil dr 350jt lpk +50 jt bangun sisa 100 juta  untuk ntup jtimyg 200 pake modal sentinel</t>
  </si>
  <si>
    <t>Pembayaran kedua refa</t>
  </si>
  <si>
    <t>pembayaran pertama wulan</t>
  </si>
  <si>
    <t>Pembayaran kedua wulan</t>
  </si>
  <si>
    <t>Listrik  dhika</t>
  </si>
  <si>
    <t>Jft ssw tesar</t>
  </si>
  <si>
    <t>bayar nisa 150</t>
  </si>
  <si>
    <t>bayar wulan 3jt</t>
  </si>
  <si>
    <t>Makan shika 17,evi,21, mariz4</t>
  </si>
  <si>
    <t>Imroa bayar kedua 3juta</t>
  </si>
  <si>
    <t>Yogi 2</t>
  </si>
  <si>
    <t>Risky 2</t>
  </si>
  <si>
    <t>Juven 1</t>
  </si>
  <si>
    <t>Pinjm  untuk pjk mobil</t>
  </si>
  <si>
    <t>tata paulus</t>
  </si>
  <si>
    <t>buku tata paulus</t>
  </si>
  <si>
    <t>rioaftiansyah 1 trf bca</t>
  </si>
  <si>
    <t>adennuari</t>
  </si>
  <si>
    <t>bayar aden ke niisa jpn</t>
  </si>
  <si>
    <t xml:space="preserve">alraihan </t>
  </si>
  <si>
    <t xml:space="preserve">bayar habibi alraihan total 3+7=10 </t>
  </si>
  <si>
    <t>masuk u/ guru seno merissa</t>
  </si>
  <si>
    <t xml:space="preserve">masuk u/ gurubseno rohmah  htg </t>
  </si>
  <si>
    <t xml:space="preserve">bayar seno  meris, rohmah, paulus </t>
  </si>
  <si>
    <t>marisa BC bayar 24.270jt-3,6jt -1250-189=19231</t>
  </si>
  <si>
    <t xml:space="preserve">visa </t>
  </si>
  <si>
    <t>makan dika 18,evi22, meris 6</t>
  </si>
  <si>
    <t>16//06/2026</t>
  </si>
  <si>
    <t xml:space="preserve">bayar nisa </t>
  </si>
  <si>
    <t>bayar maria</t>
  </si>
  <si>
    <t>bayar enlink diklat kekurangan 1200</t>
  </si>
  <si>
    <t>masuk kos  meris evi</t>
  </si>
  <si>
    <t>bayar kos meris evi</t>
  </si>
  <si>
    <t>Mndr</t>
  </si>
  <si>
    <t>Bayar kos anak 2 tesar dhika</t>
  </si>
  <si>
    <t>Makan dhika 19 meris 7</t>
  </si>
  <si>
    <t xml:space="preserve">Listrik </t>
  </si>
  <si>
    <t>Jatim</t>
  </si>
  <si>
    <t>Bayar hotel  anak anakcedar</t>
  </si>
  <si>
    <t>Bayarbonus adenandraymuhfidvdaffa</t>
  </si>
  <si>
    <t>bayar cetak compro mas ajar</t>
  </si>
  <si>
    <t>trf tata cedar</t>
  </si>
  <si>
    <t>beli kue cedar</t>
  </si>
  <si>
    <t>galang cedar</t>
  </si>
  <si>
    <t>bli minum trans</t>
  </si>
  <si>
    <t>ongkir ovo</t>
  </si>
  <si>
    <t>pembayaran daffa 19 juta kurang 2,5 juta</t>
  </si>
  <si>
    <t>ktkln afdennuari</t>
  </si>
  <si>
    <t>ongkos risky laksamana cedar</t>
  </si>
  <si>
    <t>ongkos cedar wafiq</t>
  </si>
  <si>
    <t>ongkois dimas ,maulana</t>
  </si>
  <si>
    <t>bayar anik kmbali</t>
  </si>
  <si>
    <t xml:space="preserve">anete bayar 4 juta </t>
  </si>
  <si>
    <t>4000.000-550.000=3450.000</t>
  </si>
  <si>
    <t>shp</t>
  </si>
  <si>
    <t>ongkos chealse dan rayhan plus ingkir</t>
  </si>
  <si>
    <t>visa chealsea dan rayhan</t>
  </si>
  <si>
    <t>litrik hakusa</t>
  </si>
  <si>
    <t>pulsa</t>
  </si>
  <si>
    <t>bnsp tata</t>
  </si>
  <si>
    <t>shopee hanna</t>
  </si>
  <si>
    <t>hanna nom nomi</t>
  </si>
  <si>
    <t>mkn bu nawa  dika 20 meris 8</t>
  </si>
  <si>
    <t>muhfid bayar ke4 kurang 4 juta dr 6 juta</t>
  </si>
  <si>
    <t>muhfid bayar ke nisajpn</t>
  </si>
  <si>
    <t>listrik kos evi meris</t>
  </si>
  <si>
    <t>trf ongkos cedar rapanca</t>
  </si>
  <si>
    <t xml:space="preserve">grab jlpt </t>
  </si>
  <si>
    <t>listrik kos</t>
  </si>
  <si>
    <t>imam faturhidi byar 5 juta - 2 juta dlu tgl ke enlink 3 juta d bca</t>
  </si>
  <si>
    <t>kmbli dr enlink 4500 untuk anik</t>
  </si>
  <si>
    <t>rahmad ainun bayar ke 1</t>
  </si>
  <si>
    <t>lutfiale byar ke 3</t>
  </si>
  <si>
    <t>pinjm untulk tanah</t>
  </si>
  <si>
    <t>masuk mkn dhika 21 meris 9</t>
  </si>
  <si>
    <t>trf makan bu nawa dhika 21meris 9</t>
  </si>
  <si>
    <t>deny</t>
  </si>
  <si>
    <t xml:space="preserve">alifian </t>
  </si>
  <si>
    <t>satrio</t>
  </si>
  <si>
    <t>trf ican mbk lis</t>
  </si>
  <si>
    <t>kertas hvs</t>
  </si>
  <si>
    <t>trf ongkos cedar abdul hadi</t>
  </si>
  <si>
    <t>pembayaran dari rayhan 2,5</t>
  </si>
  <si>
    <t>Uang lutfi untuk visa2500dan 1jt meja 466 buku413 bensin mkn,kasur kaigo643</t>
  </si>
  <si>
    <t>Kos mei</t>
  </si>
  <si>
    <t>Refund anik 4500</t>
  </si>
  <si>
    <t xml:space="preserve">Masuk paulus </t>
  </si>
  <si>
    <t>Masuk ghora</t>
  </si>
  <si>
    <t>Bayar kuliah hanna 6 jt dr pak dodo 60 hakusa</t>
  </si>
  <si>
    <t>Gaji firman</t>
  </si>
  <si>
    <t>Makan  dhika 22 meris 100</t>
  </si>
  <si>
    <t>taufiq , yg job pm gunma ali , ilahm bayu itu</t>
  </si>
  <si>
    <t>hutang untuk bayar  hendrawan dan arif ke human J</t>
  </si>
  <si>
    <t xml:space="preserve">dhika </t>
  </si>
  <si>
    <t>masuk pembayaran denik</t>
  </si>
  <si>
    <t>masuk pembayaran gustin</t>
  </si>
  <si>
    <t>masuk pembayaran melvi</t>
  </si>
  <si>
    <t>masuk pembayaran muhfid 3 juta - 1 jt</t>
  </si>
  <si>
    <t xml:space="preserve"> masuk pmyaran siska </t>
  </si>
  <si>
    <t>masuk pmbayaran ainun najib</t>
  </si>
  <si>
    <t>trf  untuk pembayaran humanj ainun najib dan rama hutang hakusa 1 juta</t>
  </si>
  <si>
    <t xml:space="preserve">gaji nisa </t>
  </si>
  <si>
    <t>gaji seno</t>
  </si>
  <si>
    <t>HAKUSA BYR LUTFI ALE ENLINK</t>
  </si>
  <si>
    <t xml:space="preserve">  </t>
  </si>
  <si>
    <t>PEMbayaran irvan andi 1800000</t>
  </si>
  <si>
    <t>Byr ke job jepang</t>
  </si>
  <si>
    <t>Pengiriman visaanak 8</t>
  </si>
  <si>
    <t xml:space="preserve">Visa rio, irvan, gustin </t>
  </si>
  <si>
    <t xml:space="preserve">Masuk bayar lutfi ale </t>
  </si>
  <si>
    <t>Reimburse lutfi ale</t>
  </si>
  <si>
    <t>visa denik</t>
  </si>
  <si>
    <t>vuisa melvi medan</t>
  </si>
  <si>
    <t>visa melvi</t>
  </si>
  <si>
    <t>rama bayar 2jt</t>
  </si>
  <si>
    <t>jefy mama evi bayar 1200, 800 ambil 800 dr untung</t>
  </si>
  <si>
    <t>beli hp admn 1200,2000,800</t>
  </si>
  <si>
    <t>ambil 500 untuk  saldo</t>
  </si>
  <si>
    <t xml:space="preserve">kirim berkas imam ke jpng rewre </t>
  </si>
  <si>
    <t>mkn hanna</t>
  </si>
  <si>
    <t>Ls</t>
  </si>
  <si>
    <t>belanja dana bude</t>
  </si>
  <si>
    <t>anette bayar ke4</t>
  </si>
  <si>
    <t>byar ican 1 jt</t>
  </si>
  <si>
    <t xml:space="preserve">BELI KERAMIK HANNA </t>
  </si>
  <si>
    <t>beli semen hanna</t>
  </si>
  <si>
    <t xml:space="preserve">13,29,66dcost20 ovo,200kue,85,50dikichi,145superindo,500 keramik, </t>
  </si>
  <si>
    <t xml:space="preserve">masuk mkn </t>
  </si>
  <si>
    <t>masuk bayar mkn dhika23 15x meris 13 15 x</t>
  </si>
  <si>
    <t>bayar listrik dhika , ssw kaigo 440</t>
  </si>
  <si>
    <t>bonus nisa maria</t>
  </si>
  <si>
    <t>DIANA</t>
  </si>
  <si>
    <t>PULSA ADM 0821</t>
  </si>
  <si>
    <t>SHOPEE HANNA</t>
  </si>
  <si>
    <t>ONGKOS SEPPY KIRIM PASPOR OIRVAN</t>
  </si>
  <si>
    <t>BELI BUKU  ARSHAD</t>
  </si>
  <si>
    <t>BELI TOKEN LISTRIK HAKUSA</t>
  </si>
  <si>
    <t>RENANG ARSHAD ISSAAC</t>
  </si>
  <si>
    <t>SEMEN HANNA</t>
  </si>
  <si>
    <t>ramanjoffi</t>
  </si>
  <si>
    <t>graha mediia</t>
  </si>
  <si>
    <t>belaja susu pamprs</t>
  </si>
  <si>
    <t xml:space="preserve">beli serok n jjn </t>
  </si>
  <si>
    <t>jeven bayar</t>
  </si>
  <si>
    <t>hotel bc bali tsubasa</t>
  </si>
  <si>
    <t>pinjm hyokachoo thea</t>
  </si>
  <si>
    <t>beli keramikpondok keramik grasi</t>
  </si>
  <si>
    <t xml:space="preserve">listrik  kebraon </t>
  </si>
  <si>
    <t>kos dhika</t>
  </si>
  <si>
    <t xml:space="preserve">Sedekah </t>
  </si>
  <si>
    <t>Pajak mobil</t>
  </si>
  <si>
    <t>Tukang1 jty 500 sekolah arsa bram</t>
  </si>
  <si>
    <t>Beras minyak sedekah tambahan</t>
  </si>
  <si>
    <t>Cetak brosur</t>
  </si>
  <si>
    <t>Cuci kndaraan</t>
  </si>
  <si>
    <t xml:space="preserve"> Byr. rifa magang</t>
  </si>
  <si>
    <t>Jft evi</t>
  </si>
  <si>
    <t xml:space="preserve">Chat gpt </t>
  </si>
  <si>
    <t>trf nawa mkn dhika  ke 24 meris ke 14</t>
  </si>
  <si>
    <t>htg</t>
  </si>
  <si>
    <t>Intan widya</t>
  </si>
  <si>
    <t>Imam enlink</t>
  </si>
  <si>
    <t>Chealse enlink</t>
  </si>
  <si>
    <t>Intan widya2</t>
  </si>
  <si>
    <t>Trf ke hana untuk byr  tnah</t>
  </si>
  <si>
    <t xml:space="preserve">Nabila </t>
  </si>
  <si>
    <t>Andri bayar</t>
  </si>
  <si>
    <t>Salsan azizta bayar</t>
  </si>
  <si>
    <t>Ghulam bayar</t>
  </si>
  <si>
    <t>Gaji firman dr rahmah1,2yogi blm siska blm</t>
  </si>
  <si>
    <t>Bayar technobank novika dan imroa dr abdul</t>
  </si>
  <si>
    <t xml:space="preserve">Beli hebel dari uang intan </t>
  </si>
  <si>
    <t xml:space="preserve">Kasih hampers pak suebc￼SA	A </t>
  </si>
  <si>
    <t>Visa imroa dan novika</t>
  </si>
  <si>
    <t>Ongkosambil bandara medan</t>
  </si>
  <si>
    <t>Ongkos visa novika</t>
  </si>
  <si>
    <t>Visa intan</t>
  </si>
  <si>
    <t>Ongkos seppy visa imroa intan</t>
  </si>
  <si>
    <t>Masuk makan dhika meris</t>
  </si>
  <si>
    <t>Makan meris15 dhika25</t>
  </si>
  <si>
    <t>Masuk hanna dari gelang</t>
  </si>
  <si>
    <t>Beli urugan pinjam 1 jt</t>
  </si>
  <si>
    <t>Imroatun bayar</t>
  </si>
  <si>
    <t>Bayar ke techno lunas imro</t>
  </si>
  <si>
    <t>Masuk  rohmah</t>
  </si>
  <si>
    <t>Ican</t>
  </si>
  <si>
    <t>Gaji nisa dari imro</t>
  </si>
  <si>
    <t>Gaji mariad dari imro</t>
  </si>
  <si>
    <t>Beli hadiah lomba 1200</t>
  </si>
  <si>
    <t>Bonus ;nisa mar  dari imro</t>
  </si>
  <si>
    <t xml:space="preserve">￼Masuk makan </t>
  </si>
  <si>
    <t>Bayar nawa makan dhika26 dan meris16</t>
  </si>
  <si>
    <t>masuk pembayaran meris</t>
  </si>
  <si>
    <t>kos meris evi</t>
  </si>
  <si>
    <t>seno</t>
  </si>
  <si>
    <t xml:space="preserve">Kacamata utang </t>
  </si>
  <si>
    <t>Seno perlengkapan</t>
  </si>
  <si>
    <t>Tukang 1320 pickup100 arsa bram</t>
  </si>
  <si>
    <t>Plat pinjam</t>
  </si>
  <si>
    <t>Thea hyokachoso hutang  belum bayar</t>
  </si>
  <si>
    <t>novika bayar</t>
  </si>
  <si>
    <t>nayar technobang untngg 14 dngn tya</t>
  </si>
  <si>
    <t>untuk hanna jd sisa 27000</t>
  </si>
  <si>
    <t>nabila bayar</t>
  </si>
  <si>
    <t>trf tsubasa nabila bc</t>
  </si>
  <si>
    <t>trf ali ijin pm gunma</t>
  </si>
  <si>
    <t xml:space="preserve">makan  dhika 27  meris 17 </t>
  </si>
  <si>
    <t>Intan bayar</t>
  </si>
  <si>
    <t>vesi</t>
  </si>
  <si>
    <t>Nabila bayar</t>
  </si>
  <si>
    <t>Bonus nisa maria</t>
  </si>
  <si>
    <t>Annete bayar</t>
  </si>
  <si>
    <t>Intanbayar lunas</t>
  </si>
  <si>
    <t>Kebutuhan operasional hanna, 650ican750kelas sby</t>
  </si>
  <si>
    <t xml:space="preserve">Makn  masuk  nawa </t>
  </si>
  <si>
    <t xml:space="preserve">Makan dhika 29 meris 19 </t>
  </si>
  <si>
    <t>Intan lunas</t>
  </si>
  <si>
    <t>Deni 26800 lunas</t>
  </si>
  <si>
    <t>Trf job jepang</t>
  </si>
  <si>
    <t>Visa rahmad nur ainun</t>
  </si>
  <si>
    <t>Visa deni</t>
  </si>
  <si>
    <t>Keperluan hanna ; konsumsi</t>
  </si>
  <si>
    <t>Hanna jlpt</t>
  </si>
  <si>
    <t>Mei jlpt</t>
  </si>
  <si>
    <t>Siska jlpt</t>
  </si>
  <si>
    <t>Rohmah jlpt</t>
  </si>
  <si>
    <t>Abdul cedar mkn</t>
  </si>
  <si>
    <t>Rifki</t>
  </si>
  <si>
    <t>Rahma</t>
  </si>
  <si>
    <t>Listrik kos</t>
  </si>
  <si>
    <t>Alif gaji</t>
  </si>
  <si>
    <t>Kirim umik</t>
  </si>
  <si>
    <t>Ibu blnja</t>
  </si>
  <si>
    <t>Makan :cd</t>
  </si>
  <si>
    <t>Tukang paving</t>
  </si>
  <si>
    <t>Bude</t>
  </si>
  <si>
    <t>Abdul hadi pelatihan byr ke enlink</t>
  </si>
  <si>
    <t>Bayar kos dhika</t>
  </si>
  <si>
    <t xml:space="preserve">Byr kos mei </t>
  </si>
  <si>
    <t xml:space="preserve"> Byra gji firman hutang </t>
  </si>
  <si>
    <t xml:space="preserve">gaji maria nisa seno </t>
  </si>
  <si>
    <t>ainun bayar</t>
  </si>
  <si>
    <t>bayar ke osin  leonardo bpm byr</t>
  </si>
  <si>
    <t xml:space="preserve">Leonardo bayar </t>
  </si>
  <si>
    <t>visa rodi</t>
  </si>
  <si>
    <t>alraihan bayar 10 dlu</t>
  </si>
  <si>
    <t>bayar marisa</t>
  </si>
  <si>
    <t xml:space="preserve">Blnjassu 'skk, arsabram </t>
  </si>
  <si>
    <t xml:space="preserve">Visa alraihan </t>
  </si>
  <si>
    <t>Bus evi</t>
  </si>
  <si>
    <t xml:space="preserve">Masuk makan </t>
  </si>
  <si>
    <t>Makan dhika 30: meris 21</t>
  </si>
  <si>
    <t>Pembayaran rody</t>
  </si>
  <si>
    <t xml:space="preserve">Pembayaran wulan </t>
  </si>
  <si>
    <t xml:space="preserve">Bayar ke lpk kukuruyuk </t>
  </si>
  <si>
    <t>Visa Leonardo dan visa eulan, VISA RODY</t>
  </si>
  <si>
    <t xml:space="preserve">bus evi pulang </t>
  </si>
  <si>
    <t xml:space="preserve">MASUK MAKAN N KOS </t>
  </si>
  <si>
    <t>MKN MERIS 23</t>
  </si>
  <si>
    <t>KOS MERIS DN LISTIK HAKUSA</t>
  </si>
  <si>
    <t xml:space="preserve">bayu bayar </t>
  </si>
  <si>
    <t xml:space="preserve">bis evi  brangkat bis evi pulang </t>
  </si>
  <si>
    <t>visa bayu</t>
  </si>
  <si>
    <t>rayhan bayar</t>
  </si>
  <si>
    <t>bayar habibi untung 9000</t>
  </si>
  <si>
    <t>yumrotun bayar</t>
  </si>
  <si>
    <t>bayar inji  yumtrotun</t>
  </si>
  <si>
    <t>Pemindahan jatim</t>
  </si>
  <si>
    <t>besi 1650</t>
  </si>
  <si>
    <t>belanja bude</t>
  </si>
  <si>
    <t>Bunga rk jatim</t>
  </si>
  <si>
    <t>Bayu lunas ali inji</t>
  </si>
  <si>
    <t>Meris makan 24</t>
  </si>
  <si>
    <t xml:space="preserve">Visa taufik </t>
  </si>
  <si>
    <t>Seppy</t>
  </si>
  <si>
    <t>Cashanna</t>
  </si>
  <si>
    <t>Ainun bayar lunas</t>
  </si>
  <si>
    <t>Bayu bayar lunas</t>
  </si>
  <si>
    <t xml:space="preserve">Rika </t>
  </si>
  <si>
    <t>taufiq bayar 10 dlu kurang 14</t>
  </si>
  <si>
    <t xml:space="preserve">Pembayaran raviolenna </t>
  </si>
  <si>
    <t>Gaji alif</t>
  </si>
  <si>
    <t>Bayar ke SIR Raviolena</t>
  </si>
  <si>
    <t>Dr jatim ongkiralraihan</t>
  </si>
  <si>
    <t>untuk kanji cup CSR botol 813 dan buku 540</t>
  </si>
  <si>
    <t>tas</t>
  </si>
  <si>
    <t xml:space="preserve">masuk 25 sentinel </t>
  </si>
  <si>
    <t>untuk ican 1500</t>
  </si>
  <si>
    <t>untuk tukang 2030</t>
  </si>
  <si>
    <t>untuk tiket jp 4400</t>
  </si>
  <si>
    <t>belanja 130 kopjay60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</si>
</sst>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00;(#,##0.00)"/>
    <numFmt numFmtId="165" formatCode="dd/mm/yyyy"/>
    <numFmt numFmtId="166" formatCode="_(* #,##0_);_(* \(#,##0\);_(* &quot;-&quot;_);_(@_)"/>
    <numFmt numFmtId="167" formatCode="#,##0;(#,##0)"/>
    <numFmt numFmtId="168" formatCode="D/M/YYYY"/>
    <numFmt numFmtId="169" formatCode="d/m/yyyy"/>
    <numFmt numFmtId="170" formatCode="dd/mm"/>
    <numFmt numFmtId="171" formatCode="_-&quot;Rp&quot;* #,##0_-;\-&quot;Rp&quot;* #,##0_-;_-&quot;Rp&quot;* &quot;-&quot;_-;_-@"/>
    <numFmt numFmtId="172" formatCode="[$Rp]#,##0"/>
    <numFmt numFmtId="173" formatCode="mm/dd/yyyy"/>
  </numFmts>
  <fonts count="18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b/>
      <i/>
      <sz val="11.0"/>
      <color theme="1"/>
      <name val="Arial"/>
    </font>
    <font/>
    <font>
      <color rgb="FFFFFFFF"/>
      <name val="Arial"/>
      <scheme val="minor"/>
    </font>
    <font>
      <sz val="11.0"/>
      <color theme="1"/>
      <name val="Calibri"/>
    </font>
    <font>
      <color rgb="FFFF0000"/>
      <name val="Arial"/>
      <scheme val="minor"/>
    </font>
    <font>
      <b/>
      <sz val="10.0"/>
      <color theme="1"/>
      <name val="Arial"/>
    </font>
    <font>
      <sz val="11.0"/>
      <color rgb="FF000000"/>
      <name val="Calibri"/>
    </font>
    <font>
      <sz val="11.0"/>
      <color rgb="FFFF0000"/>
      <name val="Calibri"/>
    </font>
    <font>
      <b/>
      <color theme="1"/>
      <name val="Arial"/>
      <scheme val="minor"/>
    </font>
    <font>
      <color rgb="FF000000"/>
      <name val="Arial"/>
      <scheme val="minor"/>
    </font>
    <font>
      <u/>
      <sz val="11.0"/>
      <color rgb="FF0000FF"/>
      <name val="Calibri"/>
    </font>
    <font>
      <color theme="1"/>
      <name val="Arial"/>
    </font>
    <font>
      <sz val="11.0"/>
      <color theme="1"/>
      <name val="Arial"/>
    </font>
    <font>
      <color rgb="FFFFFF00"/>
      <name val="Arial"/>
      <scheme val="minor"/>
    </font>
    <font>
      <sz val="11.0"/>
      <color rgb="FFD9D9D9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548135"/>
        <bgColor rgb="FF54813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</fills>
  <borders count="20">
    <border/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0" fillId="0" fontId="2" numFmtId="164" xfId="0" applyFont="1" applyNumberFormat="1"/>
    <xf borderId="2" fillId="0" fontId="4" numFmtId="0" xfId="0" applyBorder="1" applyFont="1"/>
    <xf borderId="3" fillId="0" fontId="2" numFmtId="0" xfId="0" applyAlignment="1" applyBorder="1" applyFont="1">
      <alignment readingOrder="0"/>
    </xf>
    <xf borderId="4" fillId="2" fontId="3" numFmtId="0" xfId="0" applyAlignment="1" applyBorder="1" applyFill="1" applyFont="1">
      <alignment horizontal="center"/>
    </xf>
    <xf borderId="0" fillId="3" fontId="5" numFmtId="0" xfId="0" applyAlignment="1" applyFill="1" applyFont="1">
      <alignment readingOrder="0"/>
    </xf>
    <xf borderId="0" fillId="3" fontId="5" numFmtId="164" xfId="0" applyAlignment="1" applyFill="1" applyFont="1" applyNumberFormat="1">
      <alignment readingOrder="0"/>
    </xf>
    <xf borderId="3" fillId="2" fontId="3" numFmtId="0" xfId="0" applyAlignment="1" applyBorder="1" applyFill="1" applyFont="1">
      <alignment horizontal="center"/>
    </xf>
    <xf borderId="0" fillId="3" fontId="2" numFmtId="164" xfId="0" applyAlignment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3" fillId="0" fontId="2" numFmtId="0" xfId="0" applyBorder="1" applyFont="1"/>
    <xf borderId="3" fillId="0" fontId="6" numFmtId="17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5" fillId="4" fontId="6" numFmtId="0" xfId="0" applyBorder="1" applyFill="1" applyFont="1"/>
    <xf borderId="3" fillId="0" fontId="2" numFmtId="165" xfId="0" applyAlignment="1" applyBorder="1" applyFont="1" applyNumberFormat="1">
      <alignment readingOrder="0"/>
    </xf>
    <xf borderId="5" fillId="4" fontId="8" numFmtId="0" xfId="0" applyAlignment="1" applyBorder="1" applyFill="1" applyFont="1">
      <alignment readingOrder="0"/>
    </xf>
    <xf borderId="0" fillId="0" fontId="7" numFmtId="0" xfId="0" applyFont="1"/>
    <xf borderId="0" fillId="0" fontId="2" numFmtId="0" xfId="0" applyFont="1"/>
    <xf borderId="5" fillId="4" fontId="8" numFmtId="0" xfId="0" applyBorder="1" applyFill="1" applyFont="1"/>
    <xf borderId="6" fillId="4" fontId="6" numFmtId="166" xfId="0" applyBorder="1" applyFill="1" applyFont="1" applyNumberFormat="1"/>
    <xf borderId="3" fillId="4" fontId="6" numFmtId="166" xfId="0" applyBorder="1" applyFill="1" applyFont="1" applyNumberFormat="1"/>
    <xf borderId="0" fillId="0" fontId="2" numFmtId="167" xfId="0" applyFont="1" applyNumberFormat="1"/>
    <xf borderId="0" fillId="0" fontId="2" numFmtId="167" xfId="0" applyAlignment="1" applyFont="1" applyNumberFormat="1">
      <alignment readingOrder="0"/>
    </xf>
    <xf borderId="3" fillId="5" fontId="6" numFmtId="0" xfId="0" applyBorder="1" applyFill="1" applyFont="1"/>
    <xf borderId="3" fillId="5" fontId="6" numFmtId="166" xfId="0" applyBorder="1" applyFill="1" applyFont="1" applyNumberFormat="1"/>
    <xf borderId="0" fillId="6" fontId="7" numFmtId="0" xfId="0" applyAlignment="1" applyFill="1" applyFont="1">
      <alignment readingOrder="0"/>
    </xf>
    <xf borderId="3" fillId="5" fontId="6" numFmtId="166" xfId="0" applyAlignment="1" applyBorder="1" applyFill="1" applyFont="1" applyNumberFormat="1">
      <alignment readingOrder="0"/>
    </xf>
    <xf borderId="0" fillId="5" fontId="6" numFmtId="166" xfId="0" applyFill="1" applyFont="1" applyNumberFormat="1"/>
    <xf borderId="3" fillId="0" fontId="6" numFmtId="168" xfId="0" applyAlignment="1" applyBorder="1" applyFont="1" applyNumberFormat="1">
      <alignment readingOrder="0"/>
    </xf>
    <xf borderId="3" fillId="4" fontId="6" numFmtId="0" xfId="0" applyBorder="1" applyFill="1" applyFont="1"/>
    <xf borderId="3" fillId="4" fontId="6" numFmtId="0" xfId="0" applyAlignment="1" applyBorder="1" applyFill="1" applyFont="1">
      <alignment readingOrder="0"/>
    </xf>
    <xf borderId="3" fillId="6" fontId="9" numFmtId="166" xfId="0" applyAlignment="1" applyBorder="1" applyFill="1" applyFont="1" applyNumberFormat="1">
      <alignment readingOrder="0"/>
    </xf>
    <xf borderId="3" fillId="4" fontId="10" numFmtId="166" xfId="0" applyAlignment="1" applyBorder="1" applyFill="1" applyFont="1" applyNumberFormat="1">
      <alignment readingOrder="0"/>
    </xf>
    <xf borderId="0" fillId="4" fontId="6" numFmtId="166" xfId="0" applyFill="1" applyFont="1" applyNumberFormat="1"/>
    <xf borderId="0" fillId="6" fontId="2" numFmtId="0" xfId="0" applyFill="1" applyFont="1"/>
    <xf borderId="0" fillId="0" fontId="7" numFmtId="167" xfId="0" applyFont="1" applyNumberFormat="1"/>
    <xf borderId="3" fillId="6" fontId="9" numFmtId="166" xfId="0" applyBorder="1" applyFill="1" applyFont="1" applyNumberFormat="1"/>
    <xf borderId="7" fillId="4" fontId="6" numFmtId="0" xfId="0" applyAlignment="1" applyBorder="1" applyFill="1" applyFont="1">
      <alignment readingOrder="0"/>
    </xf>
    <xf borderId="3" fillId="0" fontId="2" numFmtId="169" xfId="0" applyAlignment="1" applyBorder="1" applyFont="1" applyNumberFormat="1">
      <alignment readingOrder="0"/>
    </xf>
    <xf borderId="3" fillId="4" fontId="10" numFmtId="0" xfId="0" applyBorder="1" applyFill="1" applyFont="1"/>
    <xf borderId="0" fillId="4" fontId="10" numFmtId="166" xfId="0" applyFill="1" applyFont="1" applyNumberFormat="1"/>
    <xf borderId="3" fillId="4" fontId="9" numFmtId="0" xfId="0" applyAlignment="1" applyBorder="1" applyFill="1" applyFont="1">
      <alignment readingOrder="0"/>
    </xf>
    <xf borderId="0" fillId="0" fontId="11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8" fillId="0" fontId="2" numFmtId="0" xfId="0" applyBorder="1" applyFont="1"/>
    <xf borderId="3" fillId="0" fontId="2" numFmtId="0" xfId="0" applyBorder="1" applyFont="1"/>
    <xf borderId="3" fillId="4" fontId="6" numFmtId="167" xfId="0" applyAlignment="1" applyBorder="1" applyFill="1" applyFont="1" applyNumberFormat="1">
      <alignment readingOrder="0"/>
    </xf>
    <xf borderId="3" fillId="0" fontId="6" numFmtId="0" xfId="0" applyAlignment="1" applyBorder="1" applyFont="1">
      <alignment readingOrder="0"/>
    </xf>
    <xf borderId="9" fillId="4" fontId="6" numFmtId="0" xfId="0" applyAlignment="1" applyBorder="1" applyFill="1" applyFont="1">
      <alignment readingOrder="0"/>
    </xf>
    <xf borderId="3" fillId="6" fontId="6" numFmtId="0" xfId="0" applyAlignment="1" applyBorder="1" applyFill="1" applyFont="1">
      <alignment horizontal="right" vertical="bottom"/>
    </xf>
    <xf borderId="3" fillId="0" fontId="9" numFmtId="0" xfId="0" applyAlignment="1" applyBorder="1" applyFont="1">
      <alignment readingOrder="0"/>
    </xf>
    <xf borderId="3" fillId="6" fontId="6" numFmtId="0" xfId="0" applyAlignment="1" applyBorder="1" applyFill="1" applyFont="1">
      <alignment horizontal="right" readingOrder="0" vertical="bottom"/>
    </xf>
    <xf borderId="3" fillId="4" fontId="10" numFmtId="0" xfId="0" applyAlignment="1" applyBorder="1" applyFill="1" applyFont="1">
      <alignment readingOrder="0"/>
    </xf>
    <xf borderId="0" fillId="4" fontId="6" numFmtId="166" xfId="0" applyAlignment="1" applyFill="1" applyFont="1" applyNumberFormat="1">
      <alignment readingOrder="0"/>
    </xf>
    <xf borderId="10" fillId="0" fontId="2" numFmtId="0" xfId="0" applyBorder="1" applyFont="1"/>
    <xf borderId="3" fillId="6" fontId="9" numFmtId="0" xfId="0" applyAlignment="1" applyBorder="1" applyFill="1" applyFont="1">
      <alignment readingOrder="0"/>
    </xf>
    <xf borderId="0" fillId="0" fontId="2" numFmtId="170" xfId="0" applyAlignment="1" applyFont="1" applyNumberFormat="1">
      <alignment readingOrder="0"/>
    </xf>
    <xf borderId="11" fillId="6" fontId="5" numFmtId="0" xfId="0" applyAlignment="1" applyBorder="1" applyFill="1" applyFont="1">
      <alignment readingOrder="0"/>
    </xf>
    <xf borderId="12" fillId="6" fontId="5" numFmtId="167" xfId="0" applyBorder="1" applyFill="1" applyFont="1" applyNumberFormat="1"/>
    <xf borderId="12" fillId="6" fontId="2" numFmtId="0" xfId="0" applyBorder="1" applyFill="1" applyFont="1"/>
    <xf borderId="13" fillId="6" fontId="2" numFmtId="0" xfId="0" applyBorder="1" applyFill="1" applyFont="1"/>
    <xf borderId="14" fillId="6" fontId="5" numFmtId="0" xfId="0" applyAlignment="1" applyBorder="1" applyFill="1" applyFont="1">
      <alignment readingOrder="0"/>
    </xf>
    <xf borderId="0" fillId="6" fontId="5" numFmtId="167" xfId="0" applyAlignment="1" applyFill="1" applyFont="1" applyNumberFormat="1">
      <alignment readingOrder="0"/>
    </xf>
    <xf borderId="15" fillId="6" fontId="2" numFmtId="0" xfId="0" applyBorder="1" applyFill="1" applyFont="1"/>
    <xf borderId="3" fillId="0" fontId="6" numFmtId="165" xfId="0" applyAlignment="1" applyBorder="1" applyFont="1" applyNumberFormat="1">
      <alignment horizontal="right" vertical="bottom"/>
    </xf>
    <xf borderId="3" fillId="0" fontId="6" numFmtId="0" xfId="0" applyAlignment="1" applyBorder="1" applyFont="1">
      <alignment vertical="bottom"/>
    </xf>
    <xf borderId="14" fillId="6" fontId="12" numFmtId="0" xfId="0" applyAlignment="1" applyBorder="1" applyFill="1" applyFont="1">
      <alignment readingOrder="0"/>
    </xf>
    <xf borderId="0" fillId="6" fontId="12" numFmtId="167" xfId="0" applyAlignment="1" applyFill="1" applyFont="1" applyNumberFormat="1">
      <alignment readingOrder="0"/>
    </xf>
    <xf borderId="0" fillId="6" fontId="5" numFmtId="167" xfId="0" applyFill="1" applyFont="1" applyNumberFormat="1"/>
    <xf borderId="14" fillId="6" fontId="2" numFmtId="0" xfId="0" applyBorder="1" applyFill="1" applyFont="1"/>
    <xf borderId="0" fillId="6" fontId="2" numFmtId="167" xfId="0" applyFill="1" applyFont="1" applyNumberFormat="1"/>
    <xf borderId="14" fillId="6" fontId="2" numFmtId="0" xfId="0" applyAlignment="1" applyBorder="1" applyFill="1" applyFont="1">
      <alignment readingOrder="0"/>
    </xf>
    <xf borderId="14" fillId="6" fontId="13" numFmtId="0" xfId="0" applyAlignment="1" applyBorder="1" applyFill="1" applyFont="1">
      <alignment horizontal="left" readingOrder="0" shrinkToFit="0" vertical="bottom" wrapText="0"/>
    </xf>
    <xf borderId="3" fillId="6" fontId="14" numFmtId="165" xfId="0" applyAlignment="1" applyBorder="1" applyFill="1" applyFont="1" applyNumberFormat="1">
      <alignment readingOrder="0" vertical="bottom"/>
    </xf>
    <xf borderId="3" fillId="6" fontId="14" numFmtId="0" xfId="0" applyAlignment="1" applyBorder="1" applyFill="1" applyFont="1">
      <alignment vertical="bottom"/>
    </xf>
    <xf borderId="0" fillId="6" fontId="2" numFmtId="0" xfId="0" applyAlignment="1" applyFill="1" applyFont="1">
      <alignment readingOrder="0"/>
    </xf>
    <xf borderId="3" fillId="6" fontId="10" numFmtId="0" xfId="0" applyAlignment="1" applyBorder="1" applyFill="1" applyFont="1">
      <alignment readingOrder="0"/>
    </xf>
    <xf borderId="3" fillId="6" fontId="6" numFmtId="0" xfId="0" applyBorder="1" applyFill="1" applyFont="1"/>
    <xf borderId="3" fillId="6" fontId="10" numFmtId="0" xfId="0" applyBorder="1" applyFill="1" applyFont="1"/>
    <xf borderId="3" fillId="0" fontId="6" numFmtId="165" xfId="0" applyAlignment="1" applyBorder="1" applyFont="1" applyNumberFormat="1">
      <alignment readingOrder="0"/>
    </xf>
    <xf borderId="3" fillId="6" fontId="6" numFmtId="0" xfId="0" applyAlignment="1" applyBorder="1" applyFill="1" applyFont="1">
      <alignment readingOrder="0"/>
    </xf>
    <xf borderId="3" fillId="0" fontId="6" numFmtId="168" xfId="0" applyBorder="1" applyFont="1" applyNumberFormat="1"/>
    <xf borderId="15" fillId="0" fontId="2" numFmtId="0" xfId="0" applyBorder="1" applyFont="1"/>
    <xf borderId="0" fillId="6" fontId="2" numFmtId="167" xfId="0" applyAlignment="1" applyFill="1" applyFont="1" applyNumberFormat="1">
      <alignment readingOrder="0"/>
    </xf>
    <xf borderId="3" fillId="0" fontId="6" numFmtId="0" xfId="0" applyAlignment="1" applyBorder="1" applyFont="1">
      <alignment vertical="bottom"/>
    </xf>
    <xf borderId="3" fillId="0" fontId="6" numFmtId="166" xfId="0" applyAlignment="1" applyBorder="1" applyFont="1" applyNumberFormat="1">
      <alignment horizontal="right" vertical="bottom"/>
    </xf>
    <xf borderId="3" fillId="4" fontId="6" numFmtId="166" xfId="0" applyAlignment="1" applyBorder="1" applyFill="1" applyFont="1" applyNumberFormat="1">
      <alignment readingOrder="0"/>
    </xf>
    <xf borderId="3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vertical="bottom"/>
    </xf>
    <xf borderId="0" fillId="6" fontId="6" numFmtId="166" xfId="0" applyFill="1" applyFont="1" applyNumberFormat="1"/>
    <xf borderId="15" fillId="0" fontId="2" numFmtId="0" xfId="0" applyAlignment="1" applyBorder="1" applyFont="1">
      <alignment readingOrder="0"/>
    </xf>
    <xf borderId="0" fillId="0" fontId="6" numFmtId="165" xfId="0" applyAlignment="1" applyFont="1" applyNumberFormat="1">
      <alignment horizontal="right" vertical="bottom"/>
    </xf>
    <xf borderId="3" fillId="0" fontId="6" numFmtId="169" xfId="0" applyAlignment="1" applyBorder="1" applyFont="1" applyNumberFormat="1">
      <alignment horizontal="right" vertical="bottom"/>
    </xf>
    <xf borderId="3" fillId="3" fontId="6" numFmtId="0" xfId="0" applyAlignment="1" applyBorder="1" applyFill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6" fontId="6" numFmtId="166" xfId="0" applyAlignment="1" applyFill="1" applyFont="1" applyNumberFormat="1">
      <alignment horizontal="right" vertical="bottom"/>
    </xf>
    <xf borderId="3" fillId="6" fontId="2" numFmtId="0" xfId="0" applyBorder="1" applyFill="1" applyFont="1"/>
    <xf borderId="15" fillId="7" fontId="2" numFmtId="0" xfId="0" applyBorder="1" applyFill="1" applyFont="1"/>
    <xf borderId="3" fillId="6" fontId="6" numFmtId="166" xfId="0" applyAlignment="1" applyBorder="1" applyFill="1" applyFont="1" applyNumberFormat="1">
      <alignment horizontal="right" vertical="bottom"/>
    </xf>
    <xf borderId="3" fillId="6" fontId="2" numFmtId="167" xfId="0" applyAlignment="1" applyBorder="1" applyFill="1" applyFont="1" applyNumberFormat="1">
      <alignment readingOrder="0"/>
    </xf>
    <xf borderId="3" fillId="6" fontId="6" numFmtId="165" xfId="0" applyAlignment="1" applyBorder="1" applyFill="1" applyFont="1" applyNumberFormat="1">
      <alignment horizontal="right" vertical="bottom"/>
    </xf>
    <xf borderId="3" fillId="6" fontId="6" numFmtId="0" xfId="0" applyAlignment="1" applyBorder="1" applyFill="1" applyFont="1">
      <alignment vertical="bottom"/>
    </xf>
    <xf borderId="3" fillId="6" fontId="6" numFmtId="0" xfId="0" applyAlignment="1" applyBorder="1" applyFill="1" applyFont="1">
      <alignment vertical="bottom"/>
    </xf>
    <xf borderId="3" fillId="6" fontId="6" numFmtId="171" xfId="0" applyAlignment="1" applyBorder="1" applyFill="1" applyFont="1" applyNumberFormat="1">
      <alignment horizontal="right" vertical="bottom"/>
    </xf>
    <xf borderId="3" fillId="6" fontId="6" numFmtId="171" xfId="0" applyBorder="1" applyFill="1" applyFont="1" applyNumberFormat="1"/>
    <xf borderId="0" fillId="3" fontId="6" numFmtId="171" xfId="0" applyAlignment="1" applyFill="1" applyFont="1" applyNumberFormat="1">
      <alignment horizontal="right" vertical="bottom"/>
    </xf>
    <xf borderId="16" fillId="0" fontId="2" numFmtId="0" xfId="0" applyAlignment="1" applyBorder="1" applyFont="1">
      <alignment readingOrder="0"/>
    </xf>
    <xf borderId="16" fillId="0" fontId="2" numFmtId="0" xfId="0" applyBorder="1" applyFont="1"/>
    <xf borderId="0" fillId="0" fontId="6" numFmtId="171" xfId="0" applyAlignment="1" applyFont="1" applyNumberFormat="1">
      <alignment readingOrder="0" vertical="bottom"/>
    </xf>
    <xf borderId="8" fillId="6" fontId="15" numFmtId="165" xfId="0" applyAlignment="1" applyBorder="1" applyFill="1" applyFont="1" applyNumberFormat="1">
      <alignment horizontal="right" vertical="bottom"/>
    </xf>
    <xf borderId="3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17" fillId="6" fontId="15" numFmtId="165" xfId="0" applyAlignment="1" applyBorder="1" applyFill="1" applyFont="1" applyNumberFormat="1">
      <alignment horizontal="right" vertical="bottom"/>
    </xf>
    <xf borderId="3" fillId="0" fontId="6" numFmtId="0" xfId="0" applyBorder="1" applyFont="1"/>
    <xf borderId="3" fillId="6" fontId="9" numFmtId="0" xfId="0" applyBorder="1" applyFill="1" applyFont="1"/>
    <xf borderId="3" fillId="6" fontId="9" numFmtId="171" xfId="0" applyAlignment="1" applyBorder="1" applyFill="1" applyFont="1" applyNumberFormat="1">
      <alignment readingOrder="0"/>
    </xf>
    <xf borderId="3" fillId="6" fontId="6" numFmtId="171" xfId="0" applyAlignment="1" applyBorder="1" applyFill="1" applyFont="1" applyNumberFormat="1">
      <alignment readingOrder="0"/>
    </xf>
    <xf borderId="14" fillId="6" fontId="15" numFmtId="165" xfId="0" applyAlignment="1" applyBorder="1" applyFill="1" applyFont="1" applyNumberFormat="1">
      <alignment horizontal="right" vertical="bottom"/>
    </xf>
    <xf borderId="3" fillId="6" fontId="15" numFmtId="165" xfId="0" applyAlignment="1" applyBorder="1" applyFill="1" applyFont="1" applyNumberFormat="1">
      <alignment horizontal="right" vertical="bottom"/>
    </xf>
    <xf borderId="3" fillId="0" fontId="6" numFmtId="165" xfId="0" applyAlignment="1" applyBorder="1" applyFont="1" applyNumberFormat="1">
      <alignment horizontal="right" vertical="bottom"/>
    </xf>
    <xf borderId="14" fillId="6" fontId="6" numFmtId="0" xfId="0" applyAlignment="1" applyBorder="1" applyFill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3" fillId="3" fontId="2" numFmtId="0" xfId="0" applyBorder="1" applyFill="1" applyFont="1"/>
    <xf borderId="15" fillId="7" fontId="2" numFmtId="167" xfId="0" applyBorder="1" applyFill="1" applyFont="1" applyNumberFormat="1"/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3" fillId="0" fontId="14" numFmtId="0" xfId="0" applyAlignment="1" applyBorder="1" applyFont="1">
      <alignment vertical="bottom"/>
    </xf>
    <xf borderId="3" fillId="0" fontId="14" numFmtId="165" xfId="0" applyAlignment="1" applyBorder="1" applyFont="1" applyNumberFormat="1">
      <alignment readingOrder="0" vertical="bottom"/>
    </xf>
    <xf borderId="3" fillId="0" fontId="2" numFmtId="167" xfId="0" applyAlignment="1" applyBorder="1" applyFont="1" applyNumberFormat="1">
      <alignment readingOrder="0"/>
    </xf>
    <xf borderId="3" fillId="0" fontId="14" numFmtId="0" xfId="0" applyAlignment="1" applyBorder="1" applyFont="1">
      <alignment horizontal="right" vertical="bottom"/>
    </xf>
    <xf borderId="3" fillId="0" fontId="14" numFmtId="0" xfId="0" applyAlignment="1" applyBorder="1" applyFont="1">
      <alignment horizontal="right" readingOrder="0" vertical="bottom"/>
    </xf>
    <xf borderId="0" fillId="7" fontId="2" numFmtId="0" xfId="0" applyFill="1" applyFont="1"/>
    <xf borderId="3" fillId="0" fontId="14" numFmtId="0" xfId="0" applyAlignment="1" applyBorder="1" applyFont="1">
      <alignment readingOrder="0" vertical="bottom"/>
    </xf>
    <xf borderId="3" fillId="0" fontId="14" numFmtId="165" xfId="0" applyAlignment="1" applyBorder="1" applyFont="1" applyNumberFormat="1">
      <alignment vertical="bottom"/>
    </xf>
    <xf borderId="3" fillId="0" fontId="14" numFmtId="165" xfId="0" applyAlignment="1" applyBorder="1" applyFont="1" applyNumberFormat="1">
      <alignment horizontal="right" vertical="bottom"/>
    </xf>
    <xf borderId="15" fillId="7" fontId="16" numFmtId="0" xfId="0" applyBorder="1" applyFill="1" applyFont="1"/>
    <xf borderId="16" fillId="0" fontId="14" numFmtId="0" xfId="0" applyAlignment="1" applyBorder="1" applyFont="1">
      <alignment readingOrder="0" vertical="bottom"/>
    </xf>
    <xf borderId="8" fillId="6" fontId="14" numFmtId="165" xfId="0" applyAlignment="1" applyBorder="1" applyFill="1" applyFont="1" applyNumberFormat="1">
      <alignment vertical="bottom"/>
    </xf>
    <xf borderId="17" fillId="6" fontId="2" numFmtId="0" xfId="0" applyAlignment="1" applyBorder="1" applyFill="1" applyFont="1">
      <alignment readingOrder="0"/>
    </xf>
    <xf borderId="3" fillId="0" fontId="14" numFmtId="0" xfId="0" applyAlignment="1" applyBorder="1" applyFont="1">
      <alignment vertical="bottom"/>
    </xf>
    <xf borderId="18" fillId="6" fontId="2" numFmtId="0" xfId="0" applyAlignment="1" applyBorder="1" applyFill="1" applyFont="1">
      <alignment readingOrder="0"/>
    </xf>
    <xf borderId="3" fillId="0" fontId="14" numFmtId="0" xfId="0" applyAlignment="1" applyBorder="1" applyFont="1">
      <alignment readingOrder="0" vertical="bottom"/>
    </xf>
    <xf borderId="18" fillId="6" fontId="2" numFmtId="167" xfId="0" applyAlignment="1" applyBorder="1" applyFill="1" applyFont="1" applyNumberFormat="1">
      <alignment readingOrder="0"/>
    </xf>
    <xf borderId="19" fillId="0" fontId="2" numFmtId="0" xfId="0" applyBorder="1" applyFont="1"/>
    <xf borderId="17" fillId="6" fontId="14" numFmtId="165" xfId="0" applyAlignment="1" applyBorder="1" applyFill="1" applyFont="1" applyNumberFormat="1">
      <alignment vertical="bottom"/>
    </xf>
    <xf borderId="16" fillId="0" fontId="14" numFmtId="0" xfId="0" applyAlignment="1" applyBorder="1" applyFont="1">
      <alignment readingOrder="0" vertical="bottom"/>
    </xf>
    <xf borderId="16" fillId="0" fontId="14" numFmtId="0" xfId="0" applyAlignment="1" applyBorder="1" applyFont="1">
      <alignment vertical="bottom"/>
    </xf>
    <xf borderId="0" fillId="6" fontId="6" numFmtId="166" xfId="0" applyAlignment="1" applyFill="1" applyFont="1" applyNumberFormat="1">
      <alignment readingOrder="0"/>
    </xf>
    <xf borderId="0" fillId="6" fontId="6" numFmtId="0" xfId="0" applyAlignment="1" applyFill="1" applyFont="1">
      <alignment readingOrder="0"/>
    </xf>
    <xf borderId="3" fillId="0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6" fontId="15" numFmtId="165" xfId="0" applyAlignment="1" applyFill="1" applyFont="1" applyNumberFormat="1">
      <alignment horizontal="right" vertical="bottom"/>
    </xf>
    <xf borderId="0" fillId="0" fontId="6" numFmtId="0" xfId="0" applyAlignment="1" applyFont="1">
      <alignment horizontal="right" readingOrder="0" vertical="bottom"/>
    </xf>
    <xf borderId="3" fillId="6" fontId="6" numFmtId="171" xfId="0" applyAlignment="1" applyBorder="1" applyFill="1" applyFont="1" applyNumberFormat="1">
      <alignment vertical="bottom"/>
    </xf>
    <xf borderId="0" fillId="6" fontId="6" numFmtId="0" xfId="0" applyFill="1" applyFont="1"/>
    <xf borderId="3" fillId="6" fontId="6" numFmtId="167" xfId="0" applyAlignment="1" applyBorder="1" applyFill="1" applyFont="1" applyNumberFormat="1">
      <alignment horizontal="right" vertical="bottom"/>
    </xf>
    <xf borderId="3" fillId="6" fontId="6" numFmtId="167" xfId="0" applyAlignment="1" applyBorder="1" applyFill="1" applyFont="1" applyNumberFormat="1">
      <alignment vertical="bottom"/>
    </xf>
    <xf borderId="3" fillId="6" fontId="6" numFmtId="0" xfId="0" applyAlignment="1" applyBorder="1" applyFill="1" applyFont="1">
      <alignment vertical="bottom"/>
    </xf>
    <xf borderId="8" fillId="6" fontId="15" numFmtId="165" xfId="0" applyAlignment="1" applyBorder="1" applyFill="1" applyFont="1" applyNumberFormat="1">
      <alignment horizontal="right" readingOrder="0" vertical="bottom"/>
    </xf>
    <xf borderId="3" fillId="6" fontId="6" numFmtId="167" xfId="0" applyAlignment="1" applyBorder="1" applyFill="1" applyFont="1" applyNumberFormat="1">
      <alignment horizontal="right" readingOrder="0" vertical="bottom"/>
    </xf>
    <xf borderId="3" fillId="3" fontId="2" numFmtId="0" xfId="0" applyAlignment="1" applyBorder="1" applyFill="1" applyFont="1">
      <alignment readingOrder="0"/>
    </xf>
    <xf borderId="3" fillId="6" fontId="6" numFmtId="169" xfId="0" applyAlignment="1" applyBorder="1" applyFill="1" applyFont="1" applyNumberFormat="1">
      <alignment vertical="bottom"/>
    </xf>
    <xf borderId="3" fillId="8" fontId="2" numFmtId="0" xfId="0" applyAlignment="1" applyBorder="1" applyFill="1" applyFont="1">
      <alignment readingOrder="0"/>
    </xf>
    <xf borderId="3" fillId="0" fontId="6" numFmtId="167" xfId="0" applyAlignment="1" applyBorder="1" applyFont="1" applyNumberFormat="1">
      <alignment vertical="bottom"/>
    </xf>
    <xf borderId="3" fillId="6" fontId="6" numFmtId="172" xfId="0" applyAlignment="1" applyBorder="1" applyFill="1" applyFont="1" applyNumberFormat="1">
      <alignment horizontal="right" vertical="bottom"/>
    </xf>
    <xf borderId="3" fillId="0" fontId="6" numFmtId="172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3" fillId="6" fontId="6" numFmtId="167" xfId="0" applyAlignment="1" applyBorder="1" applyFill="1" applyFont="1" applyNumberFormat="1">
      <alignment horizontal="right" vertical="bottom"/>
    </xf>
    <xf borderId="3" fillId="6" fontId="2" numFmtId="165" xfId="0" applyAlignment="1" applyBorder="1" applyFill="1" applyFont="1" applyNumberFormat="1">
      <alignment readingOrder="0"/>
    </xf>
    <xf borderId="3" fillId="0" fontId="2" numFmtId="167" xfId="0" applyBorder="1" applyFont="1" applyNumberFormat="1"/>
    <xf borderId="3" fillId="6" fontId="2" numFmtId="0" xfId="0" applyAlignment="1" applyBorder="1" applyFill="1" applyFont="1">
      <alignment readingOrder="0"/>
    </xf>
    <xf borderId="3" fillId="6" fontId="2" numFmtId="167" xfId="0" applyBorder="1" applyFill="1" applyFont="1" applyNumberFormat="1"/>
    <xf borderId="0" fillId="3" fontId="2" numFmtId="0" xfId="0" applyAlignment="1" applyFill="1" applyFont="1">
      <alignment readingOrder="0"/>
    </xf>
    <xf borderId="0" fillId="3" fontId="6" numFmtId="167" xfId="0" applyAlignment="1" applyFill="1" applyFont="1" applyNumberFormat="1">
      <alignment horizontal="right" vertical="bottom"/>
    </xf>
    <xf borderId="3" fillId="6" fontId="14" numFmtId="167" xfId="0" applyAlignment="1" applyBorder="1" applyFill="1" applyFont="1" applyNumberFormat="1">
      <alignment horizontal="right" vertical="bottom"/>
    </xf>
    <xf borderId="3" fillId="0" fontId="6" numFmtId="0" xfId="0" applyAlignment="1" applyBorder="1" applyFont="1">
      <alignment vertical="bottom"/>
    </xf>
    <xf borderId="3" fillId="6" fontId="6" numFmtId="167" xfId="0" applyAlignment="1" applyBorder="1" applyFill="1" applyFont="1" applyNumberFormat="1">
      <alignment vertical="bottom"/>
    </xf>
    <xf borderId="3" fillId="0" fontId="6" numFmtId="167" xfId="0" applyAlignment="1" applyBorder="1" applyFont="1" applyNumberFormat="1">
      <alignment horizontal="right" vertical="bottom"/>
    </xf>
    <xf borderId="0" fillId="3" fontId="6" numFmtId="0" xfId="0" applyAlignment="1" applyFill="1" applyFont="1">
      <alignment horizontal="right" readingOrder="0" vertical="bottom"/>
    </xf>
    <xf borderId="16" fillId="0" fontId="6" numFmtId="165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6" fillId="6" fontId="6" numFmtId="167" xfId="0" applyAlignment="1" applyBorder="1" applyFill="1" applyFont="1" applyNumberFormat="1">
      <alignment horizontal="right" vertical="bottom"/>
    </xf>
    <xf borderId="3" fillId="0" fontId="6" numFmtId="167" xfId="0" applyAlignment="1" applyBorder="1" applyFont="1" applyNumberFormat="1">
      <alignment horizontal="right" vertical="bottom"/>
    </xf>
    <xf borderId="3" fillId="0" fontId="6" numFmtId="165" xfId="0" applyAlignment="1" applyBorder="1" applyFont="1" applyNumberFormat="1">
      <alignment horizontal="right" readingOrder="0" vertical="bottom"/>
    </xf>
    <xf borderId="16" fillId="0" fontId="6" numFmtId="0" xfId="0" applyAlignment="1" applyBorder="1" applyFont="1">
      <alignment readingOrder="0" vertical="bottom"/>
    </xf>
    <xf borderId="16" fillId="0" fontId="6" numFmtId="0" xfId="0" applyAlignment="1" applyBorder="1" applyFont="1">
      <alignment horizontal="right" readingOrder="0" vertical="bottom"/>
    </xf>
    <xf borderId="3" fillId="7" fontId="2" numFmtId="0" xfId="0" applyAlignment="1" applyBorder="1" applyFill="1" applyFont="1">
      <alignment readingOrder="0"/>
    </xf>
    <xf borderId="0" fillId="0" fontId="2" numFmtId="169" xfId="0" applyAlignment="1" applyFont="1" applyNumberFormat="1">
      <alignment readingOrder="0"/>
    </xf>
    <xf borderId="0" fillId="3" fontId="2" numFmtId="0" xfId="0" applyFill="1" applyFont="1"/>
    <xf borderId="0" fillId="0" fontId="6" numFmtId="165" xfId="0" applyAlignment="1" applyFont="1" applyNumberFormat="1">
      <alignment readingOrder="0" vertical="bottom"/>
    </xf>
    <xf borderId="0" fillId="6" fontId="6" numFmtId="0" xfId="0" applyAlignment="1" applyFill="1" applyFont="1">
      <alignment horizontal="right" readingOrder="0" vertical="bottom"/>
    </xf>
    <xf borderId="0" fillId="6" fontId="6" numFmtId="0" xfId="0" applyAlignment="1" applyFill="1" applyFont="1">
      <alignment horizontal="right" vertical="bottom"/>
    </xf>
    <xf borderId="3" fillId="0" fontId="6" numFmtId="165" xfId="0" applyAlignment="1" applyBorder="1" applyFont="1" applyNumberFormat="1">
      <alignment vertical="bottom"/>
    </xf>
    <xf borderId="0" fillId="0" fontId="6" numFmtId="167" xfId="0" applyAlignment="1" applyFont="1" applyNumberFormat="1">
      <alignment horizontal="right" vertical="bottom"/>
    </xf>
    <xf borderId="3" fillId="3" fontId="6" numFmtId="167" xfId="0" applyAlignment="1" applyBorder="1" applyFill="1" applyFont="1" applyNumberFormat="1">
      <alignment horizontal="right" vertical="bottom"/>
    </xf>
    <xf borderId="3" fillId="9" fontId="2" numFmtId="0" xfId="0" applyAlignment="1" applyBorder="1" applyFill="1" applyFont="1">
      <alignment readingOrder="0"/>
    </xf>
    <xf borderId="3" fillId="0" fontId="6" numFmtId="173" xfId="0" applyAlignment="1" applyBorder="1" applyFont="1" applyNumberFormat="1">
      <alignment horizontal="right" vertical="bottom"/>
    </xf>
    <xf borderId="0" fillId="0" fontId="6" numFmtId="173" xfId="0" applyAlignment="1" applyFont="1" applyNumberFormat="1">
      <alignment horizontal="right" vertical="bottom"/>
    </xf>
    <xf borderId="8" fillId="6" fontId="15" numFmtId="0" xfId="0" applyAlignment="1" applyBorder="1" applyFill="1" applyFont="1">
      <alignment horizontal="right" readingOrder="0" vertical="bottom"/>
    </xf>
    <xf borderId="17" fillId="6" fontId="15" numFmtId="165" xfId="0" applyAlignment="1" applyBorder="1" applyFill="1" applyFont="1" applyNumberFormat="1">
      <alignment horizontal="right" readingOrder="0" vertical="bottom"/>
    </xf>
    <xf borderId="0" fillId="0" fontId="6" numFmtId="165" xfId="0" applyAlignment="1" applyFont="1" applyNumberFormat="1">
      <alignment vertical="bottom"/>
    </xf>
    <xf borderId="3" fillId="0" fontId="6" numFmtId="165" xfId="0" applyAlignment="1" applyBorder="1" applyFont="1" applyNumberFormat="1">
      <alignment readingOrder="0" vertical="bottom"/>
    </xf>
    <xf borderId="17" fillId="0" fontId="2" numFmtId="0" xfId="0" applyAlignment="1" applyBorder="1" applyFont="1">
      <alignment readingOrder="0"/>
    </xf>
    <xf borderId="3" fillId="3" fontId="6" numFmtId="167" xfId="0" applyAlignment="1" applyBorder="1" applyFill="1" applyFont="1" applyNumberFormat="1">
      <alignment vertical="bottom"/>
    </xf>
    <xf borderId="3" fillId="6" fontId="15" numFmtId="165" xfId="0" applyAlignment="1" applyBorder="1" applyFill="1" applyFont="1" applyNumberFormat="1">
      <alignment horizontal="right" vertical="bottom"/>
    </xf>
    <xf borderId="3" fillId="6" fontId="15" numFmtId="0" xfId="0" applyAlignment="1" applyBorder="1" applyFill="1" applyFont="1">
      <alignment vertical="bottom"/>
    </xf>
    <xf borderId="3" fillId="6" fontId="15" numFmtId="167" xfId="0" applyAlignment="1" applyBorder="1" applyFill="1" applyFont="1" applyNumberFormat="1">
      <alignment horizontal="right" vertical="bottom"/>
    </xf>
    <xf borderId="3" fillId="6" fontId="2" numFmtId="169" xfId="0" applyAlignment="1" applyBorder="1" applyFill="1" applyFont="1" applyNumberFormat="1">
      <alignment readingOrder="0"/>
    </xf>
    <xf borderId="0" fillId="0" fontId="6" numFmtId="167" xfId="0" applyAlignment="1" applyFont="1" applyNumberFormat="1">
      <alignment vertical="bottom"/>
    </xf>
    <xf borderId="0" fillId="7" fontId="6" numFmtId="167" xfId="0" applyAlignment="1" applyFill="1" applyFont="1" applyNumberFormat="1">
      <alignment horizontal="right" vertical="bottom"/>
    </xf>
    <xf borderId="0" fillId="8" fontId="6" numFmtId="0" xfId="0" applyAlignment="1" applyFill="1" applyFont="1">
      <alignment horizontal="right" vertical="bottom"/>
    </xf>
    <xf borderId="0" fillId="3" fontId="6" numFmtId="0" xfId="0" applyAlignment="1" applyFill="1" applyFont="1">
      <alignment horizontal="right" vertical="bottom"/>
    </xf>
    <xf borderId="0" fillId="6" fontId="6" numFmtId="0" xfId="0" applyAlignment="1" applyFill="1" applyFont="1">
      <alignment vertical="bottom"/>
    </xf>
    <xf borderId="0" fillId="8" fontId="2" numFmtId="0" xfId="0" applyAlignment="1" applyFill="1" applyFont="1">
      <alignment readingOrder="0"/>
    </xf>
    <xf borderId="0" fillId="7" fontId="6" numFmtId="0" xfId="0" applyAlignment="1" applyFill="1" applyFont="1">
      <alignment horizontal="right" vertical="bottom"/>
    </xf>
    <xf borderId="0" fillId="0" fontId="6" numFmtId="169" xfId="0" applyAlignment="1" applyFont="1" applyNumberFormat="1">
      <alignment horizontal="right" vertical="bottom"/>
    </xf>
    <xf borderId="0" fillId="6" fontId="6" numFmtId="167" xfId="0" applyAlignment="1" applyFill="1" applyFont="1" applyNumberFormat="1">
      <alignment vertical="bottom"/>
    </xf>
    <xf borderId="0" fillId="0" fontId="6" numFmtId="167" xfId="0" applyAlignment="1" applyFont="1" applyNumberFormat="1">
      <alignment readingOrder="0" vertical="bottom"/>
    </xf>
    <xf borderId="0" fillId="6" fontId="6" numFmtId="167" xfId="0" applyAlignment="1" applyFill="1" applyFont="1" applyNumberFormat="1">
      <alignment horizontal="right" readingOrder="0" vertical="bottom"/>
    </xf>
    <xf borderId="0" fillId="6" fontId="6" numFmtId="167" xfId="0" applyAlignment="1" applyFill="1" applyFont="1" applyNumberFormat="1">
      <alignment horizontal="right" vertical="bottom"/>
    </xf>
    <xf borderId="0" fillId="0" fontId="6" numFmtId="169" xfId="0" applyAlignment="1" applyFont="1" applyNumberFormat="1">
      <alignment readingOrder="0" vertical="bottom"/>
    </xf>
    <xf borderId="0" fillId="0" fontId="6" numFmtId="169" xfId="0" applyAlignment="1" applyFont="1" applyNumberFormat="1">
      <alignment horizontal="right" readingOrder="0" vertical="bottom"/>
    </xf>
    <xf borderId="0" fillId="3" fontId="6" numFmtId="0" xfId="0" applyAlignment="1" applyFill="1" applyFont="1">
      <alignment vertical="bottom"/>
    </xf>
    <xf borderId="0" fillId="10" fontId="6" numFmtId="0" xfId="0" applyAlignment="1" applyFill="1" applyFont="1">
      <alignment vertical="bottom"/>
    </xf>
    <xf borderId="0" fillId="0" fontId="6" numFmtId="169" xfId="0" applyAlignment="1" applyFont="1" applyNumberFormat="1">
      <alignment vertical="bottom"/>
    </xf>
    <xf borderId="0" fillId="6" fontId="6" numFmtId="0" xfId="0" applyAlignment="1" applyFill="1" applyFont="1">
      <alignment readingOrder="0" vertical="bottom"/>
    </xf>
    <xf borderId="0" fillId="7" fontId="6" numFmtId="169" xfId="0" applyAlignment="1" applyFill="1" applyFont="1" applyNumberFormat="1">
      <alignment horizontal="right" vertical="bottom"/>
    </xf>
    <xf borderId="0" fillId="7" fontId="6" numFmtId="0" xfId="0" applyAlignment="1" applyFill="1" applyFont="1">
      <alignment vertical="bottom"/>
    </xf>
    <xf borderId="3" fillId="7" fontId="6" numFmtId="166" xfId="0" applyAlignment="1" applyBorder="1" applyFill="1" applyFont="1" applyNumberFormat="1">
      <alignment readingOrder="0"/>
    </xf>
    <xf borderId="0" fillId="6" fontId="6" numFmtId="0" xfId="0" applyAlignment="1" applyFill="1" applyFont="1">
      <alignment horizontal="right" vertical="bottom"/>
    </xf>
    <xf borderId="0" fillId="6" fontId="6" numFmtId="0" xfId="0" applyAlignment="1" applyFill="1" applyFont="1">
      <alignment vertical="bottom"/>
    </xf>
    <xf borderId="0" fillId="3" fontId="6" numFmtId="0" xfId="0" applyAlignment="1" applyFill="1" applyFont="1">
      <alignment horizontal="right" vertical="bottom"/>
    </xf>
    <xf borderId="0" fillId="0" fontId="6" numFmtId="165" xfId="0" applyAlignment="1" applyFont="1" applyNumberFormat="1">
      <alignment horizontal="right" readingOrder="0" vertical="bottom"/>
    </xf>
    <xf borderId="0" fillId="9" fontId="6" numFmtId="0" xfId="0" applyAlignment="1" applyFill="1" applyFont="1">
      <alignment readingOrder="0" vertical="bottom"/>
    </xf>
    <xf borderId="0" fillId="0" fontId="17" numFmtId="0" xfId="0" applyAlignment="1" applyFont="1">
      <alignment readingOrder="0" vertical="bottom"/>
    </xf>
    <xf borderId="14" fillId="0" fontId="14" numFmtId="0" xfId="0" applyAlignment="1" applyBorder="1" applyFont="1">
      <alignment horizontal="right" readingOrder="0" vertical="bottom"/>
    </xf>
    <xf borderId="0" fillId="3" fontId="6" numFmtId="0" xfId="0" applyAlignment="1" applyFill="1" applyFont="1">
      <alignment readingOrder="0" vertical="bottom"/>
    </xf>
    <xf borderId="11" fillId="0" fontId="6" numFmtId="0" xfId="0" applyAlignment="1" applyBorder="1" applyFont="1">
      <alignment readingOrder="0" vertical="bottom"/>
    </xf>
    <xf borderId="13" fillId="0" fontId="2" numFmtId="0" xfId="0" applyBorder="1" applyFont="1"/>
    <xf borderId="14" fillId="0" fontId="6" numFmtId="0" xfId="0" applyAlignment="1" applyBorder="1" applyFont="1">
      <alignment readingOrder="0" vertical="bottom"/>
    </xf>
    <xf borderId="15" fillId="0" fontId="6" numFmtId="0" xfId="0" applyAlignment="1" applyBorder="1" applyFont="1">
      <alignment readingOrder="0" vertical="bottom"/>
    </xf>
    <xf borderId="17" fillId="0" fontId="6" numFmtId="0" xfId="0" applyAlignment="1" applyBorder="1" applyFont="1">
      <alignment readingOrder="0" vertical="bottom"/>
    </xf>
    <xf borderId="19" fillId="0" fontId="6" numFmtId="0" xfId="0" applyAlignment="1" applyBorder="1" applyFont="1">
      <alignment readingOrder="0" vertical="bottom"/>
    </xf>
    <xf borderId="0" fillId="7" fontId="6" numFmtId="0" xfId="0" applyAlignment="1" applyFill="1" applyFont="1">
      <alignment horizontal="right" readingOrder="0" vertical="bottom"/>
    </xf>
    <xf borderId="0" fillId="7" fontId="2" numFmtId="0" xfId="0" applyAlignment="1" applyFill="1" applyFont="1">
      <alignment readingOrder="0"/>
    </xf>
    <xf borderId="0" fillId="7" fontId="6" numFmtId="0" xfId="0" applyAlignment="1" applyFill="1" applyFont="1">
      <alignment readingOrder="0" vertical="bottom"/>
    </xf>
    <xf borderId="0" fillId="11" fontId="6" numFmtId="0" xfId="0" applyAlignment="1" applyFill="1" applyFont="1">
      <alignment readingOrder="0" vertical="bottom"/>
    </xf>
    <xf borderId="0" fillId="8" fontId="6" numFmtId="0" xfId="0" applyAlignment="1" applyFill="1" applyFont="1">
      <alignment vertical="bottom"/>
    </xf>
    <xf borderId="0" fillId="11" fontId="6" numFmtId="0" xfId="0" applyAlignment="1" applyFill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3.jpg"/><Relationship Id="rId9" Type="http://schemas.openxmlformats.org/officeDocument/2006/relationships/image" Target="../media/image8.jpg"/><Relationship Id="rId5" Type="http://schemas.openxmlformats.org/officeDocument/2006/relationships/image" Target="../media/image5.jpg"/><Relationship Id="rId6" Type="http://schemas.openxmlformats.org/officeDocument/2006/relationships/image" Target="../media/image9.jpg"/><Relationship Id="rId7" Type="http://schemas.openxmlformats.org/officeDocument/2006/relationships/image" Target="../media/image2.jpg"/><Relationship Id="rId8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0</xdr:row>
      <xdr:rowOff>0</xdr:rowOff>
    </xdr:from>
    <xdr:ext cx="371475" cy="495300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7</xdr:row>
      <xdr:rowOff>28575</xdr:rowOff>
    </xdr:from>
    <xdr:ext cx="409575" cy="542925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5</xdr:row>
      <xdr:rowOff>85725</xdr:rowOff>
    </xdr:from>
    <xdr:ext cx="514350" cy="533400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419100" cy="476250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3</xdr:row>
      <xdr:rowOff>0</xdr:rowOff>
    </xdr:from>
    <xdr:ext cx="533400" cy="438150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8</xdr:row>
      <xdr:rowOff>19050</xdr:rowOff>
    </xdr:from>
    <xdr:ext cx="457200" cy="40957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19050</xdr:rowOff>
    </xdr:from>
    <xdr:ext cx="895350" cy="809625"/>
    <xdr:pic>
      <xdr:nvPicPr>
        <xdr:cNvPr id="0" name="image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9</xdr:row>
      <xdr:rowOff>114300</xdr:rowOff>
    </xdr:from>
    <xdr:ext cx="533400" cy="933450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42875" cy="200025"/>
    <xdr:pic>
      <xdr:nvPicPr>
        <xdr:cNvPr id="0" name="image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7.63"/>
    <col customWidth="1" min="3" max="3" width="67.25"/>
    <col customWidth="1" min="4" max="4" width="14.63"/>
    <col customWidth="1" min="5" max="5" width="14.5"/>
    <col customWidth="1" min="6" max="6" width="13.88"/>
    <col customWidth="1" min="7" max="7" width="16.88"/>
    <col customWidth="1" min="8" max="8" width="26.5"/>
    <col customWidth="1" min="9" max="9" width="28.88"/>
    <col customWidth="1" min="10" max="10" width="24.13"/>
    <col customWidth="1" min="14" max="14" width="31.5"/>
  </cols>
  <sheetData>
    <row r="2">
      <c r="A2" s="3" t="s">
        <v>1</v>
      </c>
      <c r="B2" s="5"/>
      <c r="C2" s="7" t="s">
        <v>6</v>
      </c>
      <c r="D2" s="7" t="s">
        <v>10</v>
      </c>
      <c r="E2" s="7" t="s">
        <v>12</v>
      </c>
      <c r="F2" s="7" t="s">
        <v>13</v>
      </c>
      <c r="G2" s="7" t="s">
        <v>17</v>
      </c>
      <c r="H2" s="7"/>
      <c r="I2" s="7" t="s">
        <v>20</v>
      </c>
      <c r="J2" s="10" t="s">
        <v>23</v>
      </c>
    </row>
    <row r="3">
      <c r="A3" s="14" t="s">
        <v>27</v>
      </c>
      <c r="B3" s="18"/>
      <c r="C3" s="20" t="s">
        <v>33</v>
      </c>
      <c r="D3" s="23" t="s">
        <v>36</v>
      </c>
      <c r="E3" s="18"/>
      <c r="F3" s="18"/>
      <c r="G3" s="24" t="str">
        <f>IF(OR(#REF!=3115,NOT(OR(LEFT(#REF!,1)="4",LEFT(#REF!,1)="5"))),VLOOKUP(#REF!,NAwal,3),0)</f>
        <v>#REF!</v>
      </c>
      <c r="H3" s="24"/>
      <c r="I3" s="24" t="str">
        <f>IF(OR(#REF!=1161,#REF!=1171,#REF!=1181,LEFT(#REF!,1)="2",#REF!=3110,#REF!=3210),VLOOKUP(#REF!,NAwal,4),0)</f>
        <v>#REF!</v>
      </c>
      <c r="J3" s="25"/>
    </row>
    <row r="4">
      <c r="A4" s="28" t="str">
        <f>4:7</f>
        <v>#REF!</v>
      </c>
      <c r="B4" s="28"/>
      <c r="C4" s="28"/>
      <c r="D4" s="28"/>
      <c r="E4" s="29"/>
      <c r="F4" s="29"/>
      <c r="G4" s="31">
        <v>0.0</v>
      </c>
      <c r="H4" s="32"/>
    </row>
    <row r="5">
      <c r="A5" s="33">
        <v>45649.0</v>
      </c>
      <c r="B5" s="34"/>
      <c r="C5" s="35" t="s">
        <v>103</v>
      </c>
      <c r="D5" s="34"/>
      <c r="E5" s="36">
        <v>1000000.0</v>
      </c>
      <c r="F5" s="35"/>
      <c r="G5" s="37">
        <f t="shared" ref="G5:G86" si="1">+((G4+E5)-F5)</f>
        <v>1000000</v>
      </c>
      <c r="H5" s="38"/>
      <c r="I5" s="39"/>
      <c r="J5" s="39"/>
      <c r="K5" s="39"/>
      <c r="L5" s="39"/>
      <c r="M5" s="39"/>
    </row>
    <row r="6">
      <c r="A6" s="33">
        <v>45650.0</v>
      </c>
      <c r="B6" s="34"/>
      <c r="C6" s="35" t="s">
        <v>109</v>
      </c>
      <c r="D6" s="34"/>
      <c r="E6" s="36">
        <v>4000000.0</v>
      </c>
      <c r="F6" s="34"/>
      <c r="G6" s="37">
        <f t="shared" si="1"/>
        <v>5000000</v>
      </c>
      <c r="H6" s="38"/>
      <c r="I6" s="39"/>
      <c r="J6" s="39"/>
      <c r="K6" s="39"/>
      <c r="L6" s="39"/>
      <c r="M6" s="39"/>
    </row>
    <row r="7">
      <c r="A7" s="33">
        <v>45651.0</v>
      </c>
      <c r="B7" s="34"/>
      <c r="C7" s="35" t="s">
        <v>111</v>
      </c>
      <c r="D7" s="35"/>
      <c r="E7" s="36">
        <v>224000.0</v>
      </c>
      <c r="F7" s="34"/>
      <c r="G7" s="37">
        <f t="shared" si="1"/>
        <v>5224000</v>
      </c>
      <c r="H7" s="38"/>
      <c r="I7" s="39"/>
      <c r="J7" s="39"/>
      <c r="K7" s="39"/>
      <c r="L7" s="39"/>
      <c r="M7" s="39"/>
    </row>
    <row r="8">
      <c r="A8" s="33">
        <v>45652.0</v>
      </c>
      <c r="B8" s="34"/>
      <c r="C8" s="34"/>
      <c r="D8" s="34"/>
      <c r="E8" s="41">
        <v>2500.0</v>
      </c>
      <c r="F8" s="34"/>
      <c r="G8" s="37">
        <f t="shared" si="1"/>
        <v>5226500</v>
      </c>
      <c r="H8" s="38"/>
      <c r="I8" s="39"/>
      <c r="J8" s="39"/>
      <c r="K8" s="39"/>
      <c r="L8" s="39"/>
      <c r="M8" s="39"/>
    </row>
    <row r="9">
      <c r="A9" s="33">
        <v>45653.0</v>
      </c>
      <c r="B9" s="34"/>
      <c r="C9" s="35" t="s">
        <v>121</v>
      </c>
      <c r="D9" s="35"/>
      <c r="E9" s="36">
        <v>156000.0</v>
      </c>
      <c r="F9" s="34"/>
      <c r="G9" s="37">
        <f t="shared" si="1"/>
        <v>5382500</v>
      </c>
      <c r="H9" s="38"/>
      <c r="I9" s="39"/>
      <c r="J9" s="39"/>
      <c r="K9" s="39"/>
      <c r="L9" s="39"/>
      <c r="M9" s="39"/>
    </row>
    <row r="10">
      <c r="A10" s="33">
        <v>45654.0</v>
      </c>
      <c r="B10" s="34"/>
      <c r="C10" s="42" t="s">
        <v>128</v>
      </c>
      <c r="D10" s="44"/>
      <c r="E10" s="36">
        <v>177000.0</v>
      </c>
      <c r="F10" s="44"/>
      <c r="G10" s="37">
        <f t="shared" si="1"/>
        <v>5559500</v>
      </c>
      <c r="H10" s="45"/>
      <c r="I10" s="39"/>
      <c r="J10" s="39"/>
      <c r="K10" s="39"/>
      <c r="L10" s="39"/>
      <c r="M10" s="39"/>
    </row>
    <row r="11">
      <c r="A11" s="33">
        <v>45655.0</v>
      </c>
      <c r="B11" s="34"/>
      <c r="C11" s="46" t="s">
        <v>142</v>
      </c>
      <c r="D11" s="44"/>
      <c r="E11" s="36">
        <v>580000.0</v>
      </c>
      <c r="F11" s="34"/>
      <c r="G11" s="37">
        <f t="shared" si="1"/>
        <v>6139500</v>
      </c>
      <c r="H11" s="38"/>
      <c r="I11" s="39"/>
      <c r="J11" s="39"/>
      <c r="K11" s="39"/>
      <c r="L11" s="39"/>
      <c r="M11" s="39"/>
    </row>
    <row r="12">
      <c r="A12" s="33"/>
      <c r="B12" s="34"/>
      <c r="C12" s="35"/>
      <c r="E12" s="36">
        <v>325000.0</v>
      </c>
      <c r="F12" s="34"/>
      <c r="G12" s="37">
        <f t="shared" si="1"/>
        <v>6464500</v>
      </c>
      <c r="H12" s="38"/>
      <c r="I12" s="39"/>
      <c r="J12" s="39"/>
      <c r="K12" s="39"/>
      <c r="L12" s="39"/>
      <c r="M12" s="39"/>
    </row>
    <row r="13">
      <c r="A13" s="33">
        <v>45656.0</v>
      </c>
      <c r="B13" s="34"/>
      <c r="C13" s="35"/>
      <c r="D13" s="35"/>
      <c r="E13" s="36">
        <v>2500.0</v>
      </c>
      <c r="F13" s="34"/>
      <c r="G13" s="37">
        <f t="shared" si="1"/>
        <v>6467000</v>
      </c>
      <c r="H13" s="38"/>
      <c r="I13" s="39"/>
      <c r="J13" s="39"/>
      <c r="K13" s="39"/>
      <c r="L13" s="39"/>
      <c r="M13" s="39"/>
    </row>
    <row r="14">
      <c r="A14" s="33">
        <v>45657.0</v>
      </c>
      <c r="B14" s="34"/>
      <c r="C14" s="35" t="s">
        <v>149</v>
      </c>
      <c r="D14" s="34"/>
      <c r="E14" s="36">
        <v>165000.0</v>
      </c>
      <c r="F14" s="34"/>
      <c r="G14" s="37">
        <f t="shared" si="1"/>
        <v>6632000</v>
      </c>
      <c r="H14" s="38"/>
      <c r="I14" s="39"/>
      <c r="J14" s="39"/>
      <c r="K14" s="39"/>
      <c r="L14" s="39"/>
      <c r="M14" s="39"/>
    </row>
    <row r="15">
      <c r="A15" s="33">
        <v>45658.0</v>
      </c>
      <c r="B15" s="34"/>
      <c r="C15" s="35"/>
      <c r="D15" s="35"/>
      <c r="E15" s="36">
        <v>2500.0</v>
      </c>
      <c r="F15" s="34"/>
      <c r="G15" s="37">
        <f t="shared" si="1"/>
        <v>6634500</v>
      </c>
      <c r="H15" s="38"/>
      <c r="I15" s="39"/>
      <c r="J15" s="39"/>
      <c r="K15" s="39"/>
      <c r="L15" s="39"/>
      <c r="M15" s="39"/>
    </row>
    <row r="16">
      <c r="A16" s="33">
        <v>45659.0</v>
      </c>
      <c r="B16" s="34"/>
      <c r="C16" s="35" t="s">
        <v>149</v>
      </c>
      <c r="D16" s="34"/>
      <c r="E16" s="36">
        <v>578000.0</v>
      </c>
      <c r="F16" s="34"/>
      <c r="G16" s="37">
        <f t="shared" si="1"/>
        <v>7212500</v>
      </c>
      <c r="H16" s="38"/>
      <c r="I16" s="39"/>
      <c r="J16" s="39"/>
      <c r="K16" s="39"/>
      <c r="L16" s="39"/>
      <c r="M16" s="39"/>
    </row>
    <row r="17">
      <c r="A17" s="33">
        <v>45660.0</v>
      </c>
      <c r="B17" s="34"/>
      <c r="C17" s="35"/>
      <c r="D17" s="34"/>
      <c r="E17" s="36">
        <v>2500.0</v>
      </c>
      <c r="F17" s="51"/>
      <c r="G17" s="37">
        <f t="shared" si="1"/>
        <v>7215000</v>
      </c>
      <c r="H17" s="38"/>
      <c r="I17" s="39"/>
      <c r="J17" s="39"/>
      <c r="K17" s="39"/>
      <c r="L17" s="39"/>
      <c r="M17" s="39"/>
    </row>
    <row r="18">
      <c r="A18" s="33">
        <v>45661.0</v>
      </c>
      <c r="B18" s="34"/>
      <c r="C18" s="35" t="s">
        <v>149</v>
      </c>
      <c r="D18" s="35"/>
      <c r="E18" s="36">
        <v>615000.0</v>
      </c>
      <c r="F18" s="34"/>
      <c r="G18" s="37">
        <f t="shared" si="1"/>
        <v>7830000</v>
      </c>
      <c r="H18" s="38"/>
      <c r="I18" s="39"/>
      <c r="J18" s="39"/>
      <c r="K18" s="39"/>
      <c r="L18" s="39"/>
      <c r="M18" s="39"/>
      <c r="N18" s="52">
        <v>9752000.0</v>
      </c>
    </row>
    <row r="19">
      <c r="A19" s="33">
        <v>45662.0</v>
      </c>
      <c r="B19" s="34"/>
      <c r="C19" s="53"/>
      <c r="D19" s="34"/>
      <c r="E19" s="36">
        <v>2500.0</v>
      </c>
      <c r="F19" s="34"/>
      <c r="G19" s="37">
        <f t="shared" si="1"/>
        <v>7832500</v>
      </c>
      <c r="H19" s="38"/>
      <c r="I19" s="39"/>
      <c r="J19" s="39"/>
      <c r="K19" s="39"/>
      <c r="L19" s="39"/>
      <c r="M19" s="39"/>
    </row>
    <row r="20">
      <c r="A20" s="33">
        <v>45663.0</v>
      </c>
      <c r="B20" s="34"/>
      <c r="C20" s="35" t="s">
        <v>149</v>
      </c>
      <c r="D20" s="35"/>
      <c r="E20" s="36">
        <v>525000.0</v>
      </c>
      <c r="F20" s="34"/>
      <c r="G20" s="37">
        <f t="shared" si="1"/>
        <v>8357500</v>
      </c>
      <c r="H20" s="38"/>
      <c r="I20" s="39"/>
      <c r="J20" s="39"/>
      <c r="K20" s="39"/>
      <c r="L20" s="39"/>
      <c r="M20" s="39"/>
      <c r="N20" s="22" t="str">
        <f>#REF!</f>
        <v>#REF!</v>
      </c>
    </row>
    <row r="21">
      <c r="A21" s="33">
        <v>45664.0</v>
      </c>
      <c r="B21" s="34"/>
      <c r="D21" s="34"/>
      <c r="E21" s="36">
        <v>2500.0</v>
      </c>
      <c r="F21" s="34"/>
      <c r="G21" s="37">
        <f t="shared" si="1"/>
        <v>8360000</v>
      </c>
      <c r="H21" s="38"/>
      <c r="I21" s="39"/>
      <c r="J21" s="39"/>
      <c r="K21" s="39"/>
      <c r="L21" s="39"/>
      <c r="M21" s="39"/>
    </row>
    <row r="22">
      <c r="A22" s="33">
        <v>45665.0</v>
      </c>
      <c r="B22" s="34"/>
      <c r="C22" s="35" t="s">
        <v>149</v>
      </c>
      <c r="D22" s="35"/>
      <c r="E22" s="36">
        <v>390000.0</v>
      </c>
      <c r="F22" s="34"/>
      <c r="G22" s="37">
        <f t="shared" si="1"/>
        <v>8750000</v>
      </c>
      <c r="H22" s="38"/>
      <c r="I22" s="39"/>
      <c r="J22" s="39"/>
      <c r="K22" s="39"/>
      <c r="L22" s="39"/>
      <c r="M22" s="39"/>
    </row>
    <row r="23">
      <c r="A23" s="33">
        <v>45666.0</v>
      </c>
      <c r="B23" s="34"/>
      <c r="C23" s="55" t="s">
        <v>194</v>
      </c>
      <c r="D23" s="44"/>
      <c r="E23" s="36">
        <v>2500.0</v>
      </c>
      <c r="F23" s="35">
        <v>350000.0</v>
      </c>
      <c r="G23" s="37">
        <f t="shared" si="1"/>
        <v>8402500</v>
      </c>
      <c r="H23" s="38"/>
      <c r="I23" s="39"/>
      <c r="J23" s="39"/>
      <c r="K23" s="39"/>
      <c r="L23" s="39"/>
      <c r="M23" s="39"/>
    </row>
    <row r="24">
      <c r="A24" s="33">
        <v>45667.0</v>
      </c>
      <c r="B24" s="34"/>
      <c r="C24" s="55" t="s">
        <v>199</v>
      </c>
      <c r="D24" s="57"/>
      <c r="E24" s="36">
        <v>155000.0</v>
      </c>
      <c r="F24" s="34"/>
      <c r="G24" s="37">
        <f t="shared" si="1"/>
        <v>8557500</v>
      </c>
      <c r="H24" s="38"/>
      <c r="I24" s="39"/>
      <c r="J24" s="39"/>
      <c r="K24" s="39"/>
      <c r="L24" s="39"/>
      <c r="M24" s="39"/>
    </row>
    <row r="25">
      <c r="A25" s="33">
        <v>45668.0</v>
      </c>
      <c r="B25" s="34"/>
      <c r="C25" s="55" t="s">
        <v>203</v>
      </c>
      <c r="D25" s="44"/>
      <c r="E25" s="36">
        <v>100000.0</v>
      </c>
      <c r="F25" s="34"/>
      <c r="G25" s="37">
        <f t="shared" si="1"/>
        <v>8657500</v>
      </c>
      <c r="H25" s="38"/>
      <c r="I25" s="39"/>
      <c r="J25" s="39"/>
      <c r="K25" s="39"/>
      <c r="L25" s="39"/>
      <c r="M25" s="39"/>
    </row>
    <row r="26">
      <c r="A26" s="33">
        <v>45669.0</v>
      </c>
      <c r="B26" s="34"/>
      <c r="C26" s="35" t="s">
        <v>206</v>
      </c>
      <c r="D26" s="57"/>
      <c r="E26" s="36">
        <v>155000.0</v>
      </c>
      <c r="F26" s="34"/>
      <c r="G26" s="37">
        <f t="shared" si="1"/>
        <v>8812500</v>
      </c>
      <c r="H26" s="58" t="s">
        <v>209</v>
      </c>
      <c r="I26" s="39"/>
      <c r="J26" s="39"/>
      <c r="K26" s="39"/>
      <c r="L26" s="39"/>
      <c r="M26" s="39"/>
    </row>
    <row r="27">
      <c r="A27" s="33">
        <v>45670.0</v>
      </c>
      <c r="B27" s="34"/>
      <c r="C27" s="35" t="s">
        <v>211</v>
      </c>
      <c r="D27" s="57"/>
      <c r="E27" s="36">
        <v>1500000.0</v>
      </c>
      <c r="F27" s="34"/>
      <c r="G27" s="37">
        <f t="shared" si="1"/>
        <v>10312500</v>
      </c>
      <c r="H27" s="58" t="s">
        <v>209</v>
      </c>
      <c r="I27" s="39"/>
      <c r="J27" s="39"/>
      <c r="K27" s="39"/>
      <c r="L27" s="39"/>
      <c r="M27" s="39"/>
    </row>
    <row r="28">
      <c r="A28" s="33">
        <v>45671.0</v>
      </c>
      <c r="B28" s="34"/>
      <c r="C28" s="35"/>
      <c r="D28" s="34"/>
      <c r="E28" s="36">
        <v>6500.0</v>
      </c>
      <c r="F28" s="34"/>
      <c r="G28" s="37">
        <f t="shared" si="1"/>
        <v>10319000</v>
      </c>
      <c r="H28" s="38"/>
      <c r="I28" s="39"/>
      <c r="J28" s="39"/>
      <c r="K28" s="39"/>
      <c r="L28" s="39"/>
      <c r="M28" s="39"/>
    </row>
    <row r="29">
      <c r="A29" s="33">
        <v>45672.0</v>
      </c>
      <c r="B29" s="34"/>
      <c r="C29" s="35" t="s">
        <v>213</v>
      </c>
      <c r="D29" s="57"/>
      <c r="E29" s="36">
        <v>2867000.0</v>
      </c>
      <c r="F29" s="34"/>
      <c r="G29" s="37">
        <f t="shared" si="1"/>
        <v>13186000</v>
      </c>
      <c r="H29" s="58" t="s">
        <v>209</v>
      </c>
      <c r="I29" s="39"/>
      <c r="J29" s="39"/>
      <c r="K29" s="39"/>
      <c r="L29" s="39"/>
      <c r="M29" s="39"/>
    </row>
    <row r="30">
      <c r="A30" s="33">
        <v>45673.0</v>
      </c>
      <c r="B30" s="34"/>
      <c r="C30" s="35"/>
      <c r="D30" s="34"/>
      <c r="E30" s="60">
        <v>6500.0</v>
      </c>
      <c r="F30" s="34"/>
      <c r="G30" s="37">
        <f t="shared" si="1"/>
        <v>13192500</v>
      </c>
      <c r="H30" s="38"/>
      <c r="I30" s="39"/>
      <c r="J30" s="62"/>
      <c r="K30" s="63"/>
      <c r="L30" s="64"/>
      <c r="M30" s="65"/>
    </row>
    <row r="31">
      <c r="A31" s="33">
        <v>45674.0</v>
      </c>
      <c r="B31" s="34"/>
      <c r="C31" s="35" t="s">
        <v>227</v>
      </c>
      <c r="D31" s="44"/>
      <c r="E31" s="60">
        <v>500000.0</v>
      </c>
      <c r="F31" s="34"/>
      <c r="G31" s="37">
        <f t="shared" si="1"/>
        <v>13692500</v>
      </c>
      <c r="H31" s="38"/>
      <c r="I31" s="39"/>
      <c r="J31" s="66"/>
      <c r="K31" s="67"/>
      <c r="L31" s="39"/>
      <c r="M31" s="68"/>
    </row>
    <row r="32">
      <c r="A32" s="33">
        <v>45675.0</v>
      </c>
      <c r="B32" s="34"/>
      <c r="C32" s="35"/>
      <c r="D32" s="57"/>
      <c r="E32" s="36">
        <v>6500.0</v>
      </c>
      <c r="F32" s="34"/>
      <c r="G32" s="37">
        <f t="shared" si="1"/>
        <v>13699000</v>
      </c>
      <c r="H32" s="58" t="s">
        <v>234</v>
      </c>
      <c r="I32" s="39"/>
      <c r="J32" s="66"/>
      <c r="K32" s="67"/>
      <c r="L32" s="39"/>
      <c r="M32" s="68"/>
    </row>
    <row r="33">
      <c r="A33" s="33">
        <v>45676.0</v>
      </c>
      <c r="B33" s="34"/>
      <c r="C33" s="35" t="s">
        <v>236</v>
      </c>
      <c r="D33" s="44"/>
      <c r="E33" s="36">
        <v>1187000.0</v>
      </c>
      <c r="F33" s="34"/>
      <c r="G33" s="37">
        <f t="shared" si="1"/>
        <v>14886000</v>
      </c>
      <c r="H33" s="38"/>
      <c r="I33" s="39"/>
      <c r="J33" s="71"/>
      <c r="K33" s="72"/>
      <c r="L33" s="39"/>
      <c r="M33" s="68"/>
    </row>
    <row r="34">
      <c r="A34" s="33">
        <v>45677.0</v>
      </c>
      <c r="B34" s="34"/>
      <c r="C34" s="35"/>
      <c r="D34" s="57"/>
      <c r="E34" s="36">
        <v>6500.0</v>
      </c>
      <c r="F34" s="34"/>
      <c r="G34" s="37">
        <f t="shared" si="1"/>
        <v>14892500</v>
      </c>
      <c r="H34" s="38"/>
      <c r="I34" s="39"/>
      <c r="J34" s="66"/>
      <c r="K34" s="67"/>
      <c r="L34" s="39"/>
      <c r="M34" s="68"/>
    </row>
    <row r="35">
      <c r="A35" s="33">
        <v>45685.0</v>
      </c>
      <c r="B35" s="34"/>
      <c r="C35" s="35" t="s">
        <v>244</v>
      </c>
      <c r="D35" s="44"/>
      <c r="E35" s="36">
        <v>440000.0</v>
      </c>
      <c r="F35" s="34"/>
      <c r="G35" s="37">
        <f t="shared" si="1"/>
        <v>15332500</v>
      </c>
      <c r="H35" s="38"/>
      <c r="I35" s="39"/>
      <c r="J35" s="66"/>
      <c r="K35" s="73"/>
      <c r="L35" s="39"/>
      <c r="M35" s="68"/>
    </row>
    <row r="36">
      <c r="A36" s="33">
        <v>45679.0</v>
      </c>
      <c r="B36" s="34"/>
      <c r="C36" s="35" t="s">
        <v>247</v>
      </c>
      <c r="D36" s="57"/>
      <c r="E36" s="36"/>
      <c r="F36" s="35">
        <v>350000.0</v>
      </c>
      <c r="G36" s="37">
        <f t="shared" si="1"/>
        <v>14982500</v>
      </c>
      <c r="H36" s="58" t="s">
        <v>248</v>
      </c>
      <c r="I36" s="39"/>
      <c r="J36" s="74"/>
      <c r="K36" s="75"/>
      <c r="L36" s="39"/>
      <c r="M36" s="68"/>
    </row>
    <row r="37">
      <c r="A37" s="33">
        <v>45682.0</v>
      </c>
      <c r="B37" s="34"/>
      <c r="C37" s="35" t="s">
        <v>250</v>
      </c>
      <c r="D37" s="44"/>
      <c r="E37" s="36">
        <v>400000.0</v>
      </c>
      <c r="F37" s="34"/>
      <c r="G37" s="37">
        <f t="shared" si="1"/>
        <v>15382500</v>
      </c>
      <c r="H37" s="38"/>
      <c r="I37" s="39"/>
      <c r="J37" s="76"/>
      <c r="K37" s="39"/>
      <c r="L37" s="39"/>
      <c r="M37" s="68"/>
    </row>
    <row r="38">
      <c r="A38" s="33">
        <v>45681.0</v>
      </c>
      <c r="B38" s="34"/>
      <c r="C38" s="35"/>
      <c r="D38" s="57"/>
      <c r="E38" s="36"/>
      <c r="F38" s="34"/>
      <c r="G38" s="37">
        <f t="shared" si="1"/>
        <v>15382500</v>
      </c>
      <c r="H38" s="58" t="s">
        <v>248</v>
      </c>
      <c r="I38" s="39"/>
      <c r="J38" s="74"/>
      <c r="K38" s="39"/>
      <c r="L38" s="39"/>
      <c r="M38" s="68"/>
    </row>
    <row r="39">
      <c r="A39" s="33">
        <v>45682.0</v>
      </c>
      <c r="B39" s="34"/>
      <c r="C39" s="35" t="s">
        <v>262</v>
      </c>
      <c r="D39" s="44"/>
      <c r="E39" s="36">
        <v>100000.0</v>
      </c>
      <c r="F39" s="34"/>
      <c r="G39" s="37">
        <f t="shared" si="1"/>
        <v>15482500</v>
      </c>
      <c r="H39" s="38"/>
      <c r="I39" s="39"/>
      <c r="J39" s="77"/>
      <c r="K39" s="39"/>
      <c r="L39" s="39"/>
      <c r="M39" s="68"/>
    </row>
    <row r="40">
      <c r="A40" s="33"/>
      <c r="B40" s="34"/>
      <c r="C40" s="35"/>
      <c r="D40" s="44"/>
      <c r="E40" s="36"/>
      <c r="F40" s="34"/>
      <c r="G40" s="37">
        <f t="shared" si="1"/>
        <v>15482500</v>
      </c>
      <c r="H40" s="38"/>
      <c r="I40" s="39"/>
      <c r="J40" s="74"/>
      <c r="K40" s="39"/>
      <c r="L40" s="39"/>
      <c r="M40" s="68"/>
    </row>
    <row r="41">
      <c r="A41" s="33">
        <v>45684.0</v>
      </c>
      <c r="B41" s="34"/>
      <c r="C41" s="35" t="s">
        <v>279</v>
      </c>
      <c r="D41" s="44"/>
      <c r="E41" s="36">
        <v>1000000.0</v>
      </c>
      <c r="F41" s="34"/>
      <c r="G41" s="37">
        <f t="shared" si="1"/>
        <v>16482500</v>
      </c>
      <c r="H41" s="38"/>
      <c r="I41" s="39"/>
      <c r="J41" s="74"/>
      <c r="K41" s="39"/>
      <c r="L41" s="39"/>
      <c r="M41" s="68"/>
    </row>
    <row r="42">
      <c r="A42" s="33"/>
      <c r="B42" s="34"/>
      <c r="C42" s="35"/>
      <c r="D42" s="57"/>
      <c r="E42" s="36"/>
      <c r="F42" s="34"/>
      <c r="G42" s="37">
        <f t="shared" si="1"/>
        <v>16482500</v>
      </c>
      <c r="H42" s="58"/>
      <c r="I42" s="39"/>
      <c r="J42" s="76"/>
      <c r="K42" s="39"/>
      <c r="L42" s="39"/>
      <c r="M42" s="68"/>
    </row>
    <row r="43">
      <c r="A43" s="33">
        <v>45685.0</v>
      </c>
      <c r="B43" s="34"/>
      <c r="C43" s="35" t="s">
        <v>283</v>
      </c>
      <c r="D43" s="44"/>
      <c r="E43" s="36">
        <v>175000.0</v>
      </c>
      <c r="F43" s="34"/>
      <c r="G43" s="37">
        <f t="shared" si="1"/>
        <v>16657500</v>
      </c>
      <c r="H43" s="38"/>
      <c r="I43" s="39"/>
      <c r="J43" s="76"/>
      <c r="K43" s="80"/>
      <c r="L43" s="39"/>
      <c r="M43" s="68"/>
    </row>
    <row r="44">
      <c r="A44" s="33"/>
      <c r="B44" s="34"/>
      <c r="C44" s="35"/>
      <c r="D44" s="81"/>
      <c r="E44" s="36"/>
      <c r="F44" s="82"/>
      <c r="G44" s="37">
        <f t="shared" si="1"/>
        <v>16657500</v>
      </c>
      <c r="H44" s="58"/>
      <c r="I44" s="39"/>
      <c r="J44" s="76"/>
      <c r="K44" s="80"/>
      <c r="L44" s="39"/>
      <c r="M44" s="68"/>
    </row>
    <row r="45">
      <c r="A45" s="33">
        <v>45685.0</v>
      </c>
      <c r="B45" s="34"/>
      <c r="C45" s="35" t="s">
        <v>286</v>
      </c>
      <c r="D45" s="83"/>
      <c r="E45" s="36">
        <v>250000.0</v>
      </c>
      <c r="F45" s="82"/>
      <c r="G45" s="37">
        <f t="shared" si="1"/>
        <v>16907500</v>
      </c>
      <c r="H45" s="38"/>
      <c r="I45" s="39"/>
      <c r="J45" s="76"/>
      <c r="K45" s="80"/>
      <c r="L45" s="39"/>
      <c r="M45" s="68"/>
    </row>
    <row r="46">
      <c r="A46" s="33"/>
      <c r="B46" s="34"/>
      <c r="C46" s="35"/>
      <c r="D46" s="81"/>
      <c r="E46" s="36"/>
      <c r="F46" s="82"/>
      <c r="G46" s="37">
        <f t="shared" si="1"/>
        <v>16907500</v>
      </c>
      <c r="H46" s="58"/>
      <c r="I46" s="39"/>
      <c r="J46" s="74"/>
      <c r="K46" s="39"/>
      <c r="L46" s="39"/>
      <c r="M46" s="68"/>
    </row>
    <row r="47">
      <c r="A47" s="33">
        <v>45685.0</v>
      </c>
      <c r="B47" s="34"/>
      <c r="C47" s="35" t="s">
        <v>291</v>
      </c>
      <c r="D47" s="82"/>
      <c r="E47" s="36">
        <v>65000.0</v>
      </c>
      <c r="F47" s="82"/>
      <c r="G47" s="37">
        <f t="shared" si="1"/>
        <v>16972500</v>
      </c>
      <c r="H47" s="38"/>
      <c r="I47" s="39"/>
      <c r="J47" s="74"/>
      <c r="K47" s="39"/>
      <c r="L47" s="39"/>
      <c r="M47" s="68"/>
    </row>
    <row r="48">
      <c r="A48" s="33"/>
      <c r="B48" s="34"/>
      <c r="C48" s="35"/>
      <c r="D48" s="82"/>
      <c r="E48" s="36"/>
      <c r="F48" s="82"/>
      <c r="G48" s="37">
        <f t="shared" si="1"/>
        <v>16972500</v>
      </c>
      <c r="H48" s="38"/>
      <c r="I48" s="39"/>
      <c r="J48" s="76"/>
      <c r="K48" s="39"/>
      <c r="L48" s="39"/>
      <c r="M48" s="68"/>
    </row>
    <row r="49">
      <c r="A49" s="33">
        <v>45293.0</v>
      </c>
      <c r="B49" s="34"/>
      <c r="C49" s="35" t="s">
        <v>294</v>
      </c>
      <c r="D49" s="82"/>
      <c r="E49" s="36">
        <v>196500.0</v>
      </c>
      <c r="F49" s="82"/>
      <c r="G49" s="37">
        <f t="shared" si="1"/>
        <v>17169000</v>
      </c>
      <c r="H49" s="38"/>
      <c r="I49" s="39"/>
      <c r="J49" s="76"/>
      <c r="K49" s="80"/>
      <c r="L49" s="39"/>
      <c r="M49" s="68"/>
    </row>
    <row r="50">
      <c r="A50" s="84"/>
      <c r="B50" s="34"/>
      <c r="C50" s="35"/>
      <c r="D50" s="85"/>
      <c r="E50" s="36"/>
      <c r="F50" s="82"/>
      <c r="G50" s="37">
        <f t="shared" si="1"/>
        <v>17169000</v>
      </c>
      <c r="H50" s="58"/>
      <c r="I50" s="39"/>
      <c r="J50" s="74"/>
      <c r="K50" s="80"/>
      <c r="L50" s="39"/>
      <c r="M50" s="68"/>
    </row>
    <row r="51">
      <c r="A51" s="84">
        <v>45691.0</v>
      </c>
      <c r="B51" s="35" t="s">
        <v>297</v>
      </c>
      <c r="C51" s="35" t="s">
        <v>298</v>
      </c>
      <c r="D51" s="82"/>
      <c r="E51" s="36">
        <v>183000.0</v>
      </c>
      <c r="F51" s="82"/>
      <c r="G51" s="37">
        <f t="shared" si="1"/>
        <v>17352000</v>
      </c>
      <c r="H51" s="38"/>
      <c r="I51" s="39"/>
      <c r="J51" s="74"/>
      <c r="K51" s="39"/>
      <c r="L51" s="39"/>
      <c r="M51" s="68"/>
    </row>
    <row r="52">
      <c r="A52" s="84">
        <v>45691.0</v>
      </c>
      <c r="B52" s="34"/>
      <c r="C52" s="35"/>
      <c r="D52" s="85"/>
      <c r="E52" s="36">
        <v>10000.0</v>
      </c>
      <c r="F52" s="82"/>
      <c r="G52" s="37">
        <f t="shared" si="1"/>
        <v>17362000</v>
      </c>
      <c r="H52" s="58">
        <v>0.0</v>
      </c>
      <c r="I52" s="39"/>
      <c r="J52" s="74"/>
      <c r="K52" s="39"/>
      <c r="L52" s="39"/>
      <c r="M52" s="68"/>
    </row>
    <row r="53">
      <c r="A53" s="84">
        <v>45691.0</v>
      </c>
      <c r="B53" s="34"/>
      <c r="C53" s="35"/>
      <c r="D53" s="82"/>
      <c r="E53" s="36">
        <v>48215.0</v>
      </c>
      <c r="F53" s="82"/>
      <c r="G53" s="37">
        <f t="shared" si="1"/>
        <v>17410215</v>
      </c>
      <c r="H53" s="38"/>
      <c r="I53" s="39"/>
      <c r="J53" s="76"/>
      <c r="K53" s="39"/>
      <c r="L53" s="39"/>
      <c r="M53" s="68"/>
    </row>
    <row r="54">
      <c r="A54" s="84">
        <v>45691.0</v>
      </c>
      <c r="B54" s="35">
        <v>0.0</v>
      </c>
      <c r="C54" s="35" t="s">
        <v>299</v>
      </c>
      <c r="D54" s="85"/>
      <c r="E54" s="36">
        <v>522000.0</v>
      </c>
      <c r="F54" s="82"/>
      <c r="G54" s="37">
        <f t="shared" si="1"/>
        <v>17932215</v>
      </c>
      <c r="H54" s="38"/>
      <c r="I54" s="39"/>
      <c r="J54" s="74"/>
      <c r="K54" s="39"/>
      <c r="L54" s="39"/>
      <c r="M54" s="68"/>
    </row>
    <row r="55">
      <c r="A55" s="86"/>
      <c r="B55" s="34"/>
      <c r="C55" s="35"/>
      <c r="D55" s="82"/>
      <c r="E55" s="36">
        <v>6500.0</v>
      </c>
      <c r="F55" s="82"/>
      <c r="G55" s="37">
        <f t="shared" si="1"/>
        <v>17938715</v>
      </c>
      <c r="H55" s="38"/>
      <c r="I55" s="39"/>
      <c r="J55" s="76"/>
      <c r="K55" s="39"/>
      <c r="L55" s="39"/>
      <c r="M55" s="68"/>
    </row>
    <row r="56">
      <c r="A56" s="33">
        <v>45692.0</v>
      </c>
      <c r="B56" s="34"/>
      <c r="C56" s="35" t="s">
        <v>300</v>
      </c>
      <c r="D56" s="81"/>
      <c r="E56" s="36">
        <v>540000.0</v>
      </c>
      <c r="F56" s="82"/>
      <c r="G56" s="37">
        <f t="shared" si="1"/>
        <v>18478715</v>
      </c>
      <c r="H56" s="58"/>
      <c r="I56" s="39"/>
      <c r="J56" s="74"/>
      <c r="K56" s="39"/>
      <c r="L56" s="39"/>
      <c r="M56" s="68"/>
    </row>
    <row r="57">
      <c r="A57" s="86"/>
      <c r="B57" s="34"/>
      <c r="C57" s="34"/>
      <c r="D57" s="82"/>
      <c r="E57" s="36">
        <v>6500.0</v>
      </c>
      <c r="F57" s="82"/>
      <c r="G57" s="37">
        <f t="shared" si="1"/>
        <v>18485215</v>
      </c>
      <c r="H57" s="38"/>
      <c r="I57" s="39"/>
      <c r="J57" s="74"/>
      <c r="K57" s="39"/>
      <c r="L57" s="39"/>
      <c r="M57" s="68"/>
    </row>
    <row r="58">
      <c r="A58" s="84">
        <v>45693.0</v>
      </c>
      <c r="B58" s="34"/>
      <c r="C58" s="85" t="s">
        <v>301</v>
      </c>
      <c r="D58" s="82"/>
      <c r="E58" s="36">
        <v>530000.0</v>
      </c>
      <c r="F58" s="82"/>
      <c r="G58" s="37">
        <f t="shared" si="1"/>
        <v>19015215</v>
      </c>
      <c r="H58" s="38"/>
      <c r="I58" s="39"/>
      <c r="J58" s="74"/>
      <c r="K58" s="39"/>
      <c r="L58" s="39"/>
      <c r="M58" s="68"/>
    </row>
    <row r="59">
      <c r="A59" s="84"/>
      <c r="B59" s="34"/>
      <c r="C59" s="35"/>
      <c r="D59" s="82"/>
      <c r="E59" s="36">
        <v>6500.0</v>
      </c>
      <c r="F59" s="85"/>
      <c r="G59" s="37">
        <f t="shared" si="1"/>
        <v>19021715</v>
      </c>
      <c r="H59" s="38"/>
      <c r="I59" s="39"/>
      <c r="J59" s="74"/>
      <c r="K59" s="39"/>
      <c r="L59" s="39"/>
      <c r="M59" s="68"/>
    </row>
    <row r="60">
      <c r="A60" s="84">
        <v>45693.0</v>
      </c>
      <c r="B60" s="34"/>
      <c r="C60" s="35" t="s">
        <v>303</v>
      </c>
      <c r="D60" s="85"/>
      <c r="E60" s="36">
        <v>135000.0</v>
      </c>
      <c r="F60" s="82"/>
      <c r="G60" s="37">
        <f t="shared" si="1"/>
        <v>19156715</v>
      </c>
      <c r="H60" s="58"/>
      <c r="I60" s="39"/>
      <c r="J60" s="74"/>
      <c r="K60" s="39"/>
      <c r="L60" s="39"/>
      <c r="M60" s="68"/>
    </row>
    <row r="61">
      <c r="A61" s="33">
        <v>45694.0</v>
      </c>
      <c r="B61" s="34"/>
      <c r="C61" s="35" t="s">
        <v>304</v>
      </c>
      <c r="D61" s="82"/>
      <c r="E61" s="36">
        <v>50000.0</v>
      </c>
      <c r="F61" s="82"/>
      <c r="G61" s="37">
        <f t="shared" si="1"/>
        <v>19206715</v>
      </c>
      <c r="H61" s="38"/>
      <c r="I61" s="39"/>
      <c r="J61" s="74"/>
      <c r="K61" s="39"/>
      <c r="L61" s="39"/>
      <c r="M61" s="68"/>
    </row>
    <row r="62">
      <c r="A62" s="33">
        <v>45694.0</v>
      </c>
      <c r="B62" s="34"/>
      <c r="C62" s="35" t="s">
        <v>305</v>
      </c>
      <c r="D62" s="82"/>
      <c r="E62" s="36">
        <v>150000.0</v>
      </c>
      <c r="F62" s="82"/>
      <c r="G62" s="37">
        <f t="shared" si="1"/>
        <v>19356715</v>
      </c>
      <c r="H62" s="38"/>
      <c r="I62" s="39"/>
      <c r="J62" s="74"/>
      <c r="K62" s="39"/>
      <c r="L62" s="39"/>
      <c r="M62" s="68"/>
    </row>
    <row r="63">
      <c r="A63" s="86"/>
      <c r="B63" s="34"/>
      <c r="C63" s="35"/>
      <c r="D63" s="82"/>
      <c r="E63" s="36">
        <v>6500.0</v>
      </c>
      <c r="F63" s="82"/>
      <c r="G63" s="37">
        <f t="shared" si="1"/>
        <v>19363215</v>
      </c>
      <c r="H63" s="38"/>
      <c r="I63" s="39"/>
      <c r="J63" s="76"/>
      <c r="K63" s="39"/>
      <c r="L63" s="39"/>
      <c r="M63" s="87"/>
    </row>
    <row r="64">
      <c r="A64" s="33">
        <v>45696.0</v>
      </c>
      <c r="B64" s="34"/>
      <c r="C64" s="35" t="s">
        <v>306</v>
      </c>
      <c r="D64" s="85"/>
      <c r="E64" s="36">
        <v>100000.0</v>
      </c>
      <c r="F64" s="39"/>
      <c r="G64" s="37">
        <f t="shared" si="1"/>
        <v>19463215</v>
      </c>
      <c r="H64" s="58"/>
      <c r="I64" s="39"/>
      <c r="J64" s="76"/>
      <c r="K64" s="88"/>
      <c r="L64" s="39"/>
      <c r="M64" s="87"/>
    </row>
    <row r="65">
      <c r="A65" s="86"/>
      <c r="B65" s="34"/>
      <c r="C65" s="35"/>
      <c r="D65" s="82"/>
      <c r="E65" s="36">
        <v>6500.0</v>
      </c>
      <c r="F65" s="39"/>
      <c r="G65" s="37">
        <f t="shared" si="1"/>
        <v>19469715</v>
      </c>
      <c r="H65" s="38"/>
      <c r="I65" s="39"/>
      <c r="J65" s="76"/>
      <c r="K65" s="88"/>
      <c r="L65" s="39"/>
      <c r="M65" s="87"/>
    </row>
    <row r="66">
      <c r="A66" s="33">
        <v>45696.0</v>
      </c>
      <c r="B66" s="34"/>
      <c r="C66" s="35" t="s">
        <v>307</v>
      </c>
      <c r="D66" s="85"/>
      <c r="E66" s="36">
        <v>330000.0</v>
      </c>
      <c r="F66" s="85"/>
      <c r="G66" s="37">
        <f t="shared" si="1"/>
        <v>19799715</v>
      </c>
      <c r="H66" s="38"/>
      <c r="I66" s="39"/>
      <c r="J66" s="76"/>
      <c r="K66" s="88"/>
      <c r="L66" s="39"/>
      <c r="M66" s="87"/>
    </row>
    <row r="67">
      <c r="A67" s="84"/>
      <c r="B67" s="34"/>
      <c r="C67" s="35"/>
      <c r="D67" s="82"/>
      <c r="E67" s="36">
        <v>6500.0</v>
      </c>
      <c r="F67" s="85"/>
      <c r="G67" s="37">
        <f t="shared" si="1"/>
        <v>19806215</v>
      </c>
      <c r="H67" s="38"/>
      <c r="I67" s="39"/>
      <c r="J67" s="76"/>
      <c r="K67" s="88"/>
      <c r="L67" s="39"/>
      <c r="M67" s="87"/>
    </row>
    <row r="68">
      <c r="A68" s="19">
        <v>45699.0</v>
      </c>
      <c r="B68" s="34"/>
      <c r="C68" s="35" t="s">
        <v>309</v>
      </c>
      <c r="D68" s="82"/>
      <c r="E68" s="36">
        <v>1000000.0</v>
      </c>
      <c r="F68" s="85"/>
      <c r="G68" s="37">
        <f t="shared" si="1"/>
        <v>20806215</v>
      </c>
      <c r="H68" s="38"/>
      <c r="I68" s="39"/>
      <c r="J68" s="76"/>
      <c r="K68" s="88"/>
      <c r="L68" s="39"/>
      <c r="M68" s="87"/>
    </row>
    <row r="69">
      <c r="A69" s="86"/>
      <c r="B69" s="34"/>
      <c r="C69" s="35"/>
      <c r="D69" s="85"/>
      <c r="E69" s="36"/>
      <c r="F69" s="82"/>
      <c r="G69" s="37">
        <f t="shared" si="1"/>
        <v>20806215</v>
      </c>
      <c r="H69" s="38"/>
      <c r="I69" s="39"/>
      <c r="J69" s="76"/>
      <c r="K69" s="88"/>
      <c r="L69" s="39"/>
      <c r="M69" s="87"/>
    </row>
    <row r="70">
      <c r="A70" s="86"/>
      <c r="B70" s="34"/>
      <c r="C70" s="35" t="s">
        <v>310</v>
      </c>
      <c r="D70" s="82"/>
      <c r="E70" s="36">
        <v>60000.0</v>
      </c>
      <c r="F70" s="82"/>
      <c r="G70" s="37">
        <f t="shared" si="1"/>
        <v>20866215</v>
      </c>
      <c r="H70" s="38"/>
      <c r="I70" s="39"/>
      <c r="J70" s="74"/>
      <c r="K70" s="88"/>
      <c r="L70" s="39"/>
      <c r="M70" s="87"/>
    </row>
    <row r="71">
      <c r="A71" s="86"/>
      <c r="B71" s="34"/>
      <c r="C71" s="35"/>
      <c r="D71" s="85"/>
      <c r="E71" s="36">
        <v>6500.0</v>
      </c>
      <c r="F71" s="82"/>
      <c r="G71" s="37">
        <f t="shared" si="1"/>
        <v>20872715</v>
      </c>
      <c r="H71" s="38"/>
      <c r="I71" s="39"/>
      <c r="J71" s="74"/>
      <c r="K71" s="88"/>
      <c r="L71" s="39"/>
      <c r="M71" s="87"/>
    </row>
    <row r="72">
      <c r="A72" s="86"/>
      <c r="B72" s="34"/>
      <c r="C72" s="35" t="s">
        <v>311</v>
      </c>
      <c r="D72" s="82"/>
      <c r="E72" s="36">
        <v>323700.0</v>
      </c>
      <c r="F72" s="82"/>
      <c r="G72" s="37">
        <f t="shared" si="1"/>
        <v>21196415</v>
      </c>
      <c r="H72" s="38"/>
      <c r="I72" s="39"/>
      <c r="J72" s="76"/>
      <c r="K72" s="80"/>
      <c r="L72" s="39"/>
      <c r="M72" s="87"/>
    </row>
    <row r="73">
      <c r="A73" s="84"/>
      <c r="B73" s="34"/>
      <c r="C73" s="89" t="s">
        <v>313</v>
      </c>
      <c r="D73" s="89"/>
      <c r="E73" s="90">
        <v>475700.0</v>
      </c>
      <c r="F73" s="82"/>
      <c r="G73" s="91">
        <f t="shared" si="1"/>
        <v>21672115</v>
      </c>
      <c r="H73" s="38"/>
      <c r="I73" s="39"/>
      <c r="J73" s="74"/>
      <c r="K73" s="39"/>
      <c r="L73" s="39"/>
      <c r="M73" s="87"/>
    </row>
    <row r="74">
      <c r="A74" s="86"/>
      <c r="B74" s="34"/>
      <c r="C74" s="92" t="s">
        <v>316</v>
      </c>
      <c r="D74" s="93"/>
      <c r="E74" s="90">
        <v>6500.0</v>
      </c>
      <c r="F74" s="82"/>
      <c r="G74" s="91">
        <f t="shared" si="1"/>
        <v>21678615</v>
      </c>
      <c r="H74" s="38"/>
      <c r="I74" s="39"/>
      <c r="J74" s="74"/>
      <c r="K74" s="39"/>
      <c r="L74" s="39"/>
      <c r="M74" s="87"/>
    </row>
    <row r="75">
      <c r="A75" s="33"/>
      <c r="B75" s="34"/>
      <c r="C75" s="89" t="s">
        <v>318</v>
      </c>
      <c r="D75" s="89"/>
      <c r="E75" s="90">
        <v>50000.0</v>
      </c>
      <c r="F75" s="82"/>
      <c r="G75" s="91">
        <f t="shared" si="1"/>
        <v>21728615</v>
      </c>
      <c r="H75" s="38"/>
      <c r="I75" s="39"/>
      <c r="J75" s="74"/>
      <c r="K75" s="39"/>
      <c r="L75" s="39"/>
      <c r="M75" s="87"/>
    </row>
    <row r="76">
      <c r="A76" s="86"/>
      <c r="B76" s="34"/>
      <c r="C76" s="89" t="s">
        <v>320</v>
      </c>
      <c r="D76" s="93"/>
      <c r="E76" s="90">
        <v>132000.0</v>
      </c>
      <c r="F76" s="82"/>
      <c r="G76" s="91">
        <f t="shared" si="1"/>
        <v>21860615</v>
      </c>
      <c r="H76" s="94"/>
      <c r="I76" s="39"/>
      <c r="J76" s="76"/>
      <c r="K76" s="39"/>
      <c r="L76" s="39"/>
      <c r="M76" s="87"/>
    </row>
    <row r="77">
      <c r="A77" s="86"/>
      <c r="B77" s="34"/>
      <c r="C77" s="89" t="s">
        <v>322</v>
      </c>
      <c r="D77" s="89"/>
      <c r="E77" s="90">
        <v>127000.0</v>
      </c>
      <c r="F77" s="82"/>
      <c r="G77" s="91">
        <f t="shared" si="1"/>
        <v>21987615</v>
      </c>
      <c r="H77" s="94"/>
      <c r="I77" s="39"/>
      <c r="J77" s="76"/>
      <c r="K77" s="39"/>
      <c r="L77" s="39"/>
      <c r="M77" s="95">
        <v>3779310.0</v>
      </c>
      <c r="N77" s="2" t="s">
        <v>324</v>
      </c>
    </row>
    <row r="78">
      <c r="A78" s="96">
        <v>45718.0</v>
      </c>
      <c r="B78" s="99"/>
      <c r="C78" s="100" t="s">
        <v>326</v>
      </c>
      <c r="D78" s="99"/>
      <c r="E78" s="101">
        <v>86100.0</v>
      </c>
      <c r="F78" s="82"/>
      <c r="G78" s="91">
        <f t="shared" si="1"/>
        <v>22073715</v>
      </c>
      <c r="H78" s="94"/>
      <c r="I78" s="39"/>
      <c r="J78" s="76"/>
      <c r="K78" s="39"/>
      <c r="L78" s="39"/>
      <c r="M78" s="87"/>
    </row>
    <row r="79">
      <c r="A79" s="33">
        <v>45722.0</v>
      </c>
      <c r="B79" s="34"/>
      <c r="C79" s="89" t="s">
        <v>328</v>
      </c>
      <c r="D79" s="89"/>
      <c r="E79" s="90">
        <v>113000.0</v>
      </c>
      <c r="F79" s="82"/>
      <c r="G79" s="91">
        <f t="shared" si="1"/>
        <v>22186715</v>
      </c>
      <c r="H79" s="94"/>
      <c r="I79" s="39"/>
      <c r="J79" s="76"/>
      <c r="K79" s="39"/>
      <c r="L79" s="39"/>
      <c r="M79" s="87"/>
      <c r="N79" s="2">
        <v>1.0</v>
      </c>
    </row>
    <row r="80">
      <c r="A80" s="33">
        <v>45722.0</v>
      </c>
      <c r="B80" s="34"/>
      <c r="C80" s="89" t="s">
        <v>330</v>
      </c>
      <c r="D80" s="93"/>
      <c r="E80" s="90">
        <v>25000.0</v>
      </c>
      <c r="F80" s="82"/>
      <c r="G80" s="91">
        <f t="shared" si="1"/>
        <v>22211715</v>
      </c>
      <c r="H80" s="94"/>
      <c r="I80" s="39"/>
      <c r="J80" s="76"/>
      <c r="K80" s="39"/>
      <c r="L80" s="39"/>
      <c r="M80" s="87"/>
    </row>
    <row r="81">
      <c r="A81" s="33">
        <v>45722.0</v>
      </c>
      <c r="B81" s="34"/>
      <c r="C81" s="89" t="s">
        <v>331</v>
      </c>
      <c r="D81" s="89"/>
      <c r="E81" s="90">
        <v>82000.0</v>
      </c>
      <c r="F81" s="82"/>
      <c r="G81" s="91">
        <f t="shared" si="1"/>
        <v>22293715</v>
      </c>
      <c r="H81" s="94"/>
      <c r="I81" s="39"/>
      <c r="J81" s="76"/>
      <c r="K81" s="39"/>
      <c r="L81" s="39"/>
      <c r="M81" s="103">
        <f>SUM(L77:L80)</f>
        <v>0</v>
      </c>
      <c r="N81" s="2" t="s">
        <v>333</v>
      </c>
      <c r="O81" s="2">
        <v>1587017.0</v>
      </c>
    </row>
    <row r="82">
      <c r="A82" s="33">
        <v>45722.0</v>
      </c>
      <c r="B82" s="34"/>
      <c r="C82" s="89" t="s">
        <v>335</v>
      </c>
      <c r="D82" s="93"/>
      <c r="E82" s="104">
        <v>80000.0</v>
      </c>
      <c r="F82" s="82"/>
      <c r="G82" s="91">
        <f t="shared" si="1"/>
        <v>22373715</v>
      </c>
      <c r="H82" s="94"/>
      <c r="I82" s="39"/>
      <c r="J82" s="76"/>
      <c r="K82" s="39"/>
      <c r="L82" s="39"/>
      <c r="M82" s="95">
        <v>2.0E7</v>
      </c>
    </row>
    <row r="83">
      <c r="A83" s="33">
        <v>45346.0</v>
      </c>
      <c r="B83" s="34"/>
      <c r="C83" s="35" t="s">
        <v>337</v>
      </c>
      <c r="D83" s="60"/>
      <c r="E83" s="36">
        <v>500000.0</v>
      </c>
      <c r="F83" s="82"/>
      <c r="G83" s="91">
        <f t="shared" si="1"/>
        <v>22873715</v>
      </c>
      <c r="H83" s="105"/>
      <c r="I83" s="39"/>
      <c r="J83" s="76"/>
      <c r="K83" s="39"/>
      <c r="L83" s="39"/>
      <c r="M83" s="95">
        <v>2393000.0</v>
      </c>
    </row>
    <row r="84">
      <c r="A84" s="106">
        <v>45722.0</v>
      </c>
      <c r="B84" s="107"/>
      <c r="C84" s="108" t="s">
        <v>340</v>
      </c>
      <c r="D84" s="107"/>
      <c r="E84" s="104">
        <v>250000.0</v>
      </c>
      <c r="F84" s="82"/>
      <c r="G84" s="91">
        <f t="shared" si="1"/>
        <v>23123715</v>
      </c>
      <c r="H84" s="94"/>
      <c r="I84" s="39"/>
      <c r="J84" s="76"/>
      <c r="K84" s="39"/>
      <c r="L84" s="80"/>
      <c r="M84" s="87">
        <f>M82+M83-L84</f>
        <v>22393000</v>
      </c>
      <c r="N84" s="2" t="s">
        <v>344</v>
      </c>
    </row>
    <row r="85">
      <c r="A85" s="106">
        <v>45724.0</v>
      </c>
      <c r="B85" s="107"/>
      <c r="C85" s="108" t="s">
        <v>345</v>
      </c>
      <c r="D85" s="108"/>
      <c r="E85" s="109">
        <v>500000.0</v>
      </c>
      <c r="F85" s="110"/>
      <c r="G85" s="91">
        <f t="shared" si="1"/>
        <v>23623715</v>
      </c>
      <c r="H85" s="105"/>
      <c r="I85" s="39"/>
      <c r="J85" s="76"/>
      <c r="K85" s="39"/>
      <c r="L85" s="39"/>
      <c r="M85" s="87"/>
    </row>
    <row r="86">
      <c r="A86" s="106">
        <v>45727.0</v>
      </c>
      <c r="B86" s="107"/>
      <c r="C86" s="107" t="s">
        <v>351</v>
      </c>
      <c r="D86" s="107"/>
      <c r="E86" s="109">
        <v>1600000.0</v>
      </c>
      <c r="F86" s="110"/>
      <c r="G86" s="91">
        <f t="shared" si="1"/>
        <v>25223715</v>
      </c>
      <c r="H86" s="94"/>
      <c r="I86" s="39"/>
      <c r="J86" s="76"/>
      <c r="K86" s="39"/>
      <c r="L86" s="39"/>
      <c r="M86" s="87"/>
    </row>
    <row r="87">
      <c r="A87" s="69">
        <v>45734.0</v>
      </c>
      <c r="B87" s="99"/>
      <c r="C87" s="100" t="s">
        <v>355</v>
      </c>
      <c r="D87" s="99"/>
      <c r="E87" s="111">
        <v>179000.0</v>
      </c>
      <c r="F87" s="110"/>
      <c r="G87" s="91"/>
      <c r="H87" s="94"/>
      <c r="I87" s="39"/>
      <c r="J87" s="76"/>
      <c r="K87" s="39"/>
      <c r="L87" s="39"/>
      <c r="M87" s="87"/>
    </row>
    <row r="88">
      <c r="A88" s="69">
        <v>45734.0</v>
      </c>
      <c r="B88" s="99"/>
      <c r="C88" s="100" t="s">
        <v>358</v>
      </c>
      <c r="D88" s="99"/>
      <c r="E88" s="114">
        <v>2160000.0</v>
      </c>
      <c r="F88" s="110"/>
      <c r="G88" s="91"/>
      <c r="H88" s="94"/>
      <c r="I88" s="39"/>
      <c r="J88" s="76"/>
      <c r="K88" s="39"/>
      <c r="L88" s="39"/>
      <c r="M88" s="87"/>
    </row>
    <row r="89">
      <c r="A89" s="69">
        <v>45734.0</v>
      </c>
      <c r="B89" s="99"/>
      <c r="C89" s="100" t="s">
        <v>359</v>
      </c>
      <c r="D89" s="99"/>
      <c r="E89" s="114">
        <v>2200000.0</v>
      </c>
      <c r="F89" s="110"/>
      <c r="G89" s="91"/>
      <c r="H89" s="94"/>
      <c r="I89" s="39"/>
      <c r="J89" s="76"/>
      <c r="K89" s="39"/>
      <c r="L89" s="39"/>
      <c r="M89" s="87"/>
    </row>
    <row r="90">
      <c r="A90" s="69">
        <v>45734.0</v>
      </c>
      <c r="B90" s="99"/>
      <c r="C90" s="100" t="s">
        <v>362</v>
      </c>
      <c r="D90" s="99"/>
      <c r="E90" s="111">
        <v>2200000.0</v>
      </c>
      <c r="F90" s="110"/>
      <c r="G90" s="91">
        <f>+((G86+E90)-F90)</f>
        <v>27423715</v>
      </c>
      <c r="H90" s="94"/>
      <c r="I90" s="39"/>
      <c r="J90" s="76"/>
      <c r="K90" s="39"/>
      <c r="L90" s="39"/>
      <c r="M90" s="87"/>
    </row>
    <row r="91">
      <c r="A91" s="33">
        <v>45741.0</v>
      </c>
      <c r="B91" s="119"/>
      <c r="C91" s="52" t="s">
        <v>369</v>
      </c>
      <c r="D91" s="120"/>
      <c r="E91" s="121">
        <v>350000.0</v>
      </c>
      <c r="F91" s="122"/>
      <c r="G91" s="91">
        <f t="shared" ref="G91:G398" si="2">+((G90+E91)-F91)</f>
        <v>27773715</v>
      </c>
      <c r="H91" s="94"/>
      <c r="I91" s="39"/>
      <c r="J91" s="76"/>
      <c r="K91" s="39"/>
      <c r="L91" s="105"/>
      <c r="M91" s="87"/>
    </row>
    <row r="92">
      <c r="A92" s="33">
        <v>45741.0</v>
      </c>
      <c r="B92" s="119"/>
      <c r="C92" s="52" t="s">
        <v>378</v>
      </c>
      <c r="D92" s="120"/>
      <c r="E92" s="121">
        <v>290000.0</v>
      </c>
      <c r="F92" s="110"/>
      <c r="G92" s="91">
        <f t="shared" si="2"/>
        <v>28063715</v>
      </c>
      <c r="H92" s="94"/>
      <c r="I92" s="39"/>
      <c r="J92" s="76"/>
      <c r="K92" s="39"/>
      <c r="L92" s="39"/>
      <c r="M92" s="103">
        <f>SUM(L85:L91)</f>
        <v>0</v>
      </c>
      <c r="N92" s="2" t="s">
        <v>383</v>
      </c>
      <c r="O92" s="2">
        <v>8685000.0</v>
      </c>
      <c r="Q92" s="22" t="str">
        <f>M81+M92+M94+M100+M105</f>
        <v>#REF!</v>
      </c>
    </row>
    <row r="93">
      <c r="A93" s="33">
        <v>45741.0</v>
      </c>
      <c r="B93" s="119"/>
      <c r="C93" s="52" t="s">
        <v>388</v>
      </c>
      <c r="D93" s="60"/>
      <c r="E93" s="121">
        <v>400000.0</v>
      </c>
      <c r="F93" s="110"/>
      <c r="G93" s="91">
        <f t="shared" si="2"/>
        <v>28463715</v>
      </c>
      <c r="H93" s="94"/>
      <c r="I93" s="39"/>
      <c r="J93" s="126"/>
      <c r="K93" s="39"/>
      <c r="L93" s="88"/>
      <c r="M93" s="87"/>
    </row>
    <row r="94">
      <c r="A94" s="33">
        <v>45760.0</v>
      </c>
      <c r="B94" s="119"/>
      <c r="C94" s="52" t="s">
        <v>393</v>
      </c>
      <c r="D94" s="60"/>
      <c r="E94" s="121">
        <v>2400000.0</v>
      </c>
      <c r="F94" s="110"/>
      <c r="G94" s="91">
        <f t="shared" si="2"/>
        <v>30863715</v>
      </c>
      <c r="H94" s="94"/>
      <c r="I94" s="39"/>
      <c r="J94" s="76"/>
      <c r="K94" s="39"/>
      <c r="L94" s="75"/>
      <c r="M94" s="130">
        <f>SUM(L93:L94)</f>
        <v>0</v>
      </c>
      <c r="N94" s="2" t="s">
        <v>396</v>
      </c>
      <c r="O94" s="22" t="str">
        <f>M94-N95</f>
        <v>#REF!</v>
      </c>
    </row>
    <row r="95">
      <c r="A95" s="33">
        <v>45760.0</v>
      </c>
      <c r="B95" s="119"/>
      <c r="C95" s="52" t="s">
        <v>401</v>
      </c>
      <c r="D95" s="120"/>
      <c r="E95" s="121">
        <v>280000.0</v>
      </c>
      <c r="F95" s="110"/>
      <c r="G95" s="91">
        <f t="shared" si="2"/>
        <v>31143715</v>
      </c>
      <c r="H95" s="94"/>
      <c r="I95" s="39"/>
      <c r="J95" s="39"/>
      <c r="K95" s="39"/>
      <c r="L95" s="88"/>
      <c r="M95" s="95">
        <v>1.609E7</v>
      </c>
      <c r="N95" s="22" t="str">
        <f>M95+#REF!</f>
        <v>#REF!</v>
      </c>
    </row>
    <row r="96">
      <c r="A96" s="33">
        <v>45760.0</v>
      </c>
      <c r="B96" s="119"/>
      <c r="C96" s="52" t="s">
        <v>406</v>
      </c>
      <c r="D96" s="120"/>
      <c r="E96" s="121">
        <v>100000.0</v>
      </c>
      <c r="F96" s="110"/>
      <c r="G96" s="91">
        <f t="shared" si="2"/>
        <v>31243715</v>
      </c>
      <c r="H96" s="94"/>
      <c r="I96" s="39"/>
      <c r="J96" s="76"/>
      <c r="K96" s="39"/>
      <c r="L96" s="88"/>
      <c r="M96" s="87"/>
      <c r="O96" s="135">
        <v>1.6379909E7</v>
      </c>
    </row>
    <row r="97">
      <c r="A97" s="33">
        <v>45760.0</v>
      </c>
      <c r="B97" s="119"/>
      <c r="C97" s="52" t="s">
        <v>408</v>
      </c>
      <c r="D97" s="60"/>
      <c r="E97" s="121">
        <v>100000.0</v>
      </c>
      <c r="F97" s="110"/>
      <c r="G97" s="91">
        <f t="shared" si="2"/>
        <v>31343715</v>
      </c>
      <c r="H97" s="94"/>
      <c r="I97" s="39"/>
      <c r="J97" s="76"/>
      <c r="K97" s="39"/>
      <c r="L97" s="88"/>
      <c r="M97" s="87"/>
      <c r="N97" s="2" t="s">
        <v>411</v>
      </c>
      <c r="O97" s="21" t="str">
        <f>#REF!-O96</f>
        <v>#REF!</v>
      </c>
    </row>
    <row r="98">
      <c r="A98" s="33">
        <v>45762.0</v>
      </c>
      <c r="B98" s="119"/>
      <c r="C98" s="52" t="s">
        <v>413</v>
      </c>
      <c r="D98" s="120"/>
      <c r="E98" s="121">
        <v>109000.0</v>
      </c>
      <c r="F98" s="110"/>
      <c r="G98" s="91">
        <f t="shared" si="2"/>
        <v>31452715</v>
      </c>
      <c r="H98" s="94"/>
      <c r="I98" s="39"/>
      <c r="J98" s="76"/>
      <c r="K98" s="39"/>
      <c r="L98" s="88"/>
      <c r="M98" s="87"/>
    </row>
    <row r="99">
      <c r="A99" s="33">
        <v>45762.0</v>
      </c>
      <c r="B99" s="119"/>
      <c r="C99" s="52" t="s">
        <v>414</v>
      </c>
      <c r="D99" s="60"/>
      <c r="E99" s="121">
        <v>600000.0</v>
      </c>
      <c r="F99" s="110"/>
      <c r="G99" s="91">
        <f t="shared" si="2"/>
        <v>32052715</v>
      </c>
      <c r="H99" s="94"/>
      <c r="I99" s="39"/>
      <c r="J99" s="76"/>
      <c r="K99" s="39"/>
      <c r="L99" s="88"/>
      <c r="M99" s="87"/>
    </row>
    <row r="100">
      <c r="A100" s="33">
        <v>45763.0</v>
      </c>
      <c r="B100" s="119"/>
      <c r="C100" s="52" t="s">
        <v>415</v>
      </c>
      <c r="D100" s="120"/>
      <c r="E100" s="121">
        <v>100000.0</v>
      </c>
      <c r="F100" s="110"/>
      <c r="G100" s="91">
        <f t="shared" si="2"/>
        <v>32152715</v>
      </c>
      <c r="H100" s="94"/>
      <c r="I100" s="39"/>
      <c r="J100" s="76"/>
      <c r="K100" s="39"/>
      <c r="L100" s="75"/>
      <c r="M100" s="142" t="str">
        <f>L95+#REF!+L96+L97+L98+L99</f>
        <v>#REF!</v>
      </c>
    </row>
    <row r="101">
      <c r="A101" s="33">
        <v>45762.0</v>
      </c>
      <c r="B101" s="119"/>
      <c r="C101" s="52" t="s">
        <v>421</v>
      </c>
      <c r="D101" s="60"/>
      <c r="E101" s="121">
        <v>226000.0</v>
      </c>
      <c r="F101" s="110"/>
      <c r="G101" s="91">
        <f t="shared" si="2"/>
        <v>32378715</v>
      </c>
      <c r="H101" s="105"/>
      <c r="I101" s="39"/>
      <c r="J101" s="76"/>
      <c r="K101" s="39"/>
      <c r="L101" s="88"/>
      <c r="M101" s="87"/>
    </row>
    <row r="102">
      <c r="A102" s="84">
        <v>45755.0</v>
      </c>
      <c r="B102" s="119"/>
      <c r="C102" s="52" t="s">
        <v>425</v>
      </c>
      <c r="D102" s="120"/>
      <c r="E102" s="121"/>
      <c r="F102" s="122">
        <v>350000.0</v>
      </c>
      <c r="G102" s="91">
        <f t="shared" si="2"/>
        <v>32028715</v>
      </c>
      <c r="H102" s="94"/>
      <c r="I102" s="39"/>
      <c r="J102" s="145"/>
      <c r="K102" s="147"/>
      <c r="L102" s="149"/>
      <c r="M102" s="150"/>
    </row>
    <row r="103">
      <c r="A103" s="33"/>
      <c r="B103" s="119"/>
      <c r="C103" s="52" t="s">
        <v>429</v>
      </c>
      <c r="D103" s="60"/>
      <c r="E103" s="121">
        <v>200000.0</v>
      </c>
      <c r="F103" s="110"/>
      <c r="G103" s="91">
        <f t="shared" si="2"/>
        <v>32228715</v>
      </c>
      <c r="H103" s="94"/>
      <c r="I103" s="39"/>
      <c r="J103" s="145"/>
      <c r="K103" s="39"/>
      <c r="L103" s="88"/>
    </row>
    <row r="104">
      <c r="A104" s="33">
        <v>45766.0</v>
      </c>
      <c r="B104" s="119"/>
      <c r="C104" s="52" t="s">
        <v>434</v>
      </c>
      <c r="D104" s="120"/>
      <c r="E104" s="121">
        <v>150000.0</v>
      </c>
      <c r="F104" s="110"/>
      <c r="G104" s="91">
        <f t="shared" si="2"/>
        <v>32378715</v>
      </c>
      <c r="H104" s="94"/>
      <c r="I104" s="39"/>
      <c r="J104" s="39"/>
      <c r="K104" s="39"/>
      <c r="L104" s="88"/>
    </row>
    <row r="105">
      <c r="A105" s="33">
        <v>45766.0</v>
      </c>
      <c r="B105" s="119"/>
      <c r="C105" s="52" t="s">
        <v>436</v>
      </c>
      <c r="D105" s="60"/>
      <c r="E105" s="121">
        <v>140000.0</v>
      </c>
      <c r="F105" s="122"/>
      <c r="G105" s="91">
        <f t="shared" si="2"/>
        <v>32518715</v>
      </c>
      <c r="H105" s="94"/>
      <c r="I105" s="39"/>
      <c r="J105" s="76"/>
      <c r="K105" s="39"/>
      <c r="L105" s="75"/>
      <c r="M105" s="142" t="str">
        <f>L101+L102+L103+#REF!+#REF!+L104</f>
        <v>#REF!</v>
      </c>
      <c r="N105" s="22" t="str">
        <f>M105+M100+O97</f>
        <v>#REF!</v>
      </c>
    </row>
    <row r="106">
      <c r="A106" s="33">
        <v>45766.0</v>
      </c>
      <c r="B106" s="119"/>
      <c r="C106" s="119"/>
      <c r="D106" s="120"/>
      <c r="E106" s="121">
        <v>25000.0</v>
      </c>
      <c r="F106" s="39"/>
      <c r="G106" s="91">
        <f t="shared" si="2"/>
        <v>32543715</v>
      </c>
      <c r="H106" s="154"/>
      <c r="I106" s="39"/>
      <c r="J106" s="155"/>
      <c r="K106" s="39"/>
      <c r="L106" s="88"/>
    </row>
    <row r="107">
      <c r="A107" s="84">
        <v>45767.0</v>
      </c>
      <c r="B107" s="119"/>
      <c r="C107" s="52" t="s">
        <v>451</v>
      </c>
      <c r="D107" s="120"/>
      <c r="E107" s="121">
        <v>330000.0</v>
      </c>
      <c r="F107" s="110"/>
      <c r="G107" s="91">
        <f t="shared" si="2"/>
        <v>32873715</v>
      </c>
      <c r="H107" s="94"/>
      <c r="I107" s="39"/>
      <c r="J107" s="76"/>
      <c r="K107" s="39"/>
      <c r="L107" s="88"/>
    </row>
    <row r="108">
      <c r="A108" s="33">
        <v>45766.0</v>
      </c>
      <c r="B108" s="119"/>
      <c r="C108" s="52" t="s">
        <v>454</v>
      </c>
      <c r="D108" s="60"/>
      <c r="E108" s="122">
        <v>120000.0</v>
      </c>
      <c r="F108" s="102"/>
      <c r="G108" s="91">
        <f t="shared" si="2"/>
        <v>32993715</v>
      </c>
      <c r="H108" s="94"/>
      <c r="I108" s="39"/>
      <c r="J108" s="155"/>
      <c r="K108" s="39"/>
      <c r="L108" s="88"/>
    </row>
    <row r="109">
      <c r="A109" s="33">
        <v>45769.0</v>
      </c>
      <c r="B109" s="119"/>
      <c r="C109" s="52" t="s">
        <v>459</v>
      </c>
      <c r="D109" s="120"/>
      <c r="E109" s="121">
        <v>3500000.0</v>
      </c>
      <c r="F109" s="102"/>
      <c r="G109" s="91">
        <f t="shared" si="2"/>
        <v>36493715</v>
      </c>
      <c r="H109" s="94"/>
      <c r="I109" s="39"/>
      <c r="J109" s="39"/>
      <c r="K109" s="39"/>
      <c r="L109" s="75"/>
    </row>
    <row r="110">
      <c r="A110" s="19">
        <v>45770.0</v>
      </c>
      <c r="B110" s="13"/>
      <c r="C110" s="100" t="s">
        <v>464</v>
      </c>
      <c r="D110" s="100"/>
      <c r="E110" s="158">
        <v>100000.0</v>
      </c>
      <c r="F110" s="85"/>
      <c r="G110" s="91">
        <f t="shared" si="2"/>
        <v>36593715</v>
      </c>
      <c r="H110" s="94"/>
      <c r="I110" s="39"/>
      <c r="J110" s="39"/>
      <c r="K110" s="39"/>
      <c r="L110" s="39"/>
    </row>
    <row r="111">
      <c r="A111" s="33">
        <v>45770.0</v>
      </c>
      <c r="B111" s="119"/>
      <c r="C111" s="52" t="s">
        <v>466</v>
      </c>
      <c r="D111" s="120"/>
      <c r="E111" s="121">
        <v>596000.0</v>
      </c>
      <c r="F111" s="85"/>
      <c r="G111" s="91">
        <f t="shared" si="2"/>
        <v>37189715</v>
      </c>
      <c r="H111" s="94"/>
      <c r="I111" s="39"/>
      <c r="J111" s="39"/>
      <c r="K111" s="39"/>
      <c r="L111" s="39"/>
    </row>
    <row r="112">
      <c r="A112" s="84">
        <v>45771.0</v>
      </c>
      <c r="B112" s="119"/>
      <c r="C112" s="52" t="s">
        <v>468</v>
      </c>
      <c r="D112" s="120"/>
      <c r="E112" s="121">
        <v>1067000.0</v>
      </c>
      <c r="F112" s="82"/>
      <c r="G112" s="91">
        <f t="shared" si="2"/>
        <v>38256715</v>
      </c>
      <c r="H112" s="94"/>
      <c r="I112" s="39"/>
      <c r="J112" s="39"/>
      <c r="K112" s="39"/>
      <c r="L112" s="39"/>
    </row>
    <row r="113">
      <c r="A113" s="33">
        <v>45772.0</v>
      </c>
      <c r="B113" s="119"/>
      <c r="C113" s="52" t="s">
        <v>472</v>
      </c>
      <c r="D113" s="120"/>
      <c r="E113" s="121">
        <v>356000.0</v>
      </c>
      <c r="F113" s="82"/>
      <c r="G113" s="91">
        <f t="shared" si="2"/>
        <v>38612715</v>
      </c>
      <c r="H113" s="94"/>
      <c r="I113" s="39"/>
      <c r="J113" s="39"/>
      <c r="K113" s="39"/>
      <c r="L113" s="39"/>
    </row>
    <row r="114">
      <c r="A114" s="84">
        <v>45772.0</v>
      </c>
      <c r="B114" s="119"/>
      <c r="C114" s="52" t="s">
        <v>475</v>
      </c>
      <c r="D114" s="60"/>
      <c r="E114" s="121">
        <v>160000.0</v>
      </c>
      <c r="F114" s="82"/>
      <c r="G114" s="91">
        <f t="shared" si="2"/>
        <v>38772715</v>
      </c>
      <c r="H114" s="94"/>
      <c r="I114" s="39"/>
      <c r="J114" s="39"/>
      <c r="K114" s="39"/>
      <c r="L114" s="39"/>
    </row>
    <row r="115">
      <c r="A115" s="33">
        <v>45773.0</v>
      </c>
      <c r="B115" s="119"/>
      <c r="C115" s="52" t="s">
        <v>478</v>
      </c>
      <c r="D115" s="120"/>
      <c r="E115" s="121">
        <v>110000.0</v>
      </c>
      <c r="F115" s="82"/>
      <c r="G115" s="91">
        <f t="shared" si="2"/>
        <v>38882715</v>
      </c>
      <c r="H115" s="94"/>
      <c r="I115" s="39"/>
      <c r="J115" s="39"/>
      <c r="K115" s="39"/>
      <c r="L115" s="39"/>
    </row>
    <row r="116">
      <c r="A116" s="33">
        <v>45773.0</v>
      </c>
      <c r="B116" s="119"/>
      <c r="C116" s="52" t="s">
        <v>484</v>
      </c>
      <c r="D116" s="60"/>
      <c r="E116" s="121">
        <v>767000.0</v>
      </c>
      <c r="F116" s="82"/>
      <c r="G116" s="91">
        <f t="shared" si="2"/>
        <v>39649715</v>
      </c>
      <c r="H116" s="105"/>
      <c r="I116" s="39"/>
      <c r="J116" s="39"/>
      <c r="K116" s="39"/>
      <c r="L116" s="39"/>
    </row>
    <row r="117">
      <c r="A117" s="33">
        <v>45773.0</v>
      </c>
      <c r="B117" s="119"/>
      <c r="C117" s="52" t="s">
        <v>488</v>
      </c>
      <c r="D117" s="120"/>
      <c r="E117" s="121">
        <v>46000.0</v>
      </c>
      <c r="F117" s="82"/>
      <c r="G117" s="91">
        <f t="shared" si="2"/>
        <v>39695715</v>
      </c>
      <c r="H117" s="94"/>
      <c r="I117" s="39"/>
      <c r="J117" s="155"/>
      <c r="K117" s="39"/>
      <c r="L117" s="39"/>
    </row>
    <row r="118">
      <c r="A118" s="106">
        <v>45770.0</v>
      </c>
      <c r="B118" s="107"/>
      <c r="C118" s="108" t="s">
        <v>491</v>
      </c>
      <c r="D118" s="107"/>
      <c r="E118" s="109">
        <v>15000.0</v>
      </c>
      <c r="F118" s="107"/>
      <c r="G118" s="91">
        <f t="shared" si="2"/>
        <v>39710715</v>
      </c>
      <c r="H118" s="94"/>
      <c r="I118" s="39"/>
      <c r="J118" s="155"/>
      <c r="K118" s="39"/>
      <c r="L118" s="39"/>
    </row>
    <row r="119">
      <c r="A119" s="106">
        <v>45770.0</v>
      </c>
      <c r="B119" s="107"/>
      <c r="C119" s="108" t="s">
        <v>493</v>
      </c>
      <c r="D119" s="108"/>
      <c r="E119" s="109">
        <v>596000.0</v>
      </c>
      <c r="F119" s="107"/>
      <c r="G119" s="91">
        <f t="shared" si="2"/>
        <v>40306715</v>
      </c>
      <c r="H119" s="154"/>
      <c r="I119" s="39"/>
      <c r="J119" s="155"/>
      <c r="K119" s="39"/>
      <c r="L119" s="39"/>
    </row>
    <row r="120">
      <c r="A120" s="106">
        <v>45771.0</v>
      </c>
      <c r="B120" s="107"/>
      <c r="C120" s="108" t="s">
        <v>495</v>
      </c>
      <c r="D120" s="107"/>
      <c r="E120" s="107"/>
      <c r="F120" s="109">
        <v>2840000.0</v>
      </c>
      <c r="G120" s="91">
        <f t="shared" si="2"/>
        <v>37466715</v>
      </c>
      <c r="H120" s="94"/>
      <c r="I120" s="39"/>
      <c r="J120" s="39"/>
      <c r="K120" s="39"/>
      <c r="L120" s="39"/>
    </row>
    <row r="121">
      <c r="A121" s="106">
        <v>45771.0</v>
      </c>
      <c r="B121" s="107"/>
      <c r="C121" s="108" t="s">
        <v>496</v>
      </c>
      <c r="D121" s="108"/>
      <c r="E121" s="109">
        <v>550000.0</v>
      </c>
      <c r="F121" s="161"/>
      <c r="G121" s="91">
        <f t="shared" si="2"/>
        <v>38016715</v>
      </c>
      <c r="H121" s="94"/>
      <c r="I121" s="39"/>
      <c r="J121" s="155"/>
      <c r="K121" s="39"/>
      <c r="L121" s="39"/>
    </row>
    <row r="122">
      <c r="A122" s="106">
        <v>45771.0</v>
      </c>
      <c r="B122" s="107"/>
      <c r="C122" s="108" t="s">
        <v>499</v>
      </c>
      <c r="D122" s="107"/>
      <c r="E122" s="109">
        <v>2235000.0</v>
      </c>
      <c r="F122" s="161"/>
      <c r="G122" s="91">
        <f t="shared" si="2"/>
        <v>40251715</v>
      </c>
      <c r="H122" s="94"/>
      <c r="I122" s="39"/>
      <c r="J122" s="162"/>
      <c r="K122" s="39"/>
      <c r="L122" s="39"/>
    </row>
    <row r="123">
      <c r="A123" s="106">
        <v>45771.0</v>
      </c>
      <c r="B123" s="107"/>
      <c r="C123" s="108" t="s">
        <v>500</v>
      </c>
      <c r="D123" s="107"/>
      <c r="E123" s="109">
        <v>30000.0</v>
      </c>
      <c r="F123" s="161"/>
      <c r="G123" s="91">
        <f t="shared" si="2"/>
        <v>40281715</v>
      </c>
      <c r="H123" s="94"/>
      <c r="I123" s="39"/>
      <c r="J123" s="39"/>
      <c r="K123" s="39"/>
      <c r="L123" s="39"/>
    </row>
    <row r="124">
      <c r="A124" s="106">
        <v>45771.0</v>
      </c>
      <c r="B124" s="107"/>
      <c r="C124" s="108" t="s">
        <v>501</v>
      </c>
      <c r="D124" s="108"/>
      <c r="E124" s="109">
        <v>54000.0</v>
      </c>
      <c r="F124" s="161"/>
      <c r="G124" s="91">
        <f t="shared" si="2"/>
        <v>40335715</v>
      </c>
      <c r="H124" s="154"/>
      <c r="I124" s="39"/>
      <c r="J124" s="39"/>
      <c r="K124" s="39"/>
      <c r="L124" s="39"/>
    </row>
    <row r="125">
      <c r="A125" s="106">
        <v>45771.0</v>
      </c>
      <c r="B125" s="107"/>
      <c r="C125" s="108" t="s">
        <v>504</v>
      </c>
      <c r="D125" s="107"/>
      <c r="E125" s="109">
        <v>1067000.0</v>
      </c>
      <c r="F125" s="161"/>
      <c r="G125" s="91">
        <f t="shared" si="2"/>
        <v>41402715</v>
      </c>
      <c r="H125" s="94"/>
      <c r="I125" s="39"/>
      <c r="J125" s="39"/>
      <c r="K125" s="39"/>
      <c r="L125" s="39"/>
    </row>
    <row r="126">
      <c r="A126" s="106">
        <v>45772.0</v>
      </c>
      <c r="B126" s="107"/>
      <c r="C126" s="108" t="s">
        <v>505</v>
      </c>
      <c r="D126" s="107"/>
      <c r="E126" s="109">
        <v>737000.0</v>
      </c>
      <c r="F126" s="161"/>
      <c r="G126" s="91">
        <f t="shared" si="2"/>
        <v>42139715</v>
      </c>
      <c r="H126" s="94"/>
      <c r="I126" s="39"/>
      <c r="J126" s="39"/>
      <c r="K126" s="39"/>
      <c r="L126" s="39"/>
    </row>
    <row r="127">
      <c r="A127" s="106">
        <v>45772.0</v>
      </c>
      <c r="B127" s="107"/>
      <c r="C127" s="108" t="s">
        <v>506</v>
      </c>
      <c r="D127" s="107"/>
      <c r="E127" s="109">
        <v>160000.0</v>
      </c>
      <c r="F127" s="161"/>
      <c r="G127" s="91">
        <f t="shared" si="2"/>
        <v>42299715</v>
      </c>
      <c r="H127" s="94"/>
      <c r="I127" s="39"/>
      <c r="J127" s="39"/>
      <c r="K127" s="39"/>
      <c r="L127" s="39"/>
    </row>
    <row r="128">
      <c r="A128" s="106">
        <v>45772.0</v>
      </c>
      <c r="B128" s="107"/>
      <c r="C128" s="108" t="s">
        <v>507</v>
      </c>
      <c r="D128" s="108"/>
      <c r="E128" s="163">
        <v>200000.0</v>
      </c>
      <c r="F128" s="164"/>
      <c r="G128" s="91">
        <f t="shared" si="2"/>
        <v>42499715</v>
      </c>
      <c r="H128" s="94"/>
      <c r="I128" s="39"/>
      <c r="J128" s="39"/>
      <c r="K128" s="39"/>
      <c r="L128" s="39"/>
    </row>
    <row r="129">
      <c r="A129" s="106">
        <v>45773.0</v>
      </c>
      <c r="B129" s="107"/>
      <c r="C129" s="108" t="s">
        <v>510</v>
      </c>
      <c r="D129" s="165"/>
      <c r="E129" s="163">
        <v>46000.0</v>
      </c>
      <c r="F129" s="164"/>
      <c r="G129" s="91">
        <f t="shared" si="2"/>
        <v>42545715</v>
      </c>
      <c r="H129" s="94"/>
      <c r="I129" s="39"/>
      <c r="J129" s="39"/>
      <c r="K129" s="39"/>
      <c r="L129" s="39"/>
    </row>
    <row r="130">
      <c r="A130" s="106">
        <v>45773.0</v>
      </c>
      <c r="B130" s="107"/>
      <c r="C130" s="108" t="s">
        <v>511</v>
      </c>
      <c r="D130" s="108"/>
      <c r="E130" s="163">
        <v>767000.0</v>
      </c>
      <c r="F130" s="164"/>
      <c r="G130" s="91">
        <f t="shared" si="2"/>
        <v>43312715</v>
      </c>
      <c r="H130" s="94"/>
      <c r="I130" s="39"/>
      <c r="J130" s="39"/>
      <c r="K130" s="39"/>
      <c r="L130" s="39"/>
    </row>
    <row r="131">
      <c r="A131" s="106">
        <v>45773.0</v>
      </c>
      <c r="B131" s="107"/>
      <c r="C131" s="108" t="s">
        <v>513</v>
      </c>
      <c r="D131" s="165"/>
      <c r="E131" s="163">
        <v>350000.0</v>
      </c>
      <c r="F131" s="164"/>
      <c r="G131" s="91">
        <f t="shared" si="2"/>
        <v>43662715</v>
      </c>
      <c r="H131" s="94"/>
      <c r="I131" s="39"/>
      <c r="J131" s="39"/>
      <c r="K131" s="39"/>
      <c r="L131" s="39"/>
    </row>
    <row r="132">
      <c r="A132" s="106">
        <v>45773.0</v>
      </c>
      <c r="B132" s="107"/>
      <c r="C132" s="108" t="s">
        <v>519</v>
      </c>
      <c r="D132" s="108"/>
      <c r="E132" s="163">
        <v>26000.0</v>
      </c>
      <c r="F132" s="164"/>
      <c r="G132" s="91">
        <f t="shared" si="2"/>
        <v>43688715</v>
      </c>
      <c r="H132" s="94"/>
      <c r="I132" s="39"/>
      <c r="J132" s="39"/>
      <c r="K132" s="39"/>
      <c r="L132" s="39"/>
    </row>
    <row r="133">
      <c r="A133" s="106">
        <v>45773.0</v>
      </c>
      <c r="B133" s="107"/>
      <c r="C133" s="108" t="s">
        <v>521</v>
      </c>
      <c r="D133" s="165"/>
      <c r="E133" s="163">
        <v>95000.0</v>
      </c>
      <c r="F133" s="164"/>
      <c r="G133" s="91">
        <f t="shared" si="2"/>
        <v>43783715</v>
      </c>
      <c r="H133" s="94"/>
      <c r="I133" s="39"/>
      <c r="J133" s="39"/>
      <c r="K133" s="39"/>
      <c r="L133" s="39"/>
    </row>
    <row r="134">
      <c r="A134" s="106">
        <v>45773.0</v>
      </c>
      <c r="B134" s="107"/>
      <c r="C134" s="108" t="s">
        <v>524</v>
      </c>
      <c r="D134" s="165"/>
      <c r="E134" s="163">
        <v>45000.0</v>
      </c>
      <c r="F134" s="164"/>
      <c r="G134" s="91">
        <f t="shared" si="2"/>
        <v>43828715</v>
      </c>
      <c r="H134" s="94"/>
      <c r="I134" s="39"/>
      <c r="J134" s="39"/>
      <c r="K134" s="39"/>
      <c r="L134" s="39"/>
    </row>
    <row r="135">
      <c r="A135" s="106">
        <v>45773.0</v>
      </c>
      <c r="B135" s="107"/>
      <c r="C135" s="108" t="s">
        <v>524</v>
      </c>
      <c r="D135" s="108"/>
      <c r="E135" s="163">
        <v>45000.0</v>
      </c>
      <c r="F135" s="164"/>
      <c r="G135" s="91">
        <f t="shared" si="2"/>
        <v>43873715</v>
      </c>
      <c r="H135" s="94"/>
      <c r="I135" s="39"/>
      <c r="J135" s="39"/>
      <c r="K135" s="39"/>
      <c r="L135" s="39"/>
    </row>
    <row r="136">
      <c r="A136" s="106">
        <v>45773.0</v>
      </c>
      <c r="B136" s="107"/>
      <c r="C136" s="108" t="s">
        <v>524</v>
      </c>
      <c r="D136" s="165"/>
      <c r="E136" s="163">
        <v>45000.0</v>
      </c>
      <c r="F136" s="164"/>
      <c r="G136" s="91">
        <f t="shared" si="2"/>
        <v>43918715</v>
      </c>
      <c r="H136" s="94"/>
      <c r="I136" s="39"/>
      <c r="J136" s="155"/>
      <c r="K136" s="39"/>
      <c r="L136" s="39"/>
    </row>
    <row r="137">
      <c r="A137" s="106">
        <v>45773.0</v>
      </c>
      <c r="B137" s="107"/>
      <c r="C137" s="108" t="s">
        <v>534</v>
      </c>
      <c r="D137" s="108"/>
      <c r="E137" s="163">
        <v>74480.0</v>
      </c>
      <c r="F137" s="164"/>
      <c r="G137" s="91">
        <f t="shared" si="2"/>
        <v>43993195</v>
      </c>
      <c r="H137" s="94"/>
      <c r="I137" s="39"/>
      <c r="J137" s="155"/>
      <c r="K137" s="39"/>
      <c r="L137" s="39"/>
    </row>
    <row r="138">
      <c r="A138" s="106">
        <v>45774.0</v>
      </c>
      <c r="B138" s="107"/>
      <c r="C138" s="165" t="s">
        <v>537</v>
      </c>
      <c r="D138" s="165"/>
      <c r="E138" s="167">
        <v>150000.0</v>
      </c>
      <c r="F138" s="164"/>
      <c r="G138" s="91">
        <f t="shared" si="2"/>
        <v>44143195</v>
      </c>
      <c r="H138" s="94"/>
      <c r="I138" s="39"/>
      <c r="J138" s="39"/>
      <c r="K138" s="39"/>
      <c r="L138" s="39"/>
    </row>
    <row r="139">
      <c r="A139" s="106">
        <v>45775.0</v>
      </c>
      <c r="B139" s="107"/>
      <c r="C139" s="108" t="s">
        <v>543</v>
      </c>
      <c r="D139" s="165"/>
      <c r="E139" s="163">
        <v>111343.0</v>
      </c>
      <c r="F139" s="164"/>
      <c r="G139" s="91">
        <f t="shared" si="2"/>
        <v>44254538</v>
      </c>
      <c r="H139" s="94"/>
      <c r="I139" s="39"/>
      <c r="J139" s="39"/>
      <c r="K139" s="39"/>
      <c r="L139" s="39"/>
    </row>
    <row r="140">
      <c r="A140" s="106">
        <v>45775.0</v>
      </c>
      <c r="B140" s="107"/>
      <c r="C140" s="108" t="s">
        <v>546</v>
      </c>
      <c r="D140" s="165"/>
      <c r="E140" s="163">
        <v>5000.0</v>
      </c>
      <c r="F140" s="164"/>
      <c r="G140" s="91">
        <f t="shared" si="2"/>
        <v>44259538</v>
      </c>
      <c r="H140" s="94"/>
      <c r="I140" s="39"/>
      <c r="J140" s="155"/>
      <c r="K140" s="39"/>
      <c r="L140" s="39"/>
    </row>
    <row r="141">
      <c r="A141" s="169"/>
      <c r="B141" s="107"/>
      <c r="C141" s="108" t="s">
        <v>549</v>
      </c>
      <c r="D141" s="108"/>
      <c r="E141" s="163">
        <v>35000.0</v>
      </c>
      <c r="F141" s="164"/>
      <c r="G141" s="91">
        <f t="shared" si="2"/>
        <v>44294538</v>
      </c>
      <c r="H141" s="94"/>
      <c r="I141" s="39"/>
      <c r="J141" s="39"/>
      <c r="K141" s="39"/>
      <c r="L141" s="39"/>
    </row>
    <row r="142">
      <c r="A142" s="69">
        <v>45807.0</v>
      </c>
      <c r="B142" s="70"/>
      <c r="C142" s="89" t="s">
        <v>555</v>
      </c>
      <c r="D142" s="89"/>
      <c r="E142" s="163">
        <v>155000.0</v>
      </c>
      <c r="F142" s="171"/>
      <c r="G142" s="91">
        <f t="shared" si="2"/>
        <v>44449538</v>
      </c>
      <c r="H142" s="94"/>
      <c r="I142" s="39"/>
      <c r="J142" s="39"/>
      <c r="K142" s="39"/>
      <c r="L142" s="39"/>
    </row>
    <row r="143">
      <c r="A143" s="69">
        <v>45807.0</v>
      </c>
      <c r="B143" s="70"/>
      <c r="C143" s="70" t="s">
        <v>560</v>
      </c>
      <c r="D143" s="70"/>
      <c r="E143" s="172">
        <v>361000.0</v>
      </c>
      <c r="F143" s="173"/>
      <c r="G143" s="91">
        <f t="shared" si="2"/>
        <v>44810538</v>
      </c>
      <c r="H143" s="154"/>
      <c r="I143" s="39"/>
      <c r="J143" s="39"/>
      <c r="K143" s="39"/>
      <c r="L143" s="39"/>
    </row>
    <row r="144">
      <c r="A144" s="69">
        <v>45807.0</v>
      </c>
      <c r="B144" s="70"/>
      <c r="C144" s="89" t="s">
        <v>569</v>
      </c>
      <c r="D144" s="89"/>
      <c r="E144" s="172">
        <v>115000.0</v>
      </c>
      <c r="F144" s="173"/>
      <c r="G144" s="91">
        <f t="shared" si="2"/>
        <v>44925538</v>
      </c>
      <c r="H144" s="94"/>
      <c r="I144" s="39"/>
      <c r="J144" s="39"/>
      <c r="K144" s="39"/>
      <c r="L144" s="39"/>
    </row>
    <row r="145">
      <c r="A145" s="69">
        <v>45807.0</v>
      </c>
      <c r="B145" s="70"/>
      <c r="C145" s="70" t="s">
        <v>573</v>
      </c>
      <c r="D145" s="70"/>
      <c r="E145" s="172">
        <v>18000.0</v>
      </c>
      <c r="F145" s="173"/>
      <c r="G145" s="91">
        <f t="shared" si="2"/>
        <v>44943538</v>
      </c>
      <c r="H145" s="94"/>
      <c r="I145" s="39"/>
      <c r="J145" s="39"/>
      <c r="K145" s="39"/>
      <c r="L145" s="39"/>
    </row>
    <row r="146">
      <c r="A146" s="69">
        <v>45778.0</v>
      </c>
      <c r="B146" s="70"/>
      <c r="C146" s="89" t="s">
        <v>576</v>
      </c>
      <c r="D146" s="89"/>
      <c r="E146" s="172">
        <v>100000.0</v>
      </c>
      <c r="F146" s="173"/>
      <c r="G146" s="91">
        <f t="shared" si="2"/>
        <v>45043538</v>
      </c>
      <c r="H146" s="154"/>
      <c r="I146" s="39"/>
      <c r="J146" s="39"/>
      <c r="K146" s="39"/>
      <c r="L146" s="39"/>
    </row>
    <row r="147">
      <c r="A147" s="69">
        <v>45750.0</v>
      </c>
      <c r="B147" s="70"/>
      <c r="C147" s="70" t="s">
        <v>580</v>
      </c>
      <c r="D147" s="70"/>
      <c r="E147" s="163">
        <v>250000.0</v>
      </c>
      <c r="F147" s="171"/>
      <c r="G147" s="91">
        <f t="shared" si="2"/>
        <v>45293538</v>
      </c>
      <c r="H147" s="94"/>
      <c r="I147" s="39"/>
      <c r="J147" s="39"/>
      <c r="K147" s="39"/>
      <c r="L147" s="39"/>
    </row>
    <row r="148">
      <c r="A148" s="69">
        <v>45750.0</v>
      </c>
      <c r="B148" s="70"/>
      <c r="C148" s="89" t="s">
        <v>583</v>
      </c>
      <c r="D148" s="70"/>
      <c r="E148" s="163">
        <v>221000.0</v>
      </c>
      <c r="F148" s="171"/>
      <c r="G148" s="91">
        <f t="shared" si="2"/>
        <v>45514538</v>
      </c>
      <c r="H148" s="94"/>
      <c r="I148" s="39"/>
      <c r="J148" s="39"/>
      <c r="K148" s="39"/>
      <c r="L148" s="39"/>
    </row>
    <row r="149">
      <c r="A149" s="69">
        <v>45783.0</v>
      </c>
      <c r="B149" s="70"/>
      <c r="C149" s="70" t="s">
        <v>585</v>
      </c>
      <c r="D149" s="70"/>
      <c r="E149" s="163">
        <v>150000.0</v>
      </c>
      <c r="F149" s="171"/>
      <c r="G149" s="91">
        <f t="shared" si="2"/>
        <v>45664538</v>
      </c>
      <c r="H149" s="94"/>
      <c r="I149" s="39"/>
      <c r="J149" s="39"/>
      <c r="K149" s="39"/>
      <c r="L149" s="39"/>
    </row>
    <row r="150">
      <c r="A150" s="69">
        <v>45783.0</v>
      </c>
      <c r="B150" s="70"/>
      <c r="C150" s="89" t="s">
        <v>589</v>
      </c>
      <c r="D150" s="89"/>
      <c r="E150" s="163">
        <v>320000.0</v>
      </c>
      <c r="F150" s="171"/>
      <c r="G150" s="91">
        <f t="shared" si="2"/>
        <v>45984538</v>
      </c>
      <c r="H150" s="94"/>
      <c r="I150" s="39"/>
      <c r="J150" s="39"/>
      <c r="K150" s="39"/>
      <c r="L150" s="39"/>
    </row>
    <row r="151">
      <c r="A151" s="69">
        <v>45783.0</v>
      </c>
      <c r="B151" s="70"/>
      <c r="C151" s="70" t="s">
        <v>592</v>
      </c>
      <c r="D151" s="70"/>
      <c r="E151" s="163">
        <v>52000.0</v>
      </c>
      <c r="F151" s="171"/>
      <c r="G151" s="91">
        <f t="shared" si="2"/>
        <v>46036538</v>
      </c>
      <c r="H151" s="94"/>
      <c r="I151" s="39"/>
      <c r="J151" s="39"/>
      <c r="K151" s="39"/>
      <c r="L151" s="39"/>
    </row>
    <row r="152">
      <c r="A152" s="69">
        <v>45784.0</v>
      </c>
      <c r="B152" s="70"/>
      <c r="C152" s="89" t="s">
        <v>594</v>
      </c>
      <c r="D152" s="89"/>
      <c r="E152" s="163">
        <v>211320.0</v>
      </c>
      <c r="F152" s="171"/>
      <c r="G152" s="91">
        <f t="shared" si="2"/>
        <v>46247858</v>
      </c>
      <c r="H152" s="154"/>
      <c r="I152" s="39"/>
      <c r="J152" s="39"/>
      <c r="K152" s="39"/>
      <c r="L152" s="39"/>
    </row>
    <row r="153">
      <c r="A153" s="69">
        <v>45784.0</v>
      </c>
      <c r="B153" s="70"/>
      <c r="C153" s="89" t="s">
        <v>597</v>
      </c>
      <c r="D153" s="70"/>
      <c r="E153" s="163">
        <v>121000.0</v>
      </c>
      <c r="F153" s="171"/>
      <c r="G153" s="91">
        <f t="shared" si="2"/>
        <v>46368858</v>
      </c>
      <c r="H153" s="94"/>
      <c r="I153" s="39"/>
      <c r="J153" s="39"/>
      <c r="K153" s="39"/>
      <c r="L153" s="39"/>
    </row>
    <row r="154">
      <c r="A154" s="69">
        <v>45784.0</v>
      </c>
      <c r="B154" s="70"/>
      <c r="C154" s="89" t="s">
        <v>601</v>
      </c>
      <c r="D154" s="70"/>
      <c r="E154" s="163">
        <v>940000.0</v>
      </c>
      <c r="F154" s="171"/>
      <c r="G154" s="91">
        <f t="shared" si="2"/>
        <v>47308858</v>
      </c>
      <c r="H154" s="94"/>
      <c r="I154" s="39"/>
      <c r="J154" s="39"/>
      <c r="K154" s="39"/>
      <c r="L154" s="39"/>
    </row>
    <row r="155">
      <c r="A155" s="69">
        <v>45785.0</v>
      </c>
      <c r="B155" s="70"/>
      <c r="C155" s="70" t="s">
        <v>605</v>
      </c>
      <c r="D155" s="70"/>
      <c r="E155" s="163">
        <v>98000.0</v>
      </c>
      <c r="F155" s="171"/>
      <c r="G155" s="91">
        <f t="shared" si="2"/>
        <v>47406858</v>
      </c>
      <c r="H155" s="94"/>
      <c r="I155" s="39"/>
      <c r="J155" s="39"/>
      <c r="K155" s="39"/>
      <c r="L155" s="39"/>
    </row>
    <row r="156">
      <c r="A156" s="69">
        <v>45785.0</v>
      </c>
      <c r="B156" s="70"/>
      <c r="C156" s="89" t="s">
        <v>510</v>
      </c>
      <c r="D156" s="70"/>
      <c r="E156" s="163">
        <v>11000.0</v>
      </c>
      <c r="F156" s="171"/>
      <c r="G156" s="91">
        <f t="shared" si="2"/>
        <v>47417858</v>
      </c>
      <c r="H156" s="94"/>
      <c r="I156" s="39"/>
      <c r="J156" s="39"/>
      <c r="K156" s="39"/>
      <c r="L156" s="39"/>
    </row>
    <row r="157">
      <c r="A157" s="69">
        <v>45785.0</v>
      </c>
      <c r="B157" s="70"/>
      <c r="C157" s="89" t="s">
        <v>616</v>
      </c>
      <c r="D157" s="70"/>
      <c r="E157" s="163">
        <v>29500.0</v>
      </c>
      <c r="F157" s="171"/>
      <c r="G157" s="91">
        <f t="shared" si="2"/>
        <v>47447358</v>
      </c>
      <c r="H157" s="94"/>
      <c r="I157" s="39"/>
      <c r="J157" s="39"/>
      <c r="K157" s="39"/>
      <c r="L157" s="39"/>
    </row>
    <row r="158">
      <c r="A158" s="69">
        <v>45785.0</v>
      </c>
      <c r="B158" s="70"/>
      <c r="C158" s="70" t="s">
        <v>622</v>
      </c>
      <c r="D158" s="70"/>
      <c r="E158" s="163">
        <v>50000.0</v>
      </c>
      <c r="F158" s="171"/>
      <c r="G158" s="91">
        <f t="shared" si="2"/>
        <v>47497358</v>
      </c>
      <c r="H158" s="94"/>
      <c r="I158" s="39"/>
      <c r="J158" s="39"/>
      <c r="K158" s="39"/>
      <c r="L158" s="39"/>
    </row>
    <row r="159">
      <c r="A159" s="69">
        <v>45785.0</v>
      </c>
      <c r="B159" s="70"/>
      <c r="C159" s="89" t="s">
        <v>624</v>
      </c>
      <c r="D159" s="70"/>
      <c r="E159" s="163">
        <v>19000.0</v>
      </c>
      <c r="F159" s="171"/>
      <c r="G159" s="91">
        <f t="shared" si="2"/>
        <v>47516358</v>
      </c>
      <c r="H159" s="94"/>
      <c r="I159" s="39"/>
      <c r="J159" s="39"/>
      <c r="K159" s="39"/>
      <c r="L159" s="39"/>
    </row>
    <row r="160">
      <c r="A160" s="69">
        <v>45785.0</v>
      </c>
      <c r="B160" s="70"/>
      <c r="C160" s="89" t="s">
        <v>626</v>
      </c>
      <c r="D160" s="89"/>
      <c r="E160" s="163">
        <v>288000.0</v>
      </c>
      <c r="F160" s="70"/>
      <c r="G160" s="91">
        <f t="shared" si="2"/>
        <v>47804358</v>
      </c>
      <c r="H160" s="94"/>
      <c r="I160" s="39"/>
      <c r="J160" s="39"/>
      <c r="K160" s="39"/>
      <c r="L160" s="39"/>
    </row>
    <row r="161">
      <c r="A161" s="125">
        <v>45789.0</v>
      </c>
      <c r="B161" s="116"/>
      <c r="C161" s="116" t="s">
        <v>631</v>
      </c>
      <c r="D161" s="116"/>
      <c r="E161" s="175">
        <v>100000.0</v>
      </c>
      <c r="F161" s="105">
        <v>1000000.0</v>
      </c>
      <c r="G161" s="91">
        <f t="shared" si="2"/>
        <v>46904358</v>
      </c>
      <c r="H161" s="39"/>
      <c r="I161" s="39"/>
      <c r="J161" s="39"/>
      <c r="K161" s="39"/>
      <c r="L161" s="39"/>
    </row>
    <row r="162">
      <c r="A162" s="176">
        <v>45795.0</v>
      </c>
      <c r="B162" s="102"/>
      <c r="C162" s="178" t="s">
        <v>633</v>
      </c>
      <c r="D162" s="178"/>
      <c r="E162" s="105">
        <v>2250000.0</v>
      </c>
      <c r="F162" s="179"/>
      <c r="G162" s="91">
        <f t="shared" si="2"/>
        <v>49154358</v>
      </c>
      <c r="H162" s="39"/>
      <c r="I162" s="39"/>
      <c r="J162" s="39"/>
      <c r="K162" s="39"/>
      <c r="L162" s="39"/>
    </row>
    <row r="163">
      <c r="A163" s="176">
        <v>45795.0</v>
      </c>
      <c r="B163" s="102"/>
      <c r="C163" s="178" t="s">
        <v>634</v>
      </c>
      <c r="D163" s="102"/>
      <c r="E163" s="105"/>
      <c r="F163" s="179"/>
      <c r="G163" s="91">
        <f t="shared" si="2"/>
        <v>49154358</v>
      </c>
      <c r="H163" s="39"/>
      <c r="I163" s="39"/>
      <c r="J163" s="39"/>
      <c r="K163" s="39"/>
      <c r="L163" s="39"/>
    </row>
    <row r="164">
      <c r="A164" s="176">
        <v>45795.0</v>
      </c>
      <c r="B164" s="102"/>
      <c r="C164" s="178" t="s">
        <v>636</v>
      </c>
      <c r="D164" s="178"/>
      <c r="E164" s="105">
        <v>150000.0</v>
      </c>
      <c r="F164" s="179"/>
      <c r="G164" s="91">
        <f t="shared" si="2"/>
        <v>49304358</v>
      </c>
      <c r="H164" s="39"/>
      <c r="I164" s="39"/>
      <c r="J164" s="39"/>
      <c r="K164" s="39"/>
      <c r="L164" s="39"/>
    </row>
    <row r="165">
      <c r="A165" s="125">
        <v>45796.0</v>
      </c>
      <c r="B165" s="116"/>
      <c r="C165" s="116" t="s">
        <v>638</v>
      </c>
      <c r="D165" s="116"/>
      <c r="E165" s="175">
        <v>600000.0</v>
      </c>
      <c r="F165" s="179"/>
      <c r="G165" s="91">
        <f t="shared" si="2"/>
        <v>49904358</v>
      </c>
      <c r="H165" s="39"/>
      <c r="I165" s="39"/>
      <c r="J165" s="39"/>
      <c r="K165" s="39"/>
      <c r="L165" s="39"/>
    </row>
    <row r="166">
      <c r="A166" s="125">
        <v>45796.0</v>
      </c>
      <c r="B166" s="116"/>
      <c r="C166" s="183" t="s">
        <v>639</v>
      </c>
      <c r="D166" s="116"/>
      <c r="E166" s="175">
        <v>10000.0</v>
      </c>
      <c r="F166" s="179"/>
      <c r="G166" s="91">
        <f t="shared" si="2"/>
        <v>49914358</v>
      </c>
      <c r="H166" s="39"/>
      <c r="I166" s="39"/>
      <c r="J166" s="39"/>
      <c r="K166" s="39"/>
      <c r="L166" s="39"/>
    </row>
    <row r="167">
      <c r="A167" s="125">
        <v>45796.0</v>
      </c>
      <c r="B167" s="116"/>
      <c r="C167" s="116" t="s">
        <v>643</v>
      </c>
      <c r="D167" s="116"/>
      <c r="E167" s="175">
        <v>19000.0</v>
      </c>
      <c r="F167" s="179"/>
      <c r="G167" s="91">
        <f t="shared" si="2"/>
        <v>49933358</v>
      </c>
      <c r="H167" s="39"/>
      <c r="I167" s="39"/>
      <c r="J167" s="39"/>
      <c r="K167" s="39"/>
      <c r="L167" s="39"/>
    </row>
    <row r="168">
      <c r="A168" s="125">
        <v>45797.0</v>
      </c>
      <c r="B168" s="116"/>
      <c r="C168" s="183" t="s">
        <v>646</v>
      </c>
      <c r="D168" s="183"/>
      <c r="E168" s="175">
        <v>65000.0</v>
      </c>
      <c r="F168" s="179"/>
      <c r="G168" s="91">
        <f t="shared" si="2"/>
        <v>49998358</v>
      </c>
      <c r="H168" s="39"/>
      <c r="I168" s="39"/>
      <c r="J168" s="39"/>
      <c r="K168" s="39"/>
      <c r="L168" s="39"/>
    </row>
    <row r="169">
      <c r="A169" s="125">
        <v>45797.0</v>
      </c>
      <c r="B169" s="116"/>
      <c r="C169" s="116" t="s">
        <v>649</v>
      </c>
      <c r="D169" s="116"/>
      <c r="E169" s="175">
        <v>300000.0</v>
      </c>
      <c r="F169" s="179"/>
      <c r="G169" s="91">
        <f t="shared" si="2"/>
        <v>50298358</v>
      </c>
      <c r="H169" s="39"/>
      <c r="I169" s="39"/>
      <c r="J169" s="39"/>
      <c r="K169" s="39"/>
      <c r="L169" s="39"/>
    </row>
    <row r="170">
      <c r="A170" s="125">
        <v>45798.0</v>
      </c>
      <c r="B170" s="116"/>
      <c r="C170" s="183" t="s">
        <v>651</v>
      </c>
      <c r="D170" s="116"/>
      <c r="E170" s="184"/>
      <c r="F170" s="185">
        <v>1110000.0</v>
      </c>
      <c r="G170" s="91">
        <f t="shared" si="2"/>
        <v>49188358</v>
      </c>
      <c r="H170" s="39"/>
      <c r="I170" s="39"/>
      <c r="J170" s="39"/>
      <c r="K170" s="39"/>
      <c r="L170" s="39"/>
    </row>
    <row r="171">
      <c r="A171" s="125">
        <v>45798.0</v>
      </c>
      <c r="B171" s="116"/>
      <c r="C171" s="183" t="s">
        <v>655</v>
      </c>
      <c r="D171" s="116"/>
      <c r="E171" s="175">
        <v>209000.0</v>
      </c>
      <c r="F171" s="179"/>
      <c r="G171" s="91">
        <f t="shared" si="2"/>
        <v>49397358</v>
      </c>
      <c r="H171" s="39"/>
      <c r="I171" s="39"/>
      <c r="J171" s="39"/>
      <c r="K171" s="39"/>
      <c r="L171" s="39"/>
    </row>
    <row r="172">
      <c r="A172" s="125">
        <v>45799.0</v>
      </c>
      <c r="B172" s="116"/>
      <c r="C172" s="116" t="s">
        <v>659</v>
      </c>
      <c r="D172" s="116"/>
      <c r="E172" s="175">
        <v>58000.0</v>
      </c>
      <c r="F172" s="179"/>
      <c r="G172" s="91">
        <f t="shared" si="2"/>
        <v>49455358</v>
      </c>
      <c r="H172" s="39"/>
      <c r="I172" s="39"/>
      <c r="J172" s="39"/>
      <c r="K172" s="39"/>
      <c r="L172" s="39"/>
    </row>
    <row r="173">
      <c r="A173" s="125">
        <v>45799.0</v>
      </c>
      <c r="B173" s="116"/>
      <c r="C173" s="183" t="s">
        <v>662</v>
      </c>
      <c r="D173" s="183"/>
      <c r="E173" s="175">
        <v>550000.0</v>
      </c>
      <c r="F173" s="179"/>
      <c r="G173" s="91">
        <f t="shared" si="2"/>
        <v>50005358</v>
      </c>
      <c r="H173" s="39"/>
      <c r="I173" s="39"/>
      <c r="J173" s="39"/>
    </row>
    <row r="174">
      <c r="A174" s="125">
        <v>45801.0</v>
      </c>
      <c r="B174" s="116"/>
      <c r="C174" s="116" t="s">
        <v>666</v>
      </c>
      <c r="D174" s="116"/>
      <c r="E174" s="175">
        <v>2500000.0</v>
      </c>
      <c r="F174" s="179"/>
      <c r="G174" s="91">
        <f t="shared" si="2"/>
        <v>52505358</v>
      </c>
      <c r="H174" s="39"/>
      <c r="I174" s="39"/>
      <c r="J174" s="39"/>
    </row>
    <row r="175">
      <c r="A175" s="125">
        <v>45801.0</v>
      </c>
      <c r="B175" s="116"/>
      <c r="C175" s="183" t="s">
        <v>670</v>
      </c>
      <c r="D175" s="183"/>
      <c r="E175" s="175">
        <v>8000000.0</v>
      </c>
      <c r="F175" s="179"/>
      <c r="G175" s="91">
        <f t="shared" si="2"/>
        <v>60505358</v>
      </c>
      <c r="H175" s="39"/>
      <c r="I175" s="39"/>
      <c r="J175" s="39"/>
    </row>
    <row r="176">
      <c r="A176" s="125">
        <v>45802.0</v>
      </c>
      <c r="B176" s="116"/>
      <c r="C176" s="116" t="s">
        <v>674</v>
      </c>
      <c r="D176" s="116"/>
      <c r="E176" s="175">
        <v>238500.0</v>
      </c>
      <c r="F176" s="179"/>
      <c r="G176" s="91">
        <f t="shared" si="2"/>
        <v>60743858</v>
      </c>
      <c r="H176" s="39"/>
      <c r="I176" s="39"/>
      <c r="J176" s="39"/>
    </row>
    <row r="177">
      <c r="A177" s="125">
        <v>45802.0</v>
      </c>
      <c r="B177" s="116"/>
      <c r="C177" s="183" t="s">
        <v>676</v>
      </c>
      <c r="D177" s="183"/>
      <c r="E177" s="175">
        <v>200000.0</v>
      </c>
      <c r="F177" s="179"/>
      <c r="G177" s="91">
        <f t="shared" si="2"/>
        <v>60943858</v>
      </c>
      <c r="H177" s="39"/>
      <c r="I177" s="39"/>
      <c r="J177" s="39"/>
    </row>
    <row r="178">
      <c r="A178" s="125">
        <v>45802.0</v>
      </c>
      <c r="B178" s="116"/>
      <c r="C178" s="183" t="s">
        <v>679</v>
      </c>
      <c r="D178" s="116"/>
      <c r="E178" s="175">
        <v>200000.0</v>
      </c>
      <c r="F178" s="179"/>
      <c r="G178" s="91">
        <f t="shared" si="2"/>
        <v>61143858</v>
      </c>
      <c r="H178" s="39"/>
      <c r="I178" s="39"/>
      <c r="J178" s="39"/>
    </row>
    <row r="179">
      <c r="A179" s="125">
        <v>45802.0</v>
      </c>
      <c r="B179" s="116"/>
      <c r="C179" s="116" t="s">
        <v>682</v>
      </c>
      <c r="D179" s="116"/>
      <c r="E179" s="175">
        <v>260000.0</v>
      </c>
      <c r="F179" s="179"/>
      <c r="G179" s="91">
        <f t="shared" si="2"/>
        <v>61403858</v>
      </c>
      <c r="H179" s="39"/>
      <c r="I179" s="39"/>
      <c r="J179" s="39"/>
    </row>
    <row r="180">
      <c r="A180" s="125">
        <v>45802.0</v>
      </c>
      <c r="B180" s="116"/>
      <c r="C180" s="183" t="s">
        <v>687</v>
      </c>
      <c r="D180" s="116"/>
      <c r="E180" s="175">
        <v>355925.0</v>
      </c>
      <c r="F180" s="179"/>
      <c r="G180" s="91">
        <f t="shared" si="2"/>
        <v>61759783</v>
      </c>
      <c r="H180" s="39"/>
      <c r="I180" s="39"/>
      <c r="J180" s="39"/>
    </row>
    <row r="181">
      <c r="A181" s="125">
        <v>45803.0</v>
      </c>
      <c r="B181" s="116"/>
      <c r="C181" s="116" t="s">
        <v>688</v>
      </c>
      <c r="D181" s="116"/>
      <c r="E181" s="175">
        <v>300000.0</v>
      </c>
      <c r="F181" s="179"/>
      <c r="G181" s="91">
        <f t="shared" si="2"/>
        <v>62059783</v>
      </c>
      <c r="H181" s="39"/>
      <c r="I181" s="39"/>
      <c r="J181" s="39"/>
    </row>
    <row r="182">
      <c r="A182" s="125">
        <v>45803.0</v>
      </c>
      <c r="B182" s="116"/>
      <c r="C182" s="116" t="s">
        <v>690</v>
      </c>
      <c r="D182" s="116"/>
      <c r="E182" s="175">
        <v>368000.0</v>
      </c>
      <c r="F182" s="179"/>
      <c r="G182" s="91">
        <f t="shared" si="2"/>
        <v>62427783</v>
      </c>
      <c r="H182" s="39"/>
      <c r="I182" s="39"/>
      <c r="J182" s="39"/>
    </row>
    <row r="183">
      <c r="A183" s="125">
        <v>45803.0</v>
      </c>
      <c r="B183" s="116"/>
      <c r="C183" s="183" t="s">
        <v>691</v>
      </c>
      <c r="D183" s="116"/>
      <c r="E183" s="175">
        <v>90000.0</v>
      </c>
      <c r="F183" s="179"/>
      <c r="G183" s="91">
        <f t="shared" si="2"/>
        <v>62517783</v>
      </c>
      <c r="H183" s="39"/>
      <c r="I183" s="39"/>
      <c r="J183" s="39"/>
    </row>
    <row r="184">
      <c r="A184" s="187">
        <v>45803.0</v>
      </c>
      <c r="B184" s="188"/>
      <c r="C184" s="188" t="s">
        <v>695</v>
      </c>
      <c r="D184" s="188"/>
      <c r="E184" s="189">
        <v>115000.0</v>
      </c>
      <c r="F184" s="179"/>
      <c r="G184" s="91">
        <f t="shared" si="2"/>
        <v>62632783</v>
      </c>
      <c r="H184" s="39"/>
      <c r="I184" s="39"/>
      <c r="J184" s="39"/>
    </row>
    <row r="185">
      <c r="A185" s="69">
        <v>45804.0</v>
      </c>
      <c r="B185" s="70"/>
      <c r="C185" s="89" t="s">
        <v>699</v>
      </c>
      <c r="D185" s="70"/>
      <c r="E185" s="163">
        <v>212000.0</v>
      </c>
      <c r="F185" s="179"/>
      <c r="G185" s="91">
        <f t="shared" si="2"/>
        <v>62844783</v>
      </c>
      <c r="H185" s="39"/>
      <c r="I185" s="39"/>
      <c r="J185" s="39"/>
    </row>
    <row r="186">
      <c r="A186" s="69">
        <v>45804.0</v>
      </c>
      <c r="B186" s="70"/>
      <c r="C186" s="70" t="s">
        <v>702</v>
      </c>
      <c r="D186" s="70"/>
      <c r="E186" s="163">
        <v>100000.0</v>
      </c>
      <c r="F186" s="179"/>
      <c r="G186" s="91">
        <f t="shared" si="2"/>
        <v>62944783</v>
      </c>
      <c r="H186" s="39"/>
      <c r="I186" s="39"/>
      <c r="J186" s="39"/>
    </row>
    <row r="187">
      <c r="A187" s="69">
        <v>45806.0</v>
      </c>
      <c r="B187" s="70"/>
      <c r="C187" s="89" t="s">
        <v>706</v>
      </c>
      <c r="D187" s="89"/>
      <c r="E187" s="163">
        <v>500000.0</v>
      </c>
      <c r="F187" s="179"/>
      <c r="G187" s="91">
        <f t="shared" si="2"/>
        <v>63444783</v>
      </c>
      <c r="H187" s="39"/>
      <c r="I187" s="39"/>
      <c r="J187" s="39"/>
    </row>
    <row r="188">
      <c r="A188" s="69">
        <v>45806.0</v>
      </c>
      <c r="B188" s="70"/>
      <c r="C188" s="70" t="s">
        <v>709</v>
      </c>
      <c r="D188" s="70"/>
      <c r="E188" s="163">
        <v>100000.0</v>
      </c>
      <c r="F188" s="179"/>
      <c r="G188" s="91">
        <f t="shared" si="2"/>
        <v>63544783</v>
      </c>
      <c r="H188" s="39"/>
      <c r="I188" s="39"/>
      <c r="J188" s="39"/>
    </row>
    <row r="189">
      <c r="A189" s="69">
        <v>45807.0</v>
      </c>
      <c r="B189" s="70"/>
      <c r="C189" s="70" t="s">
        <v>713</v>
      </c>
      <c r="D189" s="70"/>
      <c r="E189" s="163">
        <v>1820000.0</v>
      </c>
      <c r="F189" s="179"/>
      <c r="G189" s="91">
        <f t="shared" si="2"/>
        <v>65364783</v>
      </c>
      <c r="H189" s="39"/>
      <c r="I189" s="39"/>
      <c r="J189" s="39"/>
    </row>
    <row r="190">
      <c r="A190" s="69">
        <v>45808.0</v>
      </c>
      <c r="B190" s="70"/>
      <c r="C190" s="89" t="s">
        <v>716</v>
      </c>
      <c r="D190" s="70"/>
      <c r="E190" s="163">
        <v>397000.0</v>
      </c>
      <c r="F190" s="105"/>
      <c r="G190" s="91">
        <f t="shared" si="2"/>
        <v>65761783</v>
      </c>
      <c r="H190" s="39"/>
      <c r="I190" s="39"/>
      <c r="J190" s="39"/>
    </row>
    <row r="191">
      <c r="A191" s="69">
        <v>45808.0</v>
      </c>
      <c r="B191" s="70"/>
      <c r="C191" s="89" t="s">
        <v>718</v>
      </c>
      <c r="D191" s="89"/>
      <c r="E191" s="163">
        <v>132000.0</v>
      </c>
      <c r="F191" s="179"/>
      <c r="G191" s="91">
        <f t="shared" si="2"/>
        <v>65893783</v>
      </c>
      <c r="H191" s="39"/>
      <c r="I191" s="39"/>
      <c r="J191" s="39"/>
    </row>
    <row r="192">
      <c r="A192" s="69">
        <v>45809.0</v>
      </c>
      <c r="B192" s="70"/>
      <c r="C192" s="89" t="s">
        <v>722</v>
      </c>
      <c r="D192" s="70"/>
      <c r="E192" s="163">
        <v>140000.0</v>
      </c>
      <c r="F192" s="179"/>
      <c r="G192" s="91">
        <f t="shared" si="2"/>
        <v>66033783</v>
      </c>
      <c r="H192" s="39"/>
      <c r="I192" s="39"/>
      <c r="J192" s="39"/>
    </row>
    <row r="193">
      <c r="A193" s="69">
        <v>45811.0</v>
      </c>
      <c r="B193" s="70"/>
      <c r="C193" s="89" t="s">
        <v>724</v>
      </c>
      <c r="D193" s="70"/>
      <c r="E193" s="164"/>
      <c r="F193" s="190">
        <v>6200000.0</v>
      </c>
      <c r="G193" s="91">
        <f t="shared" si="2"/>
        <v>59833783</v>
      </c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</row>
    <row r="194">
      <c r="A194" s="69">
        <v>45812.0</v>
      </c>
      <c r="B194" s="70"/>
      <c r="C194" s="70" t="s">
        <v>728</v>
      </c>
      <c r="D194" s="70"/>
      <c r="E194" s="163">
        <v>140000.0</v>
      </c>
      <c r="F194" s="171"/>
      <c r="G194" s="91">
        <f t="shared" si="2"/>
        <v>59973783</v>
      </c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</row>
    <row r="195">
      <c r="A195" s="176"/>
      <c r="B195" s="102"/>
      <c r="C195" s="178" t="s">
        <v>730</v>
      </c>
      <c r="D195" s="102"/>
      <c r="E195" s="105"/>
      <c r="F195" s="105">
        <v>1000000.0</v>
      </c>
      <c r="G195" s="91">
        <f t="shared" si="2"/>
        <v>58973783</v>
      </c>
      <c r="H195" s="39"/>
      <c r="I195" s="39"/>
      <c r="J195" s="39"/>
    </row>
    <row r="196">
      <c r="A196" s="69">
        <v>45817.0</v>
      </c>
      <c r="B196" s="70"/>
      <c r="C196" s="89" t="s">
        <v>731</v>
      </c>
      <c r="D196" s="70"/>
      <c r="E196" s="163">
        <v>1860000.0</v>
      </c>
      <c r="F196" s="179"/>
      <c r="G196" s="91">
        <f t="shared" si="2"/>
        <v>60833783</v>
      </c>
      <c r="H196" s="39"/>
      <c r="I196" s="39"/>
      <c r="J196" s="39"/>
    </row>
    <row r="197">
      <c r="A197" s="69">
        <v>45819.0</v>
      </c>
      <c r="B197" s="70"/>
      <c r="C197" s="70" t="s">
        <v>732</v>
      </c>
      <c r="D197" s="70"/>
      <c r="E197" s="163">
        <v>500000.0</v>
      </c>
      <c r="F197" s="179"/>
      <c r="G197" s="91">
        <f t="shared" si="2"/>
        <v>61333783</v>
      </c>
      <c r="H197" s="39"/>
      <c r="I197" s="39"/>
      <c r="J197" s="39"/>
    </row>
    <row r="198">
      <c r="A198" s="69">
        <v>45823.0</v>
      </c>
      <c r="B198" s="70"/>
      <c r="C198" s="70" t="s">
        <v>734</v>
      </c>
      <c r="D198" s="70"/>
      <c r="E198" s="163">
        <v>204000.0</v>
      </c>
      <c r="F198" s="179"/>
      <c r="G198" s="91">
        <f t="shared" si="2"/>
        <v>61537783</v>
      </c>
      <c r="H198" s="39"/>
      <c r="I198" s="39"/>
      <c r="J198" s="39"/>
    </row>
    <row r="199">
      <c r="A199" s="69">
        <v>45823.0</v>
      </c>
      <c r="B199" s="70"/>
      <c r="C199" s="89" t="s">
        <v>736</v>
      </c>
      <c r="D199" s="70"/>
      <c r="E199" s="163">
        <v>92000.0</v>
      </c>
      <c r="F199" s="179"/>
      <c r="G199" s="91">
        <f t="shared" si="2"/>
        <v>61629783</v>
      </c>
      <c r="H199" s="39"/>
      <c r="I199" s="39"/>
      <c r="J199" s="39"/>
    </row>
    <row r="200">
      <c r="A200" s="69">
        <v>45824.0</v>
      </c>
      <c r="B200" s="70"/>
      <c r="C200" s="89" t="s">
        <v>605</v>
      </c>
      <c r="D200" s="70"/>
      <c r="E200" s="163">
        <v>306000.0</v>
      </c>
      <c r="F200" s="179"/>
      <c r="G200" s="91">
        <f t="shared" si="2"/>
        <v>61935783</v>
      </c>
      <c r="H200" s="39"/>
      <c r="I200" s="39"/>
      <c r="J200" s="39"/>
    </row>
    <row r="201">
      <c r="A201" s="69">
        <v>45824.0</v>
      </c>
      <c r="B201" s="70"/>
      <c r="C201" s="89" t="s">
        <v>253</v>
      </c>
      <c r="D201" s="70"/>
      <c r="E201" s="163">
        <v>3000000.0</v>
      </c>
      <c r="F201" s="179"/>
      <c r="G201" s="91">
        <f t="shared" si="2"/>
        <v>64935783</v>
      </c>
      <c r="H201" s="39"/>
      <c r="I201" s="39"/>
      <c r="J201" s="39"/>
    </row>
    <row r="202">
      <c r="A202" s="69">
        <v>45825.0</v>
      </c>
      <c r="B202" s="70"/>
      <c r="C202" s="89" t="s">
        <v>742</v>
      </c>
      <c r="D202" s="70"/>
      <c r="E202" s="163">
        <v>300000.0</v>
      </c>
      <c r="F202" s="179"/>
      <c r="G202" s="91">
        <f t="shared" si="2"/>
        <v>65235783</v>
      </c>
      <c r="H202" s="39"/>
      <c r="I202" s="39"/>
      <c r="J202" s="39"/>
    </row>
    <row r="203">
      <c r="A203" s="191">
        <v>45825.0</v>
      </c>
      <c r="B203" s="102"/>
      <c r="C203" s="178" t="s">
        <v>730</v>
      </c>
      <c r="D203" s="102"/>
      <c r="E203" s="179"/>
      <c r="F203" s="105">
        <v>1200000.0</v>
      </c>
      <c r="G203" s="91">
        <f t="shared" si="2"/>
        <v>64035783</v>
      </c>
      <c r="H203" s="39"/>
      <c r="I203" s="39"/>
      <c r="J203" s="39"/>
    </row>
    <row r="204">
      <c r="A204" s="69">
        <v>45826.0</v>
      </c>
      <c r="B204" s="102"/>
      <c r="C204" s="178" t="s">
        <v>752</v>
      </c>
      <c r="D204" s="102"/>
      <c r="E204" s="179"/>
      <c r="F204" s="105">
        <v>1200000.0</v>
      </c>
      <c r="G204" s="91">
        <f t="shared" si="2"/>
        <v>62835783</v>
      </c>
      <c r="H204" s="39"/>
      <c r="I204" s="39"/>
      <c r="J204" s="39"/>
    </row>
    <row r="205">
      <c r="A205" s="176"/>
      <c r="B205" s="102"/>
      <c r="C205" s="178" t="s">
        <v>755</v>
      </c>
      <c r="D205" s="102"/>
      <c r="E205" s="105"/>
      <c r="F205" s="105">
        <v>650000.0</v>
      </c>
      <c r="G205" s="91">
        <f t="shared" si="2"/>
        <v>62185783</v>
      </c>
      <c r="H205" s="39"/>
      <c r="I205" s="39"/>
      <c r="J205" s="39"/>
    </row>
    <row r="206">
      <c r="A206" s="176"/>
      <c r="B206" s="102"/>
      <c r="C206" s="178" t="s">
        <v>759</v>
      </c>
      <c r="D206" s="102"/>
      <c r="E206" s="105"/>
      <c r="F206" s="105">
        <v>600000.0</v>
      </c>
      <c r="G206" s="91">
        <f t="shared" si="2"/>
        <v>61585783</v>
      </c>
      <c r="H206" s="39"/>
      <c r="I206" s="39"/>
      <c r="J206" s="39"/>
    </row>
    <row r="207">
      <c r="A207" s="176"/>
      <c r="B207" s="102"/>
      <c r="C207" s="178" t="s">
        <v>762</v>
      </c>
      <c r="D207" s="178"/>
      <c r="E207" s="105"/>
      <c r="F207" s="105">
        <v>1200000.0</v>
      </c>
      <c r="G207" s="91">
        <f t="shared" si="2"/>
        <v>60385783</v>
      </c>
      <c r="H207" s="39"/>
      <c r="I207" s="39"/>
      <c r="J207" s="39"/>
    </row>
    <row r="208">
      <c r="A208" s="176"/>
      <c r="B208" s="102"/>
      <c r="C208" s="178" t="s">
        <v>765</v>
      </c>
      <c r="D208" s="102"/>
      <c r="E208" s="178">
        <v>850000.0</v>
      </c>
      <c r="F208" s="179"/>
      <c r="G208" s="91">
        <f t="shared" si="2"/>
        <v>61235783</v>
      </c>
      <c r="H208" s="39"/>
      <c r="I208" s="39"/>
      <c r="J208" s="39"/>
    </row>
    <row r="209">
      <c r="A209" s="176"/>
      <c r="B209" s="102"/>
      <c r="C209" s="178" t="s">
        <v>768</v>
      </c>
      <c r="D209" s="102"/>
      <c r="E209" s="178">
        <v>1200000.0</v>
      </c>
      <c r="F209" s="179"/>
      <c r="G209" s="91">
        <f t="shared" si="2"/>
        <v>62435783</v>
      </c>
      <c r="H209" s="39"/>
      <c r="I209" s="39"/>
      <c r="J209" s="39"/>
    </row>
    <row r="210">
      <c r="A210" s="176"/>
      <c r="B210" s="102"/>
      <c r="C210" s="178" t="s">
        <v>769</v>
      </c>
      <c r="D210" s="102"/>
      <c r="E210" s="178">
        <v>1200000.0</v>
      </c>
      <c r="F210" s="179"/>
      <c r="G210" s="91">
        <f t="shared" si="2"/>
        <v>63635783</v>
      </c>
      <c r="H210" s="39"/>
      <c r="I210" s="39"/>
      <c r="J210" s="39"/>
    </row>
    <row r="211">
      <c r="A211" s="176"/>
      <c r="B211" s="102"/>
      <c r="C211" s="178" t="s">
        <v>771</v>
      </c>
      <c r="D211" s="178"/>
      <c r="E211" s="178">
        <v>1000000.0</v>
      </c>
      <c r="F211" s="179"/>
      <c r="G211" s="91">
        <f t="shared" si="2"/>
        <v>64635783</v>
      </c>
      <c r="H211" s="39"/>
      <c r="I211" s="39"/>
      <c r="J211" s="39"/>
    </row>
    <row r="212">
      <c r="A212" s="176"/>
      <c r="B212" s="102"/>
      <c r="C212" s="178" t="s">
        <v>773</v>
      </c>
      <c r="D212" s="102"/>
      <c r="E212" s="105">
        <v>250000.0</v>
      </c>
      <c r="F212" s="179"/>
      <c r="G212" s="91">
        <f t="shared" si="2"/>
        <v>64885783</v>
      </c>
      <c r="H212" s="39"/>
      <c r="I212" s="39"/>
      <c r="J212" s="39"/>
    </row>
    <row r="213">
      <c r="A213" s="176"/>
      <c r="B213" s="102"/>
      <c r="C213" s="178" t="s">
        <v>778</v>
      </c>
      <c r="D213" s="178"/>
      <c r="E213" s="105">
        <v>500000.0</v>
      </c>
      <c r="F213" s="179"/>
      <c r="G213" s="91">
        <f t="shared" si="2"/>
        <v>65385783</v>
      </c>
      <c r="H213" s="39"/>
      <c r="I213" s="39"/>
      <c r="J213" s="39"/>
    </row>
    <row r="214">
      <c r="A214" s="69">
        <v>45830.0</v>
      </c>
      <c r="B214" s="70"/>
      <c r="C214" s="89" t="s">
        <v>784</v>
      </c>
      <c r="D214" s="89"/>
      <c r="E214" s="163">
        <v>252000.0</v>
      </c>
      <c r="F214" s="179"/>
      <c r="G214" s="91">
        <f t="shared" si="2"/>
        <v>65637783</v>
      </c>
      <c r="H214" s="39"/>
      <c r="I214" s="39"/>
      <c r="J214" s="39"/>
    </row>
    <row r="215">
      <c r="A215" s="69">
        <v>45830.0</v>
      </c>
      <c r="B215" s="70"/>
      <c r="C215" s="89"/>
      <c r="D215" s="89"/>
      <c r="E215" s="163">
        <v>6500.0</v>
      </c>
      <c r="F215" s="179"/>
      <c r="G215" s="91">
        <f t="shared" si="2"/>
        <v>65644283</v>
      </c>
      <c r="H215" s="39"/>
      <c r="I215" s="39"/>
      <c r="J215" s="39"/>
    </row>
    <row r="216">
      <c r="A216" s="69">
        <v>45830.0</v>
      </c>
      <c r="B216" s="70"/>
      <c r="C216" s="89" t="s">
        <v>790</v>
      </c>
      <c r="D216" s="89"/>
      <c r="E216" s="163">
        <v>500000.0</v>
      </c>
      <c r="F216" s="179"/>
      <c r="G216" s="91">
        <f t="shared" si="2"/>
        <v>66144283</v>
      </c>
      <c r="H216" s="39"/>
      <c r="I216" s="39"/>
      <c r="J216" s="39"/>
    </row>
    <row r="217">
      <c r="A217" s="69">
        <v>45830.0</v>
      </c>
      <c r="B217" s="70"/>
      <c r="C217" s="89" t="s">
        <v>794</v>
      </c>
      <c r="D217" s="89"/>
      <c r="E217" s="163">
        <v>950000.0</v>
      </c>
      <c r="F217" s="179"/>
      <c r="G217" s="91">
        <f t="shared" si="2"/>
        <v>67094283</v>
      </c>
      <c r="H217" s="39"/>
      <c r="I217" s="39"/>
      <c r="J217" s="39"/>
    </row>
    <row r="218">
      <c r="A218" s="69">
        <v>45832.0</v>
      </c>
      <c r="B218" s="70"/>
      <c r="C218" s="89" t="s">
        <v>799</v>
      </c>
      <c r="D218" s="70"/>
      <c r="E218" s="163">
        <v>150000.0</v>
      </c>
      <c r="F218" s="179"/>
      <c r="G218" s="91">
        <f t="shared" si="2"/>
        <v>67244283</v>
      </c>
      <c r="H218" s="39"/>
      <c r="I218" s="39"/>
      <c r="J218" s="39"/>
    </row>
    <row r="219">
      <c r="A219" s="69">
        <v>45833.0</v>
      </c>
      <c r="B219" s="70"/>
      <c r="C219" s="89" t="s">
        <v>803</v>
      </c>
      <c r="D219" s="70"/>
      <c r="E219" s="163">
        <v>15000.0</v>
      </c>
      <c r="F219" s="105"/>
      <c r="G219" s="91">
        <f t="shared" si="2"/>
        <v>67259283</v>
      </c>
      <c r="H219" s="39"/>
      <c r="I219" s="39"/>
      <c r="J219" s="39"/>
    </row>
    <row r="220">
      <c r="A220" s="69">
        <v>45834.0</v>
      </c>
      <c r="B220" s="70"/>
      <c r="C220" s="89" t="s">
        <v>805</v>
      </c>
      <c r="D220" s="70"/>
      <c r="E220" s="163">
        <v>961000.0</v>
      </c>
      <c r="F220" s="105"/>
      <c r="G220" s="91">
        <f t="shared" si="2"/>
        <v>68220283</v>
      </c>
      <c r="H220" s="39"/>
      <c r="I220" s="39"/>
      <c r="J220" s="39"/>
    </row>
    <row r="221">
      <c r="A221" s="69">
        <v>45832.0</v>
      </c>
      <c r="B221" s="70"/>
      <c r="C221" s="89" t="s">
        <v>807</v>
      </c>
      <c r="D221" s="70"/>
      <c r="E221" s="163">
        <v>543000.0</v>
      </c>
      <c r="F221" s="105"/>
      <c r="G221" s="91">
        <f t="shared" si="2"/>
        <v>68763283</v>
      </c>
      <c r="H221" s="39"/>
      <c r="I221" s="39"/>
      <c r="J221" s="39"/>
    </row>
    <row r="222">
      <c r="A222" s="69"/>
      <c r="B222" s="70"/>
      <c r="C222" s="92" t="s">
        <v>650</v>
      </c>
      <c r="D222" s="89"/>
      <c r="E222" s="167">
        <v>252000.0</v>
      </c>
      <c r="F222" s="179"/>
      <c r="G222" s="91">
        <f t="shared" si="2"/>
        <v>69015283</v>
      </c>
      <c r="H222" s="39"/>
      <c r="I222" s="39"/>
      <c r="J222" s="39"/>
    </row>
    <row r="223">
      <c r="A223" s="69">
        <v>45834.0</v>
      </c>
      <c r="B223" s="70"/>
      <c r="C223" s="89" t="s">
        <v>812</v>
      </c>
      <c r="D223" s="89"/>
      <c r="E223" s="163">
        <v>1840000.0</v>
      </c>
      <c r="F223" s="179"/>
      <c r="G223" s="91">
        <f t="shared" si="2"/>
        <v>70855283</v>
      </c>
      <c r="H223" s="39"/>
      <c r="I223" s="39"/>
      <c r="J223" s="39"/>
    </row>
    <row r="224">
      <c r="A224" s="69">
        <v>45834.0</v>
      </c>
      <c r="B224" s="70"/>
      <c r="C224" s="89" t="s">
        <v>814</v>
      </c>
      <c r="D224" s="70"/>
      <c r="E224" s="163">
        <v>400000.0</v>
      </c>
      <c r="F224" s="105"/>
      <c r="G224" s="91">
        <f t="shared" si="2"/>
        <v>71255283</v>
      </c>
      <c r="H224" s="39"/>
      <c r="I224" s="39"/>
      <c r="J224" s="39"/>
    </row>
    <row r="225">
      <c r="A225" s="69">
        <v>45835.0</v>
      </c>
      <c r="B225" s="70"/>
      <c r="C225" s="89" t="s">
        <v>816</v>
      </c>
      <c r="D225" s="89"/>
      <c r="E225" s="163">
        <v>62500.0</v>
      </c>
      <c r="F225" s="179"/>
      <c r="G225" s="91">
        <f t="shared" si="2"/>
        <v>71317783</v>
      </c>
      <c r="H225" s="39"/>
      <c r="I225" s="39"/>
      <c r="J225" s="39"/>
    </row>
    <row r="226">
      <c r="A226" s="69">
        <v>45839.0</v>
      </c>
      <c r="B226" s="70"/>
      <c r="C226" s="89" t="s">
        <v>821</v>
      </c>
      <c r="D226" s="70"/>
      <c r="E226" s="163">
        <v>100000.0</v>
      </c>
      <c r="F226" s="179"/>
      <c r="G226" s="91">
        <f t="shared" si="2"/>
        <v>71417783</v>
      </c>
      <c r="H226" s="39"/>
      <c r="I226" s="39"/>
      <c r="J226" s="39"/>
    </row>
    <row r="227">
      <c r="A227" s="69">
        <v>45840.0</v>
      </c>
      <c r="B227" s="70"/>
      <c r="C227" s="89" t="s">
        <v>823</v>
      </c>
      <c r="D227" s="89"/>
      <c r="E227" s="163">
        <v>1500000.0</v>
      </c>
      <c r="F227" s="179"/>
      <c r="G227" s="91">
        <f t="shared" si="2"/>
        <v>72917783</v>
      </c>
      <c r="H227" s="39"/>
      <c r="I227" s="39"/>
      <c r="J227" s="39"/>
    </row>
    <row r="228">
      <c r="A228" s="69">
        <v>45841.0</v>
      </c>
      <c r="B228" s="70"/>
      <c r="C228" s="89" t="s">
        <v>826</v>
      </c>
      <c r="D228" s="70"/>
      <c r="E228" s="163">
        <v>100000.0</v>
      </c>
      <c r="F228" s="179"/>
      <c r="G228" s="91">
        <f t="shared" si="2"/>
        <v>73017783</v>
      </c>
      <c r="H228" s="39"/>
      <c r="I228" s="39"/>
      <c r="J228" s="39"/>
    </row>
    <row r="229">
      <c r="A229" s="69">
        <v>45841.0</v>
      </c>
      <c r="B229" s="70"/>
      <c r="C229" s="89" t="s">
        <v>832</v>
      </c>
      <c r="D229" s="70"/>
      <c r="E229" s="163">
        <v>360000.0</v>
      </c>
      <c r="F229" s="179"/>
      <c r="G229" s="91">
        <f t="shared" si="2"/>
        <v>73377783</v>
      </c>
      <c r="H229" s="39"/>
      <c r="I229" s="39"/>
      <c r="J229" s="39"/>
    </row>
    <row r="230">
      <c r="A230" s="69">
        <v>45842.0</v>
      </c>
      <c r="B230" s="70"/>
      <c r="C230" s="70" t="s">
        <v>835</v>
      </c>
      <c r="D230" s="70"/>
      <c r="E230" s="163">
        <v>378000.0</v>
      </c>
      <c r="F230" s="179"/>
      <c r="G230" s="91">
        <f t="shared" si="2"/>
        <v>73755783</v>
      </c>
      <c r="H230" s="39"/>
      <c r="I230" s="39"/>
      <c r="J230" s="39"/>
    </row>
    <row r="231">
      <c r="A231" s="69">
        <v>45842.0</v>
      </c>
      <c r="B231" s="70"/>
      <c r="C231" s="89" t="s">
        <v>826</v>
      </c>
      <c r="D231" s="70"/>
      <c r="E231" s="163">
        <v>100000.0</v>
      </c>
      <c r="F231" s="179"/>
      <c r="G231" s="91">
        <f t="shared" si="2"/>
        <v>73855783</v>
      </c>
      <c r="H231" s="39"/>
      <c r="I231" s="80"/>
      <c r="J231" s="39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</row>
    <row r="232">
      <c r="A232" s="69">
        <v>45843.0</v>
      </c>
      <c r="B232" s="70"/>
      <c r="C232" s="89" t="s">
        <v>846</v>
      </c>
      <c r="D232" s="70"/>
      <c r="E232" s="163">
        <v>240000.0</v>
      </c>
      <c r="F232" s="179"/>
      <c r="G232" s="91">
        <f t="shared" si="2"/>
        <v>74095783</v>
      </c>
      <c r="H232" s="39"/>
      <c r="I232" s="39"/>
      <c r="J232" s="39"/>
    </row>
    <row r="233">
      <c r="A233" s="69">
        <v>45843.0</v>
      </c>
      <c r="B233" s="70"/>
      <c r="C233" s="89" t="s">
        <v>849</v>
      </c>
      <c r="D233" s="70"/>
      <c r="E233" s="163">
        <v>40000.0</v>
      </c>
      <c r="F233" s="179"/>
      <c r="G233" s="91">
        <f t="shared" si="2"/>
        <v>74135783</v>
      </c>
      <c r="H233" s="39"/>
      <c r="I233" s="39"/>
      <c r="J233" s="39"/>
    </row>
    <row r="234">
      <c r="A234" s="69">
        <v>45845.0</v>
      </c>
      <c r="B234" s="70"/>
      <c r="C234" s="89" t="s">
        <v>851</v>
      </c>
      <c r="D234" s="70"/>
      <c r="E234" s="163">
        <v>384000.0</v>
      </c>
      <c r="F234" s="179"/>
      <c r="G234" s="91">
        <f t="shared" si="2"/>
        <v>74519783</v>
      </c>
      <c r="H234" s="39"/>
      <c r="I234" s="39"/>
      <c r="J234" s="39"/>
    </row>
    <row r="235">
      <c r="A235" s="191">
        <v>45845.0</v>
      </c>
      <c r="B235" s="70"/>
      <c r="C235" s="92" t="s">
        <v>852</v>
      </c>
      <c r="D235" s="70"/>
      <c r="E235" s="163"/>
      <c r="F235" s="105">
        <v>5630000.0</v>
      </c>
      <c r="G235" s="91">
        <f t="shared" si="2"/>
        <v>68889783</v>
      </c>
      <c r="H235" s="39"/>
      <c r="I235" s="39"/>
      <c r="J235" s="39"/>
    </row>
    <row r="236">
      <c r="A236" s="69">
        <v>45846.0</v>
      </c>
      <c r="B236" s="70"/>
      <c r="C236" s="70" t="s">
        <v>854</v>
      </c>
      <c r="D236" s="89"/>
      <c r="E236" s="163">
        <v>250000.0</v>
      </c>
      <c r="F236" s="179"/>
      <c r="G236" s="91">
        <f t="shared" si="2"/>
        <v>69139783</v>
      </c>
      <c r="H236" s="39"/>
      <c r="I236" s="39"/>
      <c r="J236" s="39"/>
    </row>
    <row r="237">
      <c r="A237" s="69">
        <v>45846.0</v>
      </c>
      <c r="B237" s="70"/>
      <c r="C237" s="89" t="s">
        <v>857</v>
      </c>
      <c r="D237" s="70"/>
      <c r="E237" s="163">
        <v>125000.0</v>
      </c>
      <c r="F237" s="179"/>
      <c r="G237" s="91">
        <f t="shared" si="2"/>
        <v>69264783</v>
      </c>
      <c r="H237" s="39"/>
      <c r="I237" s="39"/>
      <c r="J237" s="39"/>
    </row>
    <row r="238">
      <c r="A238" s="69">
        <v>45846.0</v>
      </c>
      <c r="B238" s="70"/>
      <c r="C238" s="89" t="s">
        <v>860</v>
      </c>
      <c r="D238" s="89"/>
      <c r="E238" s="163">
        <v>128500.0</v>
      </c>
      <c r="F238" s="179"/>
      <c r="G238" s="91">
        <f t="shared" si="2"/>
        <v>69393283</v>
      </c>
      <c r="H238" s="39"/>
      <c r="I238" s="39"/>
      <c r="J238" s="39"/>
    </row>
    <row r="239">
      <c r="A239" s="69">
        <v>45847.0</v>
      </c>
      <c r="B239" s="70"/>
      <c r="C239" s="89" t="s">
        <v>862</v>
      </c>
      <c r="D239" s="70"/>
      <c r="E239" s="163">
        <v>100000.0</v>
      </c>
      <c r="F239" s="179"/>
      <c r="G239" s="91">
        <f t="shared" si="2"/>
        <v>69493283</v>
      </c>
      <c r="H239" s="39"/>
      <c r="I239" s="39"/>
      <c r="J239" s="39"/>
    </row>
    <row r="240">
      <c r="A240" s="69">
        <v>45847.0</v>
      </c>
      <c r="B240" s="70"/>
      <c r="C240" s="89" t="s">
        <v>866</v>
      </c>
      <c r="D240" s="89"/>
      <c r="E240" s="163">
        <v>184000.0</v>
      </c>
      <c r="F240" s="179"/>
      <c r="G240" s="91">
        <f t="shared" si="2"/>
        <v>69677283</v>
      </c>
      <c r="H240" s="39"/>
      <c r="I240" s="39"/>
      <c r="J240" s="39"/>
    </row>
    <row r="241">
      <c r="A241" s="69">
        <v>45848.0</v>
      </c>
      <c r="B241" s="70"/>
      <c r="C241" s="89" t="s">
        <v>867</v>
      </c>
      <c r="D241" s="70"/>
      <c r="E241" s="163">
        <v>231976.0</v>
      </c>
      <c r="F241" s="179"/>
      <c r="G241" s="91">
        <f t="shared" si="2"/>
        <v>69909259</v>
      </c>
      <c r="H241" s="39"/>
      <c r="I241" s="39"/>
      <c r="J241" s="39"/>
    </row>
    <row r="242">
      <c r="A242" s="69">
        <v>45849.0</v>
      </c>
      <c r="B242" s="70"/>
      <c r="C242" s="89" t="s">
        <v>868</v>
      </c>
      <c r="D242" s="89"/>
      <c r="E242" s="163">
        <v>2000000.0</v>
      </c>
      <c r="F242" s="179"/>
      <c r="G242" s="91">
        <f t="shared" si="2"/>
        <v>71909259</v>
      </c>
      <c r="H242" s="39"/>
      <c r="I242" s="39"/>
      <c r="J242" s="39"/>
    </row>
    <row r="243">
      <c r="A243" s="69">
        <v>45849.0</v>
      </c>
      <c r="B243" s="70"/>
      <c r="C243" s="89" t="s">
        <v>826</v>
      </c>
      <c r="D243" s="70"/>
      <c r="E243" s="163">
        <v>100000.0</v>
      </c>
      <c r="F243" s="179"/>
      <c r="G243" s="91">
        <f t="shared" si="2"/>
        <v>72009259</v>
      </c>
      <c r="H243" s="39"/>
      <c r="I243" s="39"/>
      <c r="J243" s="39"/>
    </row>
    <row r="244">
      <c r="A244" s="69">
        <v>45847.0</v>
      </c>
      <c r="B244" s="70"/>
      <c r="C244" s="89" t="s">
        <v>873</v>
      </c>
      <c r="D244" s="70"/>
      <c r="E244" s="163">
        <v>85000.0</v>
      </c>
      <c r="F244" s="179"/>
      <c r="G244" s="91">
        <f t="shared" si="2"/>
        <v>72094259</v>
      </c>
      <c r="H244" s="39"/>
      <c r="I244" s="39"/>
      <c r="J244" s="39"/>
    </row>
    <row r="245">
      <c r="A245" s="69">
        <v>45847.0</v>
      </c>
      <c r="B245" s="70"/>
      <c r="C245" s="89" t="s">
        <v>874</v>
      </c>
      <c r="D245" s="70"/>
      <c r="E245" s="163">
        <v>350000.0</v>
      </c>
      <c r="F245" s="179"/>
      <c r="G245" s="91">
        <f t="shared" si="2"/>
        <v>72444259</v>
      </c>
      <c r="H245" s="39"/>
      <c r="I245" s="39"/>
      <c r="J245" s="39"/>
    </row>
    <row r="246">
      <c r="A246" s="200"/>
      <c r="B246" s="70"/>
      <c r="C246" s="89" t="s">
        <v>877</v>
      </c>
      <c r="D246" s="70"/>
      <c r="E246" s="163">
        <v>90000.0</v>
      </c>
      <c r="F246" s="179"/>
      <c r="G246" s="91">
        <f t="shared" si="2"/>
        <v>72534259</v>
      </c>
      <c r="H246" s="39"/>
      <c r="I246" s="39"/>
      <c r="J246" s="39"/>
    </row>
    <row r="247">
      <c r="A247" s="200"/>
      <c r="B247" s="70"/>
      <c r="C247" s="89" t="s">
        <v>880</v>
      </c>
      <c r="D247" s="70"/>
      <c r="E247" s="163">
        <v>90000.0</v>
      </c>
      <c r="F247" s="179"/>
      <c r="G247" s="91">
        <f t="shared" si="2"/>
        <v>72624259</v>
      </c>
      <c r="H247" s="39"/>
      <c r="I247" s="39"/>
      <c r="J247" s="39"/>
    </row>
    <row r="248">
      <c r="A248" s="69">
        <v>45851.0</v>
      </c>
      <c r="B248" s="70"/>
      <c r="C248" s="89" t="s">
        <v>883</v>
      </c>
      <c r="D248" s="70"/>
      <c r="E248" s="163">
        <v>300000.0</v>
      </c>
      <c r="F248" s="179"/>
      <c r="G248" s="91">
        <f t="shared" si="2"/>
        <v>72924259</v>
      </c>
      <c r="H248" s="127" t="s">
        <v>885</v>
      </c>
      <c r="I248" s="39"/>
      <c r="J248" s="39"/>
    </row>
    <row r="249">
      <c r="A249" s="69">
        <v>45851.0</v>
      </c>
      <c r="B249" s="70"/>
      <c r="C249" s="89" t="s">
        <v>888</v>
      </c>
      <c r="D249" s="70"/>
      <c r="E249" s="163">
        <v>310000.0</v>
      </c>
      <c r="F249" s="179"/>
      <c r="G249" s="91">
        <f t="shared" si="2"/>
        <v>73234259</v>
      </c>
      <c r="H249" s="201">
        <f>E248+E249+E250</f>
        <v>805000</v>
      </c>
      <c r="I249" s="39"/>
      <c r="J249" s="39"/>
    </row>
    <row r="250">
      <c r="A250" s="69">
        <v>45851.0</v>
      </c>
      <c r="B250" s="70"/>
      <c r="C250" s="89" t="s">
        <v>893</v>
      </c>
      <c r="D250" s="70"/>
      <c r="E250" s="163">
        <v>195000.0</v>
      </c>
      <c r="F250" s="179"/>
      <c r="G250" s="91">
        <f t="shared" si="2"/>
        <v>73429259</v>
      </c>
      <c r="H250" s="39"/>
      <c r="I250" s="39"/>
      <c r="J250" s="39"/>
    </row>
    <row r="251">
      <c r="A251" s="69">
        <v>45852.0</v>
      </c>
      <c r="B251" s="70"/>
      <c r="C251" s="89" t="s">
        <v>897</v>
      </c>
      <c r="D251" s="70"/>
      <c r="E251" s="163">
        <v>312000.0</v>
      </c>
      <c r="F251" s="179"/>
      <c r="G251" s="91">
        <f t="shared" si="2"/>
        <v>73741259</v>
      </c>
      <c r="H251" s="39"/>
      <c r="I251" s="39"/>
      <c r="J251" s="39"/>
    </row>
    <row r="252">
      <c r="A252" s="69">
        <v>45852.0</v>
      </c>
      <c r="B252" s="70"/>
      <c r="C252" s="89" t="s">
        <v>901</v>
      </c>
      <c r="D252" s="70"/>
      <c r="E252" s="163">
        <v>88000.0</v>
      </c>
      <c r="F252" s="105"/>
      <c r="G252" s="91">
        <f t="shared" si="2"/>
        <v>73829259</v>
      </c>
      <c r="H252" s="39"/>
      <c r="I252" s="39"/>
      <c r="J252" s="39"/>
    </row>
    <row r="253">
      <c r="A253" s="69">
        <v>45852.0</v>
      </c>
      <c r="B253" s="70"/>
      <c r="C253" s="89" t="s">
        <v>903</v>
      </c>
      <c r="D253" s="89"/>
      <c r="E253" s="163">
        <v>180000.0</v>
      </c>
      <c r="F253" s="105"/>
      <c r="G253" s="91">
        <f t="shared" si="2"/>
        <v>74009259</v>
      </c>
      <c r="H253" s="39"/>
      <c r="I253" s="39"/>
      <c r="J253" s="39"/>
    </row>
    <row r="254">
      <c r="A254" s="69">
        <v>45852.0</v>
      </c>
      <c r="B254" s="70"/>
      <c r="C254" s="89" t="s">
        <v>908</v>
      </c>
      <c r="D254" s="70"/>
      <c r="E254" s="163">
        <v>3500000.0</v>
      </c>
      <c r="F254" s="105"/>
      <c r="G254" s="91">
        <f t="shared" si="2"/>
        <v>77509259</v>
      </c>
      <c r="H254" s="39"/>
      <c r="I254" s="39"/>
      <c r="J254" s="39"/>
    </row>
    <row r="255">
      <c r="A255" s="69">
        <v>45854.0</v>
      </c>
      <c r="B255" s="70"/>
      <c r="C255" s="89" t="s">
        <v>913</v>
      </c>
      <c r="D255" s="70"/>
      <c r="E255" s="163">
        <v>1500000.0</v>
      </c>
      <c r="F255" s="105"/>
      <c r="G255" s="91">
        <f t="shared" si="2"/>
        <v>79009259</v>
      </c>
      <c r="H255" s="39"/>
      <c r="I255" s="39"/>
      <c r="J255" s="39"/>
    </row>
    <row r="256">
      <c r="A256" s="69">
        <v>45854.0</v>
      </c>
      <c r="B256" s="70"/>
      <c r="C256" s="89" t="s">
        <v>253</v>
      </c>
      <c r="D256" s="89"/>
      <c r="E256" s="163">
        <v>3000000.0</v>
      </c>
      <c r="F256" s="179"/>
      <c r="G256" s="91">
        <f t="shared" si="2"/>
        <v>82009259</v>
      </c>
      <c r="H256" s="39"/>
      <c r="I256" s="39"/>
      <c r="J256" s="39"/>
    </row>
    <row r="257">
      <c r="A257" s="69">
        <v>45855.0</v>
      </c>
      <c r="B257" s="70"/>
      <c r="C257" s="89" t="s">
        <v>919</v>
      </c>
      <c r="D257" s="70"/>
      <c r="E257" s="163">
        <v>67000.0</v>
      </c>
      <c r="F257" s="179"/>
      <c r="G257" s="91">
        <f t="shared" si="2"/>
        <v>82076259</v>
      </c>
      <c r="H257" s="39"/>
      <c r="I257" s="39"/>
      <c r="J257" s="39"/>
    </row>
    <row r="258">
      <c r="A258" s="69">
        <v>45855.0</v>
      </c>
      <c r="B258" s="70"/>
      <c r="C258" s="89" t="s">
        <v>921</v>
      </c>
      <c r="D258" s="89"/>
      <c r="E258" s="163">
        <v>100000.0</v>
      </c>
      <c r="F258" s="179"/>
      <c r="G258" s="91">
        <f t="shared" si="2"/>
        <v>82176259</v>
      </c>
      <c r="H258" s="39"/>
      <c r="I258" s="39"/>
      <c r="J258" s="39"/>
    </row>
    <row r="259">
      <c r="A259" s="69">
        <v>45855.0</v>
      </c>
      <c r="B259" s="70"/>
      <c r="C259" s="70" t="s">
        <v>926</v>
      </c>
      <c r="D259" s="70"/>
      <c r="E259" s="163">
        <v>276000.0</v>
      </c>
      <c r="F259" s="179"/>
      <c r="G259" s="91">
        <f t="shared" si="2"/>
        <v>82452259</v>
      </c>
      <c r="H259" s="39"/>
      <c r="I259" s="39"/>
      <c r="J259" s="39"/>
    </row>
    <row r="260">
      <c r="A260" s="69">
        <v>45856.0</v>
      </c>
      <c r="B260" s="70"/>
      <c r="C260" s="89" t="s">
        <v>928</v>
      </c>
      <c r="D260" s="70"/>
      <c r="E260" s="163">
        <v>400000.0</v>
      </c>
      <c r="F260" s="179"/>
      <c r="G260" s="91">
        <f t="shared" si="2"/>
        <v>82852259</v>
      </c>
      <c r="H260" s="39"/>
      <c r="I260" s="39"/>
      <c r="J260" s="39"/>
    </row>
    <row r="261">
      <c r="A261" s="69">
        <v>45857.0</v>
      </c>
      <c r="B261" s="70"/>
      <c r="C261" s="70" t="s">
        <v>930</v>
      </c>
      <c r="D261" s="70"/>
      <c r="E261" s="202">
        <v>250000.0</v>
      </c>
      <c r="F261" s="179"/>
      <c r="G261" s="91">
        <f t="shared" si="2"/>
        <v>83102259</v>
      </c>
      <c r="H261" s="39"/>
      <c r="I261" s="39"/>
      <c r="J261" s="39"/>
    </row>
    <row r="262">
      <c r="A262" s="69">
        <v>45858.0</v>
      </c>
      <c r="B262" s="70"/>
      <c r="C262" s="70" t="s">
        <v>933</v>
      </c>
      <c r="D262" s="70"/>
      <c r="E262" s="202">
        <v>100000.0</v>
      </c>
      <c r="F262" s="179"/>
      <c r="G262" s="91">
        <f t="shared" si="2"/>
        <v>83202259</v>
      </c>
      <c r="H262" s="39"/>
      <c r="I262" s="39"/>
      <c r="J262" s="39"/>
    </row>
    <row r="263">
      <c r="A263" s="69">
        <v>45859.0</v>
      </c>
      <c r="B263" s="70"/>
      <c r="C263" s="89" t="s">
        <v>937</v>
      </c>
      <c r="D263" s="89"/>
      <c r="E263" s="202">
        <v>384000.0</v>
      </c>
      <c r="F263" s="179"/>
      <c r="G263" s="91">
        <f t="shared" si="2"/>
        <v>83586259</v>
      </c>
      <c r="H263" s="39"/>
      <c r="I263" s="39"/>
      <c r="J263" s="39"/>
    </row>
    <row r="264">
      <c r="A264" s="69">
        <v>45860.0</v>
      </c>
      <c r="B264" s="70"/>
      <c r="C264" s="92" t="s">
        <v>942</v>
      </c>
      <c r="D264" s="70"/>
      <c r="E264" s="202">
        <v>1000000.0</v>
      </c>
      <c r="F264" s="105"/>
      <c r="G264" s="91">
        <f t="shared" si="2"/>
        <v>84586259</v>
      </c>
      <c r="H264" s="39"/>
      <c r="I264" s="39"/>
      <c r="J264" s="39"/>
    </row>
    <row r="265">
      <c r="A265" s="69">
        <v>45860.0</v>
      </c>
      <c r="B265" s="70"/>
      <c r="C265" s="92" t="s">
        <v>944</v>
      </c>
      <c r="D265" s="89"/>
      <c r="E265" s="202">
        <v>500000.0</v>
      </c>
      <c r="F265" s="179"/>
      <c r="G265" s="91">
        <f t="shared" si="2"/>
        <v>85086259</v>
      </c>
      <c r="H265" s="39"/>
      <c r="I265" s="39"/>
      <c r="J265" s="39"/>
    </row>
    <row r="266">
      <c r="A266" s="69">
        <v>45860.0</v>
      </c>
      <c r="B266" s="102"/>
      <c r="C266" s="178" t="s">
        <v>946</v>
      </c>
      <c r="D266" s="102"/>
      <c r="E266" s="105"/>
      <c r="F266" s="105">
        <v>2000000.0</v>
      </c>
      <c r="G266" s="91">
        <f t="shared" si="2"/>
        <v>83086259</v>
      </c>
      <c r="H266" s="39"/>
      <c r="I266" s="39"/>
      <c r="J266" s="39"/>
    </row>
    <row r="267">
      <c r="A267" s="69">
        <v>45860.0</v>
      </c>
      <c r="B267" s="102"/>
      <c r="C267" s="178" t="s">
        <v>948</v>
      </c>
      <c r="D267" s="102"/>
      <c r="E267" s="105"/>
      <c r="F267" s="105">
        <v>5000000.0</v>
      </c>
      <c r="G267" s="91">
        <f t="shared" si="2"/>
        <v>78086259</v>
      </c>
      <c r="H267" s="39"/>
      <c r="I267" s="39"/>
      <c r="J267" s="39"/>
    </row>
    <row r="268">
      <c r="A268" s="134">
        <v>45860.0</v>
      </c>
      <c r="B268" s="133"/>
      <c r="C268" s="139" t="s">
        <v>950</v>
      </c>
      <c r="D268" s="102"/>
      <c r="E268" s="105"/>
      <c r="F268" s="105">
        <v>2000000.0</v>
      </c>
      <c r="G268" s="91">
        <f t="shared" si="2"/>
        <v>76086259</v>
      </c>
      <c r="H268" s="39"/>
      <c r="I268" s="39"/>
      <c r="J268" s="39"/>
    </row>
    <row r="269">
      <c r="A269" s="176">
        <v>45860.0</v>
      </c>
      <c r="B269" s="102"/>
      <c r="C269" s="178" t="s">
        <v>951</v>
      </c>
      <c r="D269" s="102"/>
      <c r="E269" s="105"/>
      <c r="F269" s="105">
        <v>1000000.0</v>
      </c>
      <c r="G269" s="91">
        <f t="shared" si="2"/>
        <v>75086259</v>
      </c>
      <c r="H269" s="39"/>
      <c r="I269" s="39"/>
      <c r="J269" s="39"/>
    </row>
    <row r="270">
      <c r="A270" s="69">
        <v>45861.0</v>
      </c>
      <c r="B270" s="70"/>
      <c r="C270" s="89" t="s">
        <v>953</v>
      </c>
      <c r="D270" s="70"/>
      <c r="E270" s="171"/>
      <c r="F270" s="190">
        <v>3000000.0</v>
      </c>
      <c r="G270" s="91">
        <f t="shared" si="2"/>
        <v>72086259</v>
      </c>
      <c r="H270" s="39"/>
      <c r="I270" s="39"/>
      <c r="J270" s="39"/>
    </row>
    <row r="271">
      <c r="A271" s="69">
        <v>45861.0</v>
      </c>
      <c r="B271" s="70"/>
      <c r="C271" s="89" t="s">
        <v>955</v>
      </c>
      <c r="D271" s="70"/>
      <c r="E271" s="171"/>
      <c r="F271" s="190">
        <v>4000000.0</v>
      </c>
      <c r="G271" s="91">
        <f t="shared" si="2"/>
        <v>68086259</v>
      </c>
      <c r="H271" s="39"/>
      <c r="I271" s="39"/>
      <c r="J271" s="39"/>
    </row>
    <row r="272">
      <c r="A272" s="69">
        <v>45861.0</v>
      </c>
      <c r="B272" s="70"/>
      <c r="C272" s="89" t="s">
        <v>957</v>
      </c>
      <c r="D272" s="70"/>
      <c r="E272" s="202">
        <v>50000.0</v>
      </c>
      <c r="F272" s="179"/>
      <c r="G272" s="91">
        <f t="shared" si="2"/>
        <v>68136259</v>
      </c>
      <c r="H272" s="39"/>
      <c r="I272" s="39"/>
      <c r="J272" s="39"/>
    </row>
    <row r="273">
      <c r="A273" s="69">
        <v>45861.0</v>
      </c>
      <c r="B273" s="70"/>
      <c r="C273" s="89" t="s">
        <v>959</v>
      </c>
      <c r="D273" s="70"/>
      <c r="E273" s="202">
        <v>370000.0</v>
      </c>
      <c r="F273" s="105"/>
      <c r="G273" s="91">
        <f t="shared" si="2"/>
        <v>68506259</v>
      </c>
      <c r="H273" s="39"/>
      <c r="I273" s="39"/>
      <c r="J273" s="39"/>
    </row>
    <row r="274">
      <c r="A274" s="69">
        <v>45862.0</v>
      </c>
      <c r="B274" s="70"/>
      <c r="C274" s="92" t="s">
        <v>960</v>
      </c>
      <c r="D274" s="89"/>
      <c r="E274" s="202">
        <v>500000.0</v>
      </c>
      <c r="F274" s="179"/>
      <c r="G274" s="91">
        <f t="shared" si="2"/>
        <v>69006259</v>
      </c>
      <c r="H274" s="39"/>
      <c r="I274" s="39"/>
      <c r="J274" s="39"/>
    </row>
    <row r="275">
      <c r="A275" s="69">
        <v>45863.0</v>
      </c>
      <c r="B275" s="102"/>
      <c r="C275" s="178" t="s">
        <v>961</v>
      </c>
      <c r="D275" s="178"/>
      <c r="E275" s="105">
        <v>5000000.0</v>
      </c>
      <c r="F275" s="179"/>
      <c r="G275" s="91">
        <f t="shared" si="2"/>
        <v>74006259</v>
      </c>
      <c r="H275" s="39"/>
      <c r="I275" s="39"/>
      <c r="J275" s="39"/>
    </row>
    <row r="276">
      <c r="A276" s="69">
        <v>45865.0</v>
      </c>
      <c r="B276" s="70"/>
      <c r="C276" s="89" t="s">
        <v>962</v>
      </c>
      <c r="D276" s="89"/>
      <c r="E276" s="202">
        <v>180967.0</v>
      </c>
      <c r="F276" s="171"/>
      <c r="G276" s="91">
        <f t="shared" si="2"/>
        <v>74187226</v>
      </c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</row>
    <row r="277">
      <c r="A277" s="69">
        <v>45866.0</v>
      </c>
      <c r="B277" s="70"/>
      <c r="C277" s="89" t="s">
        <v>965</v>
      </c>
      <c r="D277" s="89"/>
      <c r="E277" s="202">
        <v>1650000.0</v>
      </c>
      <c r="F277" s="171"/>
      <c r="G277" s="91">
        <f t="shared" si="2"/>
        <v>75837226</v>
      </c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</row>
    <row r="278">
      <c r="A278" s="69">
        <v>45867.0</v>
      </c>
      <c r="B278" s="70"/>
      <c r="C278" s="89" t="s">
        <v>233</v>
      </c>
      <c r="D278" s="70"/>
      <c r="E278" s="202">
        <v>240000.0</v>
      </c>
      <c r="F278" s="171"/>
      <c r="G278" s="91">
        <f t="shared" si="2"/>
        <v>76077226</v>
      </c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</row>
    <row r="279">
      <c r="A279" s="69">
        <v>45867.0</v>
      </c>
      <c r="B279" s="70"/>
      <c r="C279" s="89" t="s">
        <v>969</v>
      </c>
      <c r="D279" s="70"/>
      <c r="E279" s="202">
        <v>86000.0</v>
      </c>
      <c r="F279" s="171"/>
      <c r="G279" s="91">
        <f t="shared" si="2"/>
        <v>76163226</v>
      </c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</row>
    <row r="280">
      <c r="A280" s="69">
        <v>45868.0</v>
      </c>
      <c r="B280" s="70"/>
      <c r="C280" s="92" t="s">
        <v>970</v>
      </c>
      <c r="D280" s="70"/>
      <c r="E280" s="202">
        <v>50000.0</v>
      </c>
      <c r="F280" s="171"/>
      <c r="G280" s="91">
        <f t="shared" si="2"/>
        <v>76213226</v>
      </c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</row>
    <row r="281">
      <c r="A281" s="69">
        <v>45868.0</v>
      </c>
      <c r="B281" s="70"/>
      <c r="C281" s="89" t="s">
        <v>972</v>
      </c>
      <c r="D281" s="70"/>
      <c r="E281" s="202">
        <v>39000.0</v>
      </c>
      <c r="F281" s="171"/>
      <c r="G281" s="91">
        <f t="shared" si="2"/>
        <v>76252226</v>
      </c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</row>
    <row r="282">
      <c r="A282" s="69">
        <v>45868.0</v>
      </c>
      <c r="B282" s="70"/>
      <c r="C282" s="89" t="s">
        <v>975</v>
      </c>
      <c r="D282" s="70"/>
      <c r="E282" s="202">
        <v>300000.0</v>
      </c>
      <c r="F282" s="171"/>
      <c r="G282" s="91">
        <f t="shared" si="2"/>
        <v>76552226</v>
      </c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</row>
    <row r="283">
      <c r="A283" s="69">
        <v>45869.0</v>
      </c>
      <c r="B283" s="70"/>
      <c r="C283" s="89" t="s">
        <v>919</v>
      </c>
      <c r="D283" s="70"/>
      <c r="E283" s="190">
        <v>52000.0</v>
      </c>
      <c r="F283" s="171"/>
      <c r="G283" s="91">
        <f t="shared" si="2"/>
        <v>76604226</v>
      </c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</row>
    <row r="284">
      <c r="A284" s="69">
        <v>45869.0</v>
      </c>
      <c r="B284" s="70"/>
      <c r="C284" s="89" t="s">
        <v>979</v>
      </c>
      <c r="D284" s="70"/>
      <c r="E284" s="202">
        <v>2000000.0</v>
      </c>
      <c r="F284" s="171"/>
      <c r="G284" s="91">
        <f t="shared" si="2"/>
        <v>78604226</v>
      </c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</row>
    <row r="285">
      <c r="A285" s="69">
        <v>45869.0</v>
      </c>
      <c r="B285" s="70"/>
      <c r="C285" s="89" t="s">
        <v>981</v>
      </c>
      <c r="D285" s="70"/>
      <c r="E285" s="202">
        <v>900000.0</v>
      </c>
      <c r="F285" s="171"/>
      <c r="G285" s="91">
        <f t="shared" si="2"/>
        <v>79504226</v>
      </c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</row>
    <row r="286">
      <c r="A286" s="69">
        <v>45839.0</v>
      </c>
      <c r="B286" s="70"/>
      <c r="C286" s="89" t="s">
        <v>243</v>
      </c>
      <c r="D286" s="70"/>
      <c r="E286" s="202">
        <v>336000.0</v>
      </c>
      <c r="F286" s="171"/>
      <c r="G286" s="91">
        <f t="shared" si="2"/>
        <v>79840226</v>
      </c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</row>
    <row r="287">
      <c r="A287" s="69">
        <v>45840.0</v>
      </c>
      <c r="B287" s="70"/>
      <c r="C287" s="89" t="s">
        <v>982</v>
      </c>
      <c r="D287" s="70"/>
      <c r="E287" s="202">
        <v>3000000.0</v>
      </c>
      <c r="F287" s="171"/>
      <c r="G287" s="91">
        <f t="shared" si="2"/>
        <v>82840226</v>
      </c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</row>
    <row r="288">
      <c r="A288" s="69">
        <v>45841.0</v>
      </c>
      <c r="B288" s="70"/>
      <c r="C288" s="92" t="s">
        <v>985</v>
      </c>
      <c r="D288" s="70"/>
      <c r="E288" s="202">
        <v>350000.0</v>
      </c>
      <c r="F288" s="171"/>
      <c r="G288" s="91">
        <f t="shared" si="2"/>
        <v>83190226</v>
      </c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</row>
    <row r="289">
      <c r="A289" s="176"/>
      <c r="B289" s="102"/>
      <c r="C289" s="178" t="s">
        <v>987</v>
      </c>
      <c r="D289" s="102"/>
      <c r="E289" s="105"/>
      <c r="F289" s="105">
        <v>1200000.0</v>
      </c>
      <c r="G289" s="91">
        <f t="shared" si="2"/>
        <v>81990226</v>
      </c>
      <c r="H289" s="39"/>
      <c r="I289" s="39"/>
      <c r="J289" s="39"/>
    </row>
    <row r="290">
      <c r="A290" s="176"/>
      <c r="B290" s="102"/>
      <c r="C290" s="178" t="s">
        <v>989</v>
      </c>
      <c r="D290" s="178"/>
      <c r="E290" s="105"/>
      <c r="F290" s="105">
        <v>5000000.0</v>
      </c>
      <c r="G290" s="91">
        <f t="shared" si="2"/>
        <v>76990226</v>
      </c>
      <c r="H290" s="39"/>
      <c r="I290" s="39"/>
      <c r="J290" s="39"/>
    </row>
    <row r="291">
      <c r="A291" s="69">
        <v>45877.0</v>
      </c>
      <c r="B291" s="70"/>
      <c r="C291" s="89" t="s">
        <v>990</v>
      </c>
      <c r="D291" s="70"/>
      <c r="E291" s="202">
        <v>550000.0</v>
      </c>
      <c r="F291" s="171"/>
      <c r="G291" s="91">
        <f t="shared" si="2"/>
        <v>77540226</v>
      </c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</row>
    <row r="292">
      <c r="A292" s="69">
        <v>45879.0</v>
      </c>
      <c r="B292" s="70"/>
      <c r="C292" s="89" t="s">
        <v>260</v>
      </c>
      <c r="D292" s="70"/>
      <c r="E292" s="202">
        <v>312000.0</v>
      </c>
      <c r="F292" s="171"/>
      <c r="G292" s="91">
        <f t="shared" si="2"/>
        <v>77852226</v>
      </c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</row>
    <row r="293">
      <c r="A293" s="204">
        <v>45877.0</v>
      </c>
      <c r="B293" s="70"/>
      <c r="C293" s="89" t="s">
        <v>992</v>
      </c>
      <c r="D293" s="89"/>
      <c r="E293" s="202">
        <v>1125000.0</v>
      </c>
      <c r="F293" s="171"/>
      <c r="G293" s="91">
        <f t="shared" si="2"/>
        <v>78977226</v>
      </c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</row>
    <row r="294">
      <c r="A294" s="204">
        <v>45877.0</v>
      </c>
      <c r="B294" s="70"/>
      <c r="C294" s="89" t="s">
        <v>993</v>
      </c>
      <c r="D294" s="89"/>
      <c r="E294" s="202">
        <v>825000.0</v>
      </c>
      <c r="F294" s="171"/>
      <c r="G294" s="91">
        <f t="shared" si="2"/>
        <v>79802226</v>
      </c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</row>
    <row r="295">
      <c r="A295" s="204">
        <v>45877.0</v>
      </c>
      <c r="B295" s="70"/>
      <c r="C295" s="89" t="s">
        <v>994</v>
      </c>
      <c r="D295" s="89"/>
      <c r="E295" s="190">
        <v>300000.0</v>
      </c>
      <c r="F295" s="171"/>
      <c r="G295" s="91">
        <f t="shared" si="2"/>
        <v>80102226</v>
      </c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</row>
    <row r="296">
      <c r="A296" s="204">
        <v>45877.0</v>
      </c>
      <c r="B296" s="70"/>
      <c r="C296" s="89" t="s">
        <v>995</v>
      </c>
      <c r="D296" s="89"/>
      <c r="E296" s="202">
        <v>300000.0</v>
      </c>
      <c r="F296" s="171"/>
      <c r="G296" s="91">
        <f t="shared" si="2"/>
        <v>80402226</v>
      </c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</row>
    <row r="297">
      <c r="A297" s="204">
        <v>45877.0</v>
      </c>
      <c r="B297" s="70"/>
      <c r="C297" s="89" t="s">
        <v>997</v>
      </c>
      <c r="D297" s="89"/>
      <c r="E297" s="202">
        <v>200000.0</v>
      </c>
      <c r="F297" s="171"/>
      <c r="G297" s="91">
        <f t="shared" si="2"/>
        <v>80602226</v>
      </c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</row>
    <row r="298">
      <c r="A298" s="69">
        <v>45880.0</v>
      </c>
      <c r="B298" s="70"/>
      <c r="C298" s="70" t="s">
        <v>999</v>
      </c>
      <c r="D298" s="70"/>
      <c r="E298" s="202">
        <v>1262500.0</v>
      </c>
      <c r="F298" s="171"/>
      <c r="G298" s="91">
        <f t="shared" si="2"/>
        <v>81864726</v>
      </c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</row>
    <row r="299">
      <c r="A299" s="205">
        <v>45969.0</v>
      </c>
      <c r="B299" s="127"/>
      <c r="C299" s="100" t="s">
        <v>1002</v>
      </c>
      <c r="D299" s="127"/>
      <c r="E299" s="181">
        <v>200000.0</v>
      </c>
      <c r="F299" s="171"/>
      <c r="G299" s="91">
        <f t="shared" si="2"/>
        <v>82064726</v>
      </c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</row>
    <row r="300">
      <c r="A300" s="205">
        <v>45969.0</v>
      </c>
      <c r="B300" s="127"/>
      <c r="C300" s="100" t="s">
        <v>1005</v>
      </c>
      <c r="D300" s="127"/>
      <c r="E300" s="181">
        <v>244000.0</v>
      </c>
      <c r="F300" s="171"/>
      <c r="G300" s="91">
        <f t="shared" si="2"/>
        <v>82308726</v>
      </c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</row>
    <row r="301">
      <c r="A301" s="176"/>
      <c r="B301" s="102"/>
      <c r="C301" s="6"/>
      <c r="D301" s="13"/>
      <c r="E301" s="105"/>
      <c r="F301" s="171"/>
      <c r="G301" s="91">
        <f t="shared" si="2"/>
        <v>82308726</v>
      </c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</row>
    <row r="302">
      <c r="A302" s="176">
        <v>45883.0</v>
      </c>
      <c r="B302" s="102"/>
      <c r="C302" s="6" t="s">
        <v>289</v>
      </c>
      <c r="D302" s="13"/>
      <c r="E302" s="105">
        <v>152000.0</v>
      </c>
      <c r="F302" s="171"/>
      <c r="G302" s="91">
        <f t="shared" si="2"/>
        <v>82460726</v>
      </c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</row>
    <row r="303">
      <c r="A303" s="176">
        <v>45883.0</v>
      </c>
      <c r="B303" s="102"/>
      <c r="C303" s="6" t="s">
        <v>290</v>
      </c>
      <c r="D303" s="13"/>
      <c r="E303" s="105">
        <v>384000.0</v>
      </c>
      <c r="F303" s="171"/>
      <c r="G303" s="91">
        <f t="shared" si="2"/>
        <v>82844726</v>
      </c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</row>
    <row r="304">
      <c r="A304" s="176">
        <v>45884.0</v>
      </c>
      <c r="B304" s="102"/>
      <c r="C304" s="178" t="s">
        <v>1012</v>
      </c>
      <c r="D304" s="102"/>
      <c r="E304" s="105">
        <v>100000.0</v>
      </c>
      <c r="F304" s="171"/>
      <c r="G304" s="91">
        <f t="shared" si="2"/>
        <v>82944726</v>
      </c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</row>
    <row r="305">
      <c r="A305" s="96">
        <v>45883.0</v>
      </c>
      <c r="B305" s="127"/>
      <c r="C305" s="100" t="s">
        <v>1014</v>
      </c>
      <c r="D305" s="127"/>
      <c r="E305" s="181">
        <v>267500.0</v>
      </c>
      <c r="F305" s="171"/>
      <c r="G305" s="91">
        <f t="shared" si="2"/>
        <v>83212226</v>
      </c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</row>
    <row r="306">
      <c r="A306" s="96">
        <v>45884.0</v>
      </c>
      <c r="B306" s="127"/>
      <c r="C306" s="100" t="s">
        <v>1017</v>
      </c>
      <c r="D306" s="127"/>
      <c r="E306" s="181">
        <v>100000.0</v>
      </c>
      <c r="F306" s="171"/>
      <c r="G306" s="91">
        <f t="shared" si="2"/>
        <v>83312226</v>
      </c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</row>
    <row r="307">
      <c r="A307" s="208"/>
      <c r="B307" s="127" t="s">
        <v>1022</v>
      </c>
      <c r="C307" s="100" t="s">
        <v>1024</v>
      </c>
      <c r="D307" s="127"/>
      <c r="E307" s="181">
        <v>160500.0</v>
      </c>
      <c r="F307" s="171"/>
      <c r="G307" s="91">
        <f t="shared" si="2"/>
        <v>83472726</v>
      </c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</row>
    <row r="308">
      <c r="A308" s="69">
        <v>45884.0</v>
      </c>
      <c r="B308" s="70"/>
      <c r="C308" s="89" t="s">
        <v>1027</v>
      </c>
      <c r="D308" s="70"/>
      <c r="E308" s="202">
        <v>1002500.0</v>
      </c>
      <c r="F308" s="171"/>
      <c r="G308" s="91">
        <f t="shared" si="2"/>
        <v>84475226</v>
      </c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</row>
    <row r="309">
      <c r="A309" s="209">
        <v>45885.0</v>
      </c>
      <c r="B309" s="70"/>
      <c r="C309" s="70" t="s">
        <v>1028</v>
      </c>
      <c r="D309" s="70"/>
      <c r="E309" s="202">
        <v>100000.0</v>
      </c>
      <c r="F309" s="171"/>
      <c r="G309" s="91">
        <f t="shared" si="2"/>
        <v>84575226</v>
      </c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</row>
    <row r="310">
      <c r="A310" s="69">
        <v>45888.0</v>
      </c>
      <c r="B310" s="70"/>
      <c r="C310" s="89" t="s">
        <v>1031</v>
      </c>
      <c r="D310" s="70"/>
      <c r="E310" s="171"/>
      <c r="F310" s="202">
        <v>3000000.0</v>
      </c>
      <c r="G310" s="91">
        <f t="shared" si="2"/>
        <v>81575226</v>
      </c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</row>
    <row r="311">
      <c r="A311" s="69">
        <v>45888.0</v>
      </c>
      <c r="B311" s="70"/>
      <c r="C311" s="70" t="s">
        <v>1033</v>
      </c>
      <c r="D311" s="70"/>
      <c r="E311" s="202">
        <v>63000.0</v>
      </c>
      <c r="F311" s="171"/>
      <c r="G311" s="91">
        <f t="shared" si="2"/>
        <v>81638226</v>
      </c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</row>
    <row r="312">
      <c r="A312" s="209">
        <v>45889.0</v>
      </c>
      <c r="B312" s="70"/>
      <c r="C312" s="89" t="s">
        <v>1035</v>
      </c>
      <c r="D312" s="70"/>
      <c r="E312" s="202">
        <v>2000000.0</v>
      </c>
      <c r="F312" s="171"/>
      <c r="G312" s="91">
        <f t="shared" si="2"/>
        <v>83638226</v>
      </c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</row>
    <row r="313">
      <c r="A313" s="69">
        <v>45889.0</v>
      </c>
      <c r="B313" s="70"/>
      <c r="C313" s="89" t="s">
        <v>1037</v>
      </c>
      <c r="D313" s="70"/>
      <c r="E313" s="202">
        <v>1300000.0</v>
      </c>
      <c r="F313" s="171"/>
      <c r="G313" s="91">
        <f t="shared" si="2"/>
        <v>84938226</v>
      </c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</row>
    <row r="314">
      <c r="A314" s="69">
        <v>45889.0</v>
      </c>
      <c r="B314" s="70"/>
      <c r="C314" s="89" t="s">
        <v>1038</v>
      </c>
      <c r="D314" s="70"/>
      <c r="E314" s="202">
        <v>1650000.0</v>
      </c>
      <c r="F314" s="171"/>
      <c r="G314" s="91">
        <f t="shared" si="2"/>
        <v>86588226</v>
      </c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</row>
    <row r="315">
      <c r="A315" s="69">
        <v>45889.0</v>
      </c>
      <c r="B315" s="70"/>
      <c r="C315" s="89" t="s">
        <v>1039</v>
      </c>
      <c r="D315" s="89"/>
      <c r="E315" s="202">
        <v>550000.0</v>
      </c>
      <c r="F315" s="171"/>
      <c r="G315" s="91">
        <f t="shared" si="2"/>
        <v>87138226</v>
      </c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</row>
    <row r="316">
      <c r="A316" s="69">
        <v>45889.0</v>
      </c>
      <c r="B316" s="70"/>
      <c r="C316" s="89" t="s">
        <v>1041</v>
      </c>
      <c r="D316" s="70"/>
      <c r="E316" s="190">
        <v>1000000.0</v>
      </c>
      <c r="F316" s="171"/>
      <c r="G316" s="91">
        <f t="shared" si="2"/>
        <v>88138226</v>
      </c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</row>
    <row r="317">
      <c r="A317" s="69">
        <v>45889.0</v>
      </c>
      <c r="B317" s="70"/>
      <c r="C317" s="89" t="s">
        <v>1047</v>
      </c>
      <c r="D317" s="70"/>
      <c r="E317" s="190">
        <v>1750000.0</v>
      </c>
      <c r="F317" s="171"/>
      <c r="G317" s="91">
        <f t="shared" si="2"/>
        <v>89888226</v>
      </c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</row>
    <row r="318">
      <c r="A318" s="69">
        <v>45889.0</v>
      </c>
      <c r="B318" s="70"/>
      <c r="C318" s="89" t="s">
        <v>1061</v>
      </c>
      <c r="D318" s="70"/>
      <c r="E318" s="190">
        <v>1750000.0</v>
      </c>
      <c r="F318" s="171"/>
      <c r="G318" s="91">
        <f t="shared" si="2"/>
        <v>91638226</v>
      </c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</row>
    <row r="319">
      <c r="A319" s="69">
        <v>45889.0</v>
      </c>
      <c r="B319" s="70"/>
      <c r="C319" s="89" t="s">
        <v>1068</v>
      </c>
      <c r="D319" s="70"/>
      <c r="E319" s="190">
        <v>31000.0</v>
      </c>
      <c r="F319" s="171"/>
      <c r="G319" s="91">
        <f t="shared" si="2"/>
        <v>91669226</v>
      </c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</row>
    <row r="320">
      <c r="A320" s="78">
        <v>45892.0</v>
      </c>
      <c r="B320" s="102"/>
      <c r="C320" s="178" t="s">
        <v>274</v>
      </c>
      <c r="D320" s="178"/>
      <c r="E320" s="105">
        <v>336000.0</v>
      </c>
      <c r="F320" s="179"/>
      <c r="G320" s="91">
        <f t="shared" si="2"/>
        <v>92005226</v>
      </c>
      <c r="H320" s="39"/>
      <c r="I320" s="39"/>
      <c r="J320" s="39"/>
    </row>
    <row r="321">
      <c r="A321" s="78">
        <v>45890.0</v>
      </c>
      <c r="B321" s="102"/>
      <c r="C321" s="178" t="s">
        <v>282</v>
      </c>
      <c r="D321" s="102"/>
      <c r="E321" s="105">
        <v>240000.0</v>
      </c>
      <c r="F321" s="179"/>
      <c r="G321" s="91">
        <f t="shared" si="2"/>
        <v>92245226</v>
      </c>
      <c r="H321" s="39"/>
      <c r="I321" s="39"/>
      <c r="J321" s="39"/>
    </row>
    <row r="322">
      <c r="A322" s="19">
        <v>45895.0</v>
      </c>
      <c r="B322" s="102"/>
      <c r="C322" s="178" t="s">
        <v>1075</v>
      </c>
      <c r="D322" s="102"/>
      <c r="E322" s="105"/>
      <c r="F322" s="105">
        <v>1200000.0</v>
      </c>
      <c r="G322" s="91">
        <f t="shared" si="2"/>
        <v>91045226</v>
      </c>
      <c r="H322" s="39"/>
      <c r="I322" s="39"/>
      <c r="J322" s="39"/>
    </row>
    <row r="323">
      <c r="A323" s="178"/>
      <c r="B323" s="102"/>
      <c r="C323" s="178" t="s">
        <v>1077</v>
      </c>
      <c r="D323" s="102"/>
      <c r="E323" s="105"/>
      <c r="F323" s="105">
        <v>500000.0</v>
      </c>
      <c r="G323" s="91">
        <f t="shared" si="2"/>
        <v>90545226</v>
      </c>
      <c r="H323" s="39"/>
      <c r="I323" s="39"/>
      <c r="J323" s="39"/>
    </row>
    <row r="324">
      <c r="A324" s="178"/>
      <c r="B324" s="102"/>
      <c r="C324" s="178" t="s">
        <v>1079</v>
      </c>
      <c r="D324" s="102"/>
      <c r="E324" s="105">
        <v>465000.0</v>
      </c>
      <c r="F324" s="179"/>
      <c r="G324" s="91">
        <f t="shared" si="2"/>
        <v>91010226</v>
      </c>
      <c r="H324" s="39"/>
      <c r="I324" s="39"/>
      <c r="J324" s="39"/>
    </row>
    <row r="325">
      <c r="A325" s="78">
        <v>45892.0</v>
      </c>
      <c r="B325" s="102"/>
      <c r="C325" s="178" t="s">
        <v>1082</v>
      </c>
      <c r="D325" s="102"/>
      <c r="E325" s="105"/>
      <c r="F325" s="105">
        <v>1250000.0</v>
      </c>
      <c r="G325" s="91">
        <f t="shared" si="2"/>
        <v>89760226</v>
      </c>
      <c r="H325" s="39"/>
      <c r="I325" s="39"/>
      <c r="J325" s="39"/>
    </row>
    <row r="326">
      <c r="A326" s="19">
        <v>45894.0</v>
      </c>
      <c r="B326" s="102"/>
      <c r="C326" s="178" t="s">
        <v>1085</v>
      </c>
      <c r="D326" s="102"/>
      <c r="E326" s="105"/>
      <c r="F326" s="105">
        <v>2000000.0</v>
      </c>
      <c r="G326" s="91">
        <f t="shared" si="2"/>
        <v>87760226</v>
      </c>
      <c r="H326" s="39"/>
      <c r="I326" s="39"/>
      <c r="J326" s="39"/>
    </row>
    <row r="327">
      <c r="A327" s="69">
        <v>45894.0</v>
      </c>
      <c r="B327" s="70" t="s">
        <v>1086</v>
      </c>
      <c r="C327" s="92" t="s">
        <v>1087</v>
      </c>
      <c r="D327" s="70"/>
      <c r="E327" s="171"/>
      <c r="F327" s="202">
        <v>700000.0</v>
      </c>
      <c r="G327" s="91">
        <f t="shared" si="2"/>
        <v>87060226</v>
      </c>
      <c r="H327" s="39"/>
      <c r="I327" s="39"/>
      <c r="J327" s="39"/>
    </row>
    <row r="328">
      <c r="A328" s="69">
        <v>45894.0</v>
      </c>
      <c r="B328" s="70" t="s">
        <v>1086</v>
      </c>
      <c r="C328" s="89" t="s">
        <v>1088</v>
      </c>
      <c r="D328" s="70"/>
      <c r="E328" s="202">
        <v>478000.0</v>
      </c>
      <c r="F328" s="171"/>
      <c r="G328" s="91">
        <f t="shared" si="2"/>
        <v>87538226</v>
      </c>
      <c r="H328" s="39"/>
      <c r="I328" s="39"/>
      <c r="J328" s="39"/>
    </row>
    <row r="329">
      <c r="A329" s="69">
        <v>45894.0</v>
      </c>
      <c r="B329" s="70" t="s">
        <v>1086</v>
      </c>
      <c r="C329" s="92" t="s">
        <v>1089</v>
      </c>
      <c r="D329" s="70"/>
      <c r="E329" s="202">
        <v>500000.0</v>
      </c>
      <c r="F329" s="171"/>
      <c r="G329" s="91">
        <f t="shared" si="2"/>
        <v>88038226</v>
      </c>
      <c r="H329" s="39"/>
      <c r="I329" s="39"/>
      <c r="J329" s="39"/>
    </row>
    <row r="330">
      <c r="A330" s="69">
        <v>45895.0</v>
      </c>
      <c r="B330" s="70" t="s">
        <v>1086</v>
      </c>
      <c r="C330" s="89" t="s">
        <v>1091</v>
      </c>
      <c r="D330" s="70"/>
      <c r="E330" s="202">
        <v>368000.0</v>
      </c>
      <c r="F330" s="179"/>
      <c r="G330" s="91">
        <f t="shared" si="2"/>
        <v>88406226</v>
      </c>
      <c r="H330" s="39"/>
      <c r="I330" s="39"/>
      <c r="J330" s="39"/>
    </row>
    <row r="331">
      <c r="A331" s="69">
        <v>45896.0</v>
      </c>
      <c r="B331" s="70" t="s">
        <v>1086</v>
      </c>
      <c r="C331" s="89" t="s">
        <v>1093</v>
      </c>
      <c r="D331" s="70"/>
      <c r="E331" s="202">
        <v>300000.0</v>
      </c>
      <c r="F331" s="171"/>
      <c r="G331" s="91">
        <f t="shared" si="2"/>
        <v>88706226</v>
      </c>
      <c r="H331" s="39"/>
      <c r="I331" s="39"/>
      <c r="J331" s="39"/>
    </row>
    <row r="332">
      <c r="A332" s="69">
        <v>45896.0</v>
      </c>
      <c r="B332" s="70" t="s">
        <v>1086</v>
      </c>
      <c r="C332" s="89" t="s">
        <v>1094</v>
      </c>
      <c r="D332" s="70"/>
      <c r="E332" s="190">
        <v>32000.0</v>
      </c>
      <c r="F332" s="171"/>
      <c r="G332" s="91">
        <f t="shared" si="2"/>
        <v>88738226</v>
      </c>
      <c r="H332" s="39"/>
      <c r="I332" s="39"/>
      <c r="J332" s="39"/>
    </row>
    <row r="333">
      <c r="A333" s="69">
        <v>45897.0</v>
      </c>
      <c r="B333" s="70" t="s">
        <v>1086</v>
      </c>
      <c r="C333" s="89" t="s">
        <v>826</v>
      </c>
      <c r="D333" s="70"/>
      <c r="E333" s="202">
        <v>100000.0</v>
      </c>
      <c r="F333" s="171"/>
      <c r="G333" s="91">
        <f t="shared" si="2"/>
        <v>88838226</v>
      </c>
      <c r="H333" s="39"/>
      <c r="I333" s="39"/>
      <c r="J333" s="39"/>
    </row>
    <row r="334">
      <c r="A334" s="69">
        <v>45897.0</v>
      </c>
      <c r="B334" s="70" t="s">
        <v>1086</v>
      </c>
      <c r="C334" s="89" t="s">
        <v>285</v>
      </c>
      <c r="D334" s="70"/>
      <c r="E334" s="211"/>
      <c r="F334" s="190">
        <v>2000000.0</v>
      </c>
      <c r="G334" s="91">
        <f t="shared" si="2"/>
        <v>86838226</v>
      </c>
      <c r="H334" s="39"/>
      <c r="I334" s="39"/>
      <c r="J334" s="39"/>
    </row>
    <row r="335">
      <c r="A335" s="69">
        <v>45898.0</v>
      </c>
      <c r="B335" s="70" t="s">
        <v>1086</v>
      </c>
      <c r="C335" s="89" t="s">
        <v>1097</v>
      </c>
      <c r="D335" s="70"/>
      <c r="E335" s="202">
        <v>299000.0</v>
      </c>
      <c r="F335" s="171"/>
      <c r="G335" s="91">
        <f t="shared" si="2"/>
        <v>87137226</v>
      </c>
      <c r="H335" s="39"/>
      <c r="I335" s="39"/>
      <c r="J335" s="39"/>
    </row>
    <row r="336">
      <c r="A336" s="69">
        <v>45899.0</v>
      </c>
      <c r="B336" s="102"/>
      <c r="C336" s="178" t="s">
        <v>1099</v>
      </c>
      <c r="D336" s="102"/>
      <c r="E336" s="105">
        <v>500000.0</v>
      </c>
      <c r="F336" s="179"/>
      <c r="G336" s="91">
        <f t="shared" si="2"/>
        <v>87637226</v>
      </c>
      <c r="H336" s="39"/>
      <c r="I336" s="39"/>
      <c r="J336" s="39"/>
    </row>
    <row r="337">
      <c r="A337" s="69">
        <v>45899.0</v>
      </c>
      <c r="B337" s="70" t="s">
        <v>1022</v>
      </c>
      <c r="C337" s="89" t="s">
        <v>1100</v>
      </c>
      <c r="D337" s="70"/>
      <c r="E337" s="202">
        <v>218000.0</v>
      </c>
      <c r="F337" s="179"/>
      <c r="G337" s="91">
        <f t="shared" si="2"/>
        <v>87855226</v>
      </c>
      <c r="H337" s="39"/>
      <c r="I337" s="39"/>
      <c r="J337" s="39"/>
    </row>
    <row r="338">
      <c r="A338" s="19"/>
      <c r="B338" s="102"/>
      <c r="C338" s="178"/>
      <c r="D338" s="102"/>
      <c r="E338" s="105"/>
      <c r="F338" s="179"/>
      <c r="G338" s="91">
        <f t="shared" si="2"/>
        <v>87855226</v>
      </c>
      <c r="H338" s="39"/>
      <c r="I338" s="39"/>
      <c r="J338" s="39"/>
    </row>
    <row r="339">
      <c r="A339" s="200"/>
      <c r="B339" s="70" t="s">
        <v>1022</v>
      </c>
      <c r="C339" s="89" t="s">
        <v>1103</v>
      </c>
      <c r="D339" s="70"/>
      <c r="E339" s="171"/>
      <c r="F339" s="190">
        <v>700000.0</v>
      </c>
      <c r="G339" s="91">
        <f t="shared" si="2"/>
        <v>87155226</v>
      </c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</row>
    <row r="340">
      <c r="A340" s="200"/>
      <c r="B340" s="70" t="s">
        <v>1022</v>
      </c>
      <c r="C340" s="89" t="s">
        <v>1107</v>
      </c>
      <c r="D340" s="70"/>
      <c r="E340" s="171"/>
      <c r="F340" s="190">
        <v>1250000.0</v>
      </c>
      <c r="G340" s="91">
        <f t="shared" si="2"/>
        <v>85905226</v>
      </c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</row>
    <row r="341">
      <c r="A341" s="89"/>
      <c r="B341" s="70" t="s">
        <v>1022</v>
      </c>
      <c r="C341" s="89" t="s">
        <v>1109</v>
      </c>
      <c r="D341" s="89"/>
      <c r="E341" s="190">
        <v>25000.0</v>
      </c>
      <c r="F341" s="171"/>
      <c r="G341" s="91">
        <f t="shared" si="2"/>
        <v>85930226</v>
      </c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</row>
    <row r="342">
      <c r="A342" s="200"/>
      <c r="B342" s="70" t="s">
        <v>1022</v>
      </c>
      <c r="C342" s="89" t="s">
        <v>488</v>
      </c>
      <c r="D342" s="70"/>
      <c r="E342" s="190">
        <v>4000.0</v>
      </c>
      <c r="F342" s="171"/>
      <c r="G342" s="91">
        <f t="shared" si="2"/>
        <v>85934226</v>
      </c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</row>
    <row r="343">
      <c r="A343" s="178"/>
      <c r="B343" s="102"/>
      <c r="C343" s="6" t="s">
        <v>1112</v>
      </c>
      <c r="D343" s="13"/>
      <c r="E343" s="105"/>
      <c r="F343" s="105">
        <v>900000.0</v>
      </c>
      <c r="G343" s="91">
        <f t="shared" si="2"/>
        <v>85034226</v>
      </c>
      <c r="H343" s="39"/>
      <c r="I343" s="39"/>
      <c r="J343" s="39"/>
    </row>
    <row r="344">
      <c r="A344" s="69">
        <v>45902.0</v>
      </c>
      <c r="B344" s="70"/>
      <c r="C344" s="89" t="s">
        <v>287</v>
      </c>
      <c r="D344" s="70"/>
      <c r="E344" s="202">
        <v>384000.0</v>
      </c>
      <c r="F344" s="179"/>
      <c r="G344" s="91">
        <f t="shared" si="2"/>
        <v>85418226</v>
      </c>
      <c r="H344" s="39"/>
      <c r="I344" s="39"/>
      <c r="J344" s="39"/>
    </row>
    <row r="345">
      <c r="A345" s="69">
        <v>45903.0</v>
      </c>
      <c r="B345" s="70"/>
      <c r="C345" s="92" t="s">
        <v>1114</v>
      </c>
      <c r="D345" s="70"/>
      <c r="E345" s="202">
        <v>1600000.0</v>
      </c>
      <c r="F345" s="179"/>
      <c r="G345" s="91">
        <f t="shared" si="2"/>
        <v>87018226</v>
      </c>
      <c r="H345" s="39"/>
      <c r="I345" s="39"/>
      <c r="J345" s="39"/>
    </row>
    <row r="346">
      <c r="A346" s="69">
        <v>45904.0</v>
      </c>
      <c r="B346" s="70"/>
      <c r="C346" s="89" t="s">
        <v>1116</v>
      </c>
      <c r="D346" s="70"/>
      <c r="E346" s="202">
        <v>100000.0</v>
      </c>
      <c r="F346" s="179"/>
      <c r="G346" s="91">
        <f t="shared" si="2"/>
        <v>87118226</v>
      </c>
      <c r="H346" s="39"/>
      <c r="I346" s="39"/>
      <c r="J346" s="39"/>
    </row>
    <row r="347">
      <c r="A347" s="69">
        <v>45907.0</v>
      </c>
      <c r="B347" s="70"/>
      <c r="C347" s="89" t="s">
        <v>1118</v>
      </c>
      <c r="D347" s="70"/>
      <c r="E347" s="202">
        <v>1160000.0</v>
      </c>
      <c r="F347" s="179"/>
      <c r="G347" s="91">
        <f t="shared" si="2"/>
        <v>88278226</v>
      </c>
      <c r="H347" s="39"/>
      <c r="I347" s="39"/>
      <c r="J347" s="39"/>
    </row>
    <row r="348">
      <c r="A348" s="13"/>
      <c r="B348" s="13"/>
      <c r="C348" s="13"/>
      <c r="D348" s="13"/>
      <c r="E348" s="13"/>
      <c r="F348" s="179"/>
      <c r="G348" s="91">
        <f t="shared" si="2"/>
        <v>88278226</v>
      </c>
      <c r="H348" s="39"/>
      <c r="I348" s="39"/>
      <c r="J348" s="39"/>
    </row>
    <row r="349">
      <c r="A349" s="13"/>
      <c r="B349" s="13"/>
      <c r="C349" s="13"/>
      <c r="D349" s="13"/>
      <c r="E349" s="13"/>
      <c r="F349" s="179"/>
      <c r="G349" s="91">
        <f t="shared" si="2"/>
        <v>88278226</v>
      </c>
      <c r="H349" s="39"/>
      <c r="I349" s="39"/>
      <c r="J349" s="39"/>
    </row>
    <row r="350">
      <c r="A350" s="13"/>
      <c r="B350" s="13"/>
      <c r="C350" s="13"/>
      <c r="D350" s="13"/>
      <c r="E350" s="13"/>
      <c r="F350" s="179"/>
      <c r="G350" s="91">
        <f t="shared" si="2"/>
        <v>88278226</v>
      </c>
      <c r="H350" s="39"/>
      <c r="I350" s="39"/>
      <c r="J350" s="39"/>
    </row>
    <row r="351">
      <c r="A351" s="13"/>
      <c r="B351" s="13"/>
      <c r="C351" s="13"/>
      <c r="D351" s="13"/>
      <c r="E351" s="13"/>
      <c r="F351" s="179"/>
      <c r="G351" s="91">
        <f t="shared" si="2"/>
        <v>88278226</v>
      </c>
      <c r="H351" s="39"/>
      <c r="I351" s="39"/>
      <c r="J351" s="39"/>
    </row>
    <row r="352">
      <c r="A352" s="69">
        <v>45916.0</v>
      </c>
      <c r="B352" s="70"/>
      <c r="C352" s="89" t="s">
        <v>1127</v>
      </c>
      <c r="D352" s="70"/>
      <c r="E352" s="190">
        <v>625000.0</v>
      </c>
      <c r="F352" s="179"/>
      <c r="G352" s="91">
        <f t="shared" si="2"/>
        <v>88903226</v>
      </c>
      <c r="H352" s="39"/>
      <c r="I352" s="39"/>
      <c r="J352" s="39"/>
    </row>
    <row r="353">
      <c r="A353" s="69">
        <v>45916.0</v>
      </c>
      <c r="B353" s="70"/>
      <c r="C353" s="89" t="s">
        <v>1128</v>
      </c>
      <c r="D353" s="89"/>
      <c r="E353" s="190">
        <v>20000.0</v>
      </c>
      <c r="F353" s="179"/>
      <c r="G353" s="91">
        <f t="shared" si="2"/>
        <v>88923226</v>
      </c>
      <c r="H353" s="39"/>
      <c r="I353" s="39"/>
      <c r="J353" s="39"/>
    </row>
    <row r="354">
      <c r="A354" s="69">
        <v>45916.0</v>
      </c>
      <c r="B354" s="70"/>
      <c r="C354" s="89" t="s">
        <v>1130</v>
      </c>
      <c r="D354" s="70"/>
      <c r="E354" s="190">
        <v>290000.0</v>
      </c>
      <c r="F354" s="179"/>
      <c r="G354" s="91">
        <f t="shared" si="2"/>
        <v>89213226</v>
      </c>
      <c r="H354" s="39"/>
      <c r="I354" s="39"/>
      <c r="J354" s="39"/>
    </row>
    <row r="355">
      <c r="A355" s="69">
        <v>45916.0</v>
      </c>
      <c r="B355" s="70"/>
      <c r="C355" s="89" t="s">
        <v>1132</v>
      </c>
      <c r="D355" s="70"/>
      <c r="E355" s="190">
        <v>140000.0</v>
      </c>
      <c r="F355" s="105"/>
      <c r="G355" s="91">
        <f t="shared" si="2"/>
        <v>89353226</v>
      </c>
      <c r="H355" s="39"/>
      <c r="I355" s="39"/>
      <c r="J355" s="39"/>
    </row>
    <row r="356">
      <c r="A356" s="69">
        <v>45916.0</v>
      </c>
      <c r="B356" s="70"/>
      <c r="C356" s="89" t="s">
        <v>1134</v>
      </c>
      <c r="D356" s="70"/>
      <c r="E356" s="190">
        <v>102850.0</v>
      </c>
      <c r="F356" s="179"/>
      <c r="G356" s="91">
        <f t="shared" si="2"/>
        <v>89456076</v>
      </c>
      <c r="H356" s="39"/>
      <c r="I356" s="39"/>
      <c r="J356" s="39"/>
    </row>
    <row r="357">
      <c r="A357" s="69">
        <v>45916.0</v>
      </c>
      <c r="B357" s="70"/>
      <c r="C357" s="89" t="s">
        <v>1135</v>
      </c>
      <c r="D357" s="70"/>
      <c r="E357" s="190">
        <v>4000.0</v>
      </c>
      <c r="F357" s="179"/>
      <c r="G357" s="91">
        <f t="shared" si="2"/>
        <v>89460076</v>
      </c>
      <c r="H357" s="39"/>
      <c r="I357" s="39"/>
      <c r="J357" s="39"/>
    </row>
    <row r="358">
      <c r="A358" s="69">
        <v>45916.0</v>
      </c>
      <c r="B358" s="70"/>
      <c r="C358" s="89" t="s">
        <v>1137</v>
      </c>
      <c r="D358" s="70"/>
      <c r="E358" s="190">
        <v>290000.0</v>
      </c>
      <c r="F358" s="179"/>
      <c r="G358" s="91">
        <f t="shared" si="2"/>
        <v>89750076</v>
      </c>
      <c r="H358" s="39"/>
      <c r="I358" s="39"/>
      <c r="J358" s="39"/>
    </row>
    <row r="359">
      <c r="A359" s="69">
        <v>45916.0</v>
      </c>
      <c r="B359" s="70"/>
      <c r="C359" s="89" t="s">
        <v>1138</v>
      </c>
      <c r="D359" s="70"/>
      <c r="E359" s="190">
        <v>4125000.0</v>
      </c>
      <c r="F359" s="179"/>
      <c r="G359" s="91">
        <f t="shared" si="2"/>
        <v>93875076</v>
      </c>
      <c r="H359" s="39"/>
      <c r="I359" s="39"/>
      <c r="J359" s="39"/>
    </row>
    <row r="360">
      <c r="A360" s="212">
        <v>45917.0</v>
      </c>
      <c r="B360" s="165"/>
      <c r="C360" s="213" t="s">
        <v>253</v>
      </c>
      <c r="D360" s="165"/>
      <c r="E360" s="214">
        <v>3000000.0</v>
      </c>
      <c r="F360" s="179"/>
      <c r="G360" s="91">
        <f t="shared" si="2"/>
        <v>96875076</v>
      </c>
      <c r="H360" s="39"/>
      <c r="I360" s="39"/>
      <c r="J360" s="39"/>
    </row>
    <row r="361">
      <c r="A361" s="212">
        <v>45917.0</v>
      </c>
      <c r="B361" s="165"/>
      <c r="C361" s="213" t="s">
        <v>1141</v>
      </c>
      <c r="D361" s="165"/>
      <c r="E361" s="214">
        <v>2850000.0</v>
      </c>
      <c r="F361" s="179"/>
      <c r="G361" s="91">
        <f t="shared" si="2"/>
        <v>99725076</v>
      </c>
      <c r="H361" s="39"/>
      <c r="I361" s="39"/>
      <c r="J361" s="39"/>
    </row>
    <row r="362">
      <c r="A362" s="212">
        <v>45917.0</v>
      </c>
      <c r="B362" s="165"/>
      <c r="C362" s="213" t="s">
        <v>1142</v>
      </c>
      <c r="D362" s="165"/>
      <c r="E362" s="214">
        <v>2650000.0</v>
      </c>
      <c r="F362" s="179"/>
      <c r="G362" s="91">
        <f t="shared" si="2"/>
        <v>102375076</v>
      </c>
      <c r="H362" s="39"/>
      <c r="I362" s="39"/>
      <c r="J362" s="39"/>
    </row>
    <row r="363">
      <c r="A363" s="212">
        <v>45917.0</v>
      </c>
      <c r="B363" s="70"/>
      <c r="C363" s="89" t="s">
        <v>361</v>
      </c>
      <c r="D363" s="70"/>
      <c r="E363" s="190">
        <v>50000.0</v>
      </c>
      <c r="F363" s="179"/>
      <c r="G363" s="91">
        <f t="shared" si="2"/>
        <v>102425076</v>
      </c>
      <c r="H363" s="39"/>
      <c r="I363" s="39"/>
      <c r="J363" s="39"/>
    </row>
    <row r="364">
      <c r="A364" s="212">
        <v>45917.0</v>
      </c>
      <c r="B364" s="70"/>
      <c r="C364" s="89" t="s">
        <v>364</v>
      </c>
      <c r="D364" s="70"/>
      <c r="E364" s="190">
        <v>150000.0</v>
      </c>
      <c r="F364" s="179"/>
      <c r="G364" s="91">
        <f t="shared" si="2"/>
        <v>102575076</v>
      </c>
      <c r="H364" s="39"/>
      <c r="I364" s="39"/>
      <c r="J364" s="39"/>
    </row>
    <row r="365">
      <c r="A365" s="212">
        <v>45917.0</v>
      </c>
      <c r="B365" s="70"/>
      <c r="C365" s="89" t="s">
        <v>365</v>
      </c>
      <c r="D365" s="89"/>
      <c r="E365" s="190">
        <v>37000.0</v>
      </c>
      <c r="F365" s="179"/>
      <c r="G365" s="91">
        <f t="shared" si="2"/>
        <v>102612076</v>
      </c>
      <c r="H365" s="39"/>
      <c r="I365" s="39"/>
      <c r="J365" s="39"/>
    </row>
    <row r="366">
      <c r="A366" s="212">
        <v>45917.0</v>
      </c>
      <c r="B366" s="70"/>
      <c r="C366" s="89" t="s">
        <v>367</v>
      </c>
      <c r="D366" s="89"/>
      <c r="E366" s="190">
        <v>59700.0</v>
      </c>
      <c r="F366" s="179"/>
      <c r="G366" s="91">
        <f t="shared" si="2"/>
        <v>102671776</v>
      </c>
      <c r="H366" s="39"/>
      <c r="I366" s="39"/>
      <c r="J366" s="39"/>
    </row>
    <row r="367">
      <c r="A367" s="212">
        <v>45917.0</v>
      </c>
      <c r="B367" s="70"/>
      <c r="C367" s="89" t="s">
        <v>368</v>
      </c>
      <c r="D367" s="70"/>
      <c r="E367" s="190">
        <v>126400.0</v>
      </c>
      <c r="F367" s="179"/>
      <c r="G367" s="91">
        <f t="shared" si="2"/>
        <v>102798176</v>
      </c>
      <c r="H367" s="39"/>
      <c r="I367" s="39"/>
      <c r="J367" s="39"/>
    </row>
    <row r="368">
      <c r="A368" s="212">
        <v>45917.0</v>
      </c>
      <c r="B368" s="70"/>
      <c r="C368" s="89" t="s">
        <v>370</v>
      </c>
      <c r="D368" s="89"/>
      <c r="E368" s="190">
        <v>64900.0</v>
      </c>
      <c r="F368" s="179"/>
      <c r="G368" s="91">
        <f t="shared" si="2"/>
        <v>102863076</v>
      </c>
      <c r="H368" s="39"/>
      <c r="I368" s="39"/>
      <c r="J368" s="39"/>
    </row>
    <row r="369">
      <c r="A369" s="212">
        <v>45917.0</v>
      </c>
      <c r="B369" s="70"/>
      <c r="C369" s="89" t="s">
        <v>372</v>
      </c>
      <c r="D369" s="70"/>
      <c r="E369" s="190">
        <v>93000.0</v>
      </c>
      <c r="F369" s="179"/>
      <c r="G369" s="91">
        <f t="shared" si="2"/>
        <v>102956076</v>
      </c>
      <c r="H369" s="39"/>
      <c r="I369" s="39"/>
      <c r="J369" s="39"/>
    </row>
    <row r="370">
      <c r="A370" s="212">
        <v>45917.0</v>
      </c>
      <c r="B370" s="70"/>
      <c r="C370" s="89" t="s">
        <v>373</v>
      </c>
      <c r="D370" s="89"/>
      <c r="E370" s="190">
        <v>100000.0</v>
      </c>
      <c r="F370" s="179"/>
      <c r="G370" s="91">
        <f t="shared" si="2"/>
        <v>103056076</v>
      </c>
      <c r="H370" s="39"/>
      <c r="I370" s="39"/>
      <c r="J370" s="39"/>
    </row>
    <row r="371">
      <c r="A371" s="212">
        <v>45917.0</v>
      </c>
      <c r="B371" s="70"/>
      <c r="C371" s="89" t="s">
        <v>374</v>
      </c>
      <c r="D371" s="70"/>
      <c r="E371" s="190">
        <v>82000.0</v>
      </c>
      <c r="F371" s="179"/>
      <c r="G371" s="91">
        <f t="shared" si="2"/>
        <v>103138076</v>
      </c>
      <c r="H371" s="39"/>
      <c r="I371" s="39"/>
      <c r="J371" s="39"/>
    </row>
    <row r="372">
      <c r="A372" s="212">
        <v>45917.0</v>
      </c>
      <c r="B372" s="70"/>
      <c r="C372" s="89" t="s">
        <v>376</v>
      </c>
      <c r="D372" s="70"/>
      <c r="E372" s="190">
        <v>120000.0</v>
      </c>
      <c r="F372" s="179"/>
      <c r="G372" s="91">
        <f t="shared" si="2"/>
        <v>103258076</v>
      </c>
      <c r="H372" s="39"/>
      <c r="I372" s="39"/>
      <c r="J372" s="39"/>
    </row>
    <row r="373">
      <c r="A373" s="212">
        <v>45917.0</v>
      </c>
      <c r="B373" s="70"/>
      <c r="C373" s="89" t="s">
        <v>379</v>
      </c>
      <c r="D373" s="70"/>
      <c r="E373" s="190">
        <v>125000.0</v>
      </c>
      <c r="F373" s="179"/>
      <c r="G373" s="91">
        <f t="shared" si="2"/>
        <v>103383076</v>
      </c>
      <c r="H373" s="39"/>
      <c r="I373" s="39"/>
      <c r="J373" s="39"/>
    </row>
    <row r="374">
      <c r="A374" s="69">
        <v>45918.0</v>
      </c>
      <c r="B374" s="70"/>
      <c r="C374" s="89" t="s">
        <v>380</v>
      </c>
      <c r="D374" s="70"/>
      <c r="E374" s="190">
        <v>60000.0</v>
      </c>
      <c r="F374" s="179"/>
      <c r="G374" s="91">
        <f t="shared" si="2"/>
        <v>103443076</v>
      </c>
      <c r="H374" s="39"/>
      <c r="I374" s="39"/>
      <c r="J374" s="39"/>
    </row>
    <row r="375">
      <c r="A375" s="69">
        <v>45918.0</v>
      </c>
      <c r="B375" s="70"/>
      <c r="C375" s="89" t="s">
        <v>382</v>
      </c>
      <c r="D375" s="70"/>
      <c r="E375" s="190">
        <v>60000.0</v>
      </c>
      <c r="F375" s="179"/>
      <c r="G375" s="91">
        <f t="shared" si="2"/>
        <v>103503076</v>
      </c>
      <c r="H375" s="39"/>
      <c r="I375" s="39"/>
      <c r="J375" s="39"/>
    </row>
    <row r="376">
      <c r="A376" s="69">
        <v>45918.0</v>
      </c>
      <c r="B376" s="70"/>
      <c r="C376" s="89" t="s">
        <v>384</v>
      </c>
      <c r="D376" s="89"/>
      <c r="E376" s="190">
        <v>625000.0</v>
      </c>
      <c r="F376" s="105"/>
      <c r="G376" s="91">
        <f t="shared" si="2"/>
        <v>104128076</v>
      </c>
      <c r="H376" s="39"/>
      <c r="I376" s="39"/>
      <c r="J376" s="39"/>
    </row>
    <row r="377">
      <c r="A377" s="69">
        <v>45918.0</v>
      </c>
      <c r="B377" s="70"/>
      <c r="C377" s="89" t="s">
        <v>386</v>
      </c>
      <c r="D377" s="70"/>
      <c r="E377" s="190">
        <v>115000.0</v>
      </c>
      <c r="F377" s="179"/>
      <c r="G377" s="91">
        <f t="shared" si="2"/>
        <v>104243076</v>
      </c>
      <c r="H377" s="39"/>
      <c r="I377" s="39"/>
      <c r="J377" s="39"/>
    </row>
    <row r="378">
      <c r="A378" s="69">
        <v>45918.0</v>
      </c>
      <c r="B378" s="70"/>
      <c r="C378" s="89" t="s">
        <v>387</v>
      </c>
      <c r="D378" s="89"/>
      <c r="E378" s="190">
        <v>65000.0</v>
      </c>
      <c r="F378" s="179"/>
      <c r="G378" s="91">
        <f t="shared" si="2"/>
        <v>104308076</v>
      </c>
      <c r="H378" s="39"/>
      <c r="I378" s="39"/>
      <c r="J378" s="39"/>
    </row>
    <row r="379">
      <c r="A379" s="69">
        <v>45918.0</v>
      </c>
      <c r="B379" s="70"/>
      <c r="C379" s="70" t="s">
        <v>389</v>
      </c>
      <c r="D379" s="70"/>
      <c r="E379" s="190">
        <v>200000.0</v>
      </c>
      <c r="F379" s="179"/>
      <c r="G379" s="91">
        <f t="shared" si="2"/>
        <v>104508076</v>
      </c>
      <c r="H379" s="39"/>
      <c r="I379" s="39"/>
      <c r="J379" s="39"/>
    </row>
    <row r="380">
      <c r="A380" s="69">
        <v>45918.0</v>
      </c>
      <c r="B380" s="70"/>
      <c r="C380" s="89" t="s">
        <v>391</v>
      </c>
      <c r="D380" s="70"/>
      <c r="E380" s="190">
        <v>33600.0</v>
      </c>
      <c r="F380" s="179"/>
      <c r="G380" s="91">
        <f t="shared" si="2"/>
        <v>104541676</v>
      </c>
      <c r="H380" s="39"/>
      <c r="I380" s="39"/>
      <c r="J380" s="39"/>
    </row>
    <row r="381">
      <c r="A381" s="69">
        <v>45918.0</v>
      </c>
      <c r="B381" s="70"/>
      <c r="C381" s="70" t="s">
        <v>1152</v>
      </c>
      <c r="D381" s="70"/>
      <c r="E381" s="190">
        <v>177000.0</v>
      </c>
      <c r="F381" s="179"/>
      <c r="G381" s="91">
        <f t="shared" si="2"/>
        <v>104718676</v>
      </c>
      <c r="H381" s="39"/>
      <c r="I381" s="39"/>
      <c r="J381" s="39"/>
    </row>
    <row r="382">
      <c r="A382" s="69">
        <v>45918.0</v>
      </c>
      <c r="B382" s="102"/>
      <c r="C382" s="92" t="s">
        <v>392</v>
      </c>
      <c r="D382" s="70"/>
      <c r="E382" s="92">
        <v>60000.0</v>
      </c>
      <c r="F382" s="179"/>
      <c r="G382" s="91">
        <f t="shared" si="2"/>
        <v>104778676</v>
      </c>
      <c r="H382" s="39"/>
      <c r="I382" s="39"/>
      <c r="J382" s="39"/>
    </row>
    <row r="383">
      <c r="A383" s="69">
        <v>45918.0</v>
      </c>
      <c r="B383" s="102"/>
      <c r="C383" s="6" t="s">
        <v>395</v>
      </c>
      <c r="D383" s="13"/>
      <c r="E383" s="6">
        <v>825000.0</v>
      </c>
      <c r="F383" s="179"/>
      <c r="G383" s="91">
        <f t="shared" si="2"/>
        <v>105603676</v>
      </c>
      <c r="H383" s="39"/>
      <c r="I383" s="39"/>
      <c r="J383" s="39"/>
    </row>
    <row r="384">
      <c r="A384" s="69">
        <v>45919.0</v>
      </c>
      <c r="B384" s="102"/>
      <c r="C384" s="6" t="s">
        <v>1157</v>
      </c>
      <c r="D384" s="13"/>
      <c r="E384" s="6">
        <v>30000.0</v>
      </c>
      <c r="F384" s="179"/>
      <c r="G384" s="91">
        <f t="shared" si="2"/>
        <v>105633676</v>
      </c>
      <c r="H384" s="39"/>
      <c r="I384" s="39"/>
      <c r="J384" s="39"/>
    </row>
    <row r="385">
      <c r="A385" s="69">
        <v>45919.0</v>
      </c>
      <c r="B385" s="102"/>
      <c r="C385" s="6" t="s">
        <v>397</v>
      </c>
      <c r="D385" s="13"/>
      <c r="E385" s="6">
        <v>10000.0</v>
      </c>
      <c r="F385" s="179"/>
      <c r="G385" s="91">
        <f t="shared" si="2"/>
        <v>105643676</v>
      </c>
      <c r="H385" s="39"/>
      <c r="I385" s="39"/>
      <c r="J385" s="39"/>
    </row>
    <row r="386">
      <c r="A386" s="69">
        <v>45919.0</v>
      </c>
      <c r="B386" s="102"/>
      <c r="C386" s="6" t="s">
        <v>398</v>
      </c>
      <c r="D386" s="13"/>
      <c r="E386" s="6">
        <v>10000.0</v>
      </c>
      <c r="F386" s="179"/>
      <c r="G386" s="91">
        <f t="shared" si="2"/>
        <v>105653676</v>
      </c>
      <c r="H386" s="39"/>
      <c r="I386" s="39"/>
      <c r="J386" s="39"/>
    </row>
    <row r="387">
      <c r="A387" s="96">
        <v>45920.0</v>
      </c>
      <c r="B387" s="127"/>
      <c r="C387" s="127" t="s">
        <v>1162</v>
      </c>
      <c r="D387" s="127"/>
      <c r="E387" s="181">
        <v>250000.0</v>
      </c>
      <c r="F387" s="179"/>
      <c r="G387" s="91">
        <f t="shared" si="2"/>
        <v>105903676</v>
      </c>
      <c r="H387" s="39"/>
      <c r="I387" s="39"/>
      <c r="J387" s="39"/>
    </row>
    <row r="388">
      <c r="A388" s="96">
        <v>45921.0</v>
      </c>
      <c r="B388" s="127"/>
      <c r="C388" s="100"/>
      <c r="D388" s="127"/>
      <c r="E388" s="201">
        <v>2000.0</v>
      </c>
      <c r="F388" s="179"/>
      <c r="G388" s="91">
        <f t="shared" si="2"/>
        <v>105905676</v>
      </c>
      <c r="H388" s="39"/>
      <c r="I388" s="39"/>
      <c r="J388" s="39"/>
    </row>
    <row r="389">
      <c r="A389" s="96">
        <v>45921.0</v>
      </c>
      <c r="B389" s="127"/>
      <c r="C389" s="127" t="s">
        <v>1165</v>
      </c>
      <c r="D389" s="127"/>
      <c r="E389" s="181">
        <v>111300.0</v>
      </c>
      <c r="F389" s="179"/>
      <c r="G389" s="91">
        <f t="shared" si="2"/>
        <v>106016976</v>
      </c>
      <c r="H389" s="39"/>
      <c r="I389" s="39"/>
      <c r="J389" s="39"/>
    </row>
    <row r="390">
      <c r="A390" s="215"/>
      <c r="B390" s="102"/>
      <c r="C390" s="178"/>
      <c r="D390" s="102"/>
      <c r="E390" s="105"/>
      <c r="F390" s="179"/>
      <c r="G390" s="91">
        <f t="shared" si="2"/>
        <v>106016976</v>
      </c>
      <c r="H390" s="39"/>
      <c r="I390" s="39"/>
      <c r="J390" s="39"/>
    </row>
    <row r="391">
      <c r="A391" s="96">
        <v>45923.0</v>
      </c>
      <c r="B391" s="127"/>
      <c r="C391" s="127" t="s">
        <v>405</v>
      </c>
      <c r="D391" s="127"/>
      <c r="E391" s="216"/>
      <c r="F391" s="181">
        <v>1000000.0</v>
      </c>
      <c r="G391" s="91">
        <f t="shared" si="2"/>
        <v>105016976</v>
      </c>
      <c r="H391" s="39"/>
      <c r="I391" s="39"/>
      <c r="J391" s="39"/>
    </row>
    <row r="392">
      <c r="A392" s="96">
        <v>45923.0</v>
      </c>
      <c r="B392" s="127"/>
      <c r="C392" s="100" t="s">
        <v>1168</v>
      </c>
      <c r="D392" s="127"/>
      <c r="E392" s="217">
        <v>330000.0</v>
      </c>
      <c r="F392" s="216"/>
      <c r="G392" s="91">
        <f t="shared" si="2"/>
        <v>105346976</v>
      </c>
      <c r="H392" s="39"/>
      <c r="I392" s="39"/>
      <c r="J392" s="39"/>
    </row>
    <row r="393">
      <c r="A393" s="96">
        <v>45925.0</v>
      </c>
      <c r="B393" s="127"/>
      <c r="C393" s="127" t="s">
        <v>1169</v>
      </c>
      <c r="D393" s="127"/>
      <c r="E393" s="181">
        <v>137500.0</v>
      </c>
      <c r="F393" s="179"/>
      <c r="G393" s="91">
        <f t="shared" si="2"/>
        <v>105484476</v>
      </c>
      <c r="H393" s="39"/>
      <c r="I393" s="39"/>
      <c r="J393" s="39"/>
    </row>
    <row r="394">
      <c r="A394" s="96">
        <v>45925.0</v>
      </c>
      <c r="B394" s="127"/>
      <c r="C394" s="128" t="s">
        <v>1170</v>
      </c>
      <c r="D394" s="127"/>
      <c r="E394" s="181">
        <v>754000.0</v>
      </c>
      <c r="F394" s="179"/>
      <c r="G394" s="91">
        <f t="shared" si="2"/>
        <v>106238476</v>
      </c>
      <c r="H394" s="39"/>
      <c r="I394" s="39"/>
      <c r="J394" s="39"/>
    </row>
    <row r="395">
      <c r="A395" s="96">
        <v>45925.0</v>
      </c>
      <c r="B395" s="127"/>
      <c r="C395" s="127" t="s">
        <v>1171</v>
      </c>
      <c r="D395" s="127"/>
      <c r="E395" s="181">
        <v>465000.0</v>
      </c>
      <c r="F395" s="179"/>
      <c r="G395" s="91">
        <f t="shared" si="2"/>
        <v>106703476</v>
      </c>
      <c r="H395" s="39"/>
      <c r="I395" s="39"/>
      <c r="J395" s="39"/>
    </row>
    <row r="396">
      <c r="A396" s="96">
        <v>45925.0</v>
      </c>
      <c r="B396" s="127"/>
      <c r="C396" s="100" t="s">
        <v>1172</v>
      </c>
      <c r="D396" s="127"/>
      <c r="E396" s="181">
        <v>360000.0</v>
      </c>
      <c r="F396" s="179"/>
      <c r="G396" s="91">
        <f t="shared" si="2"/>
        <v>107063476</v>
      </c>
      <c r="H396" s="39"/>
      <c r="I396" s="39"/>
      <c r="J396" s="39"/>
    </row>
    <row r="397">
      <c r="A397" s="96">
        <v>45926.0</v>
      </c>
      <c r="B397" s="127"/>
      <c r="C397" s="127" t="s">
        <v>1173</v>
      </c>
      <c r="D397" s="127"/>
      <c r="E397" s="127"/>
      <c r="F397" s="218">
        <v>2000000.0</v>
      </c>
      <c r="G397" s="91">
        <f t="shared" si="2"/>
        <v>105063476</v>
      </c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</row>
    <row r="398">
      <c r="A398" s="96">
        <v>45926.0</v>
      </c>
      <c r="B398" s="127"/>
      <c r="C398" s="127" t="s">
        <v>1174</v>
      </c>
      <c r="D398" s="127"/>
      <c r="E398" s="128">
        <v>5000000.0</v>
      </c>
      <c r="F398" s="174">
        <v>1.1893E7</v>
      </c>
      <c r="G398" s="91">
        <f t="shared" si="2"/>
        <v>98170476</v>
      </c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</row>
    <row r="399">
      <c r="G399" s="91">
        <f t="shared" ref="G399:G400" si="3">+((G398+E405)-F399)</f>
        <v>99170476</v>
      </c>
    </row>
    <row r="400">
      <c r="G400" s="91">
        <f t="shared" si="3"/>
        <v>102170476</v>
      </c>
    </row>
    <row r="401">
      <c r="A401" s="96">
        <v>45929.0</v>
      </c>
      <c r="B401" s="127"/>
      <c r="C401" s="127" t="s">
        <v>1175</v>
      </c>
      <c r="D401" s="127"/>
      <c r="E401" s="219">
        <v>36900.0</v>
      </c>
      <c r="F401" s="127"/>
      <c r="G401" s="91">
        <f t="shared" ref="G401:G787" si="4">+((G400+E401)-F401)</f>
        <v>102207376</v>
      </c>
    </row>
    <row r="402">
      <c r="A402" s="96">
        <v>45929.0</v>
      </c>
      <c r="B402" s="127"/>
      <c r="C402" s="127" t="s">
        <v>1176</v>
      </c>
      <c r="D402" s="127"/>
      <c r="E402" s="174">
        <v>1000000.0</v>
      </c>
      <c r="F402" s="127"/>
      <c r="G402" s="91">
        <f t="shared" si="4"/>
        <v>103207376</v>
      </c>
    </row>
    <row r="403">
      <c r="A403" s="96">
        <v>45929.0</v>
      </c>
      <c r="B403" s="127"/>
      <c r="C403" s="127" t="s">
        <v>1177</v>
      </c>
      <c r="D403" s="127"/>
      <c r="E403" s="220"/>
      <c r="F403" s="221">
        <v>1.5E7</v>
      </c>
      <c r="G403" s="91">
        <f t="shared" si="4"/>
        <v>88207376</v>
      </c>
    </row>
    <row r="404">
      <c r="A404" s="96">
        <v>45929.0</v>
      </c>
      <c r="B404" s="127"/>
      <c r="C404" s="127" t="s">
        <v>1178</v>
      </c>
      <c r="D404" s="127"/>
      <c r="E404" s="219"/>
      <c r="F404" s="221">
        <v>1.5E7</v>
      </c>
      <c r="G404" s="91">
        <f t="shared" si="4"/>
        <v>73207376</v>
      </c>
      <c r="H404" s="2" t="s">
        <v>1179</v>
      </c>
    </row>
    <row r="405">
      <c r="A405" s="96"/>
      <c r="B405" s="127"/>
      <c r="C405" s="2" t="s">
        <v>1180</v>
      </c>
      <c r="E405" s="2">
        <v>1000000.0</v>
      </c>
      <c r="F405" s="127"/>
      <c r="G405" s="91">
        <f t="shared" si="4"/>
        <v>74207376</v>
      </c>
    </row>
    <row r="406">
      <c r="A406" s="96"/>
      <c r="B406" s="127"/>
      <c r="C406" s="2" t="s">
        <v>1181</v>
      </c>
      <c r="E406" s="2">
        <v>3000000.0</v>
      </c>
      <c r="F406" s="127"/>
      <c r="G406" s="91">
        <f t="shared" si="4"/>
        <v>77207376</v>
      </c>
    </row>
    <row r="407">
      <c r="A407" s="96"/>
      <c r="B407" s="127"/>
      <c r="C407" s="2" t="s">
        <v>289</v>
      </c>
      <c r="E407" s="2">
        <v>152000.0</v>
      </c>
      <c r="F407" s="127"/>
      <c r="G407" s="91">
        <f t="shared" si="4"/>
        <v>77359376</v>
      </c>
    </row>
    <row r="408">
      <c r="A408" s="96"/>
      <c r="B408" s="127"/>
      <c r="C408" s="2" t="s">
        <v>290</v>
      </c>
      <c r="E408" s="2">
        <v>384000.0</v>
      </c>
      <c r="F408" s="127"/>
      <c r="G408" s="91">
        <f t="shared" si="4"/>
        <v>77743376</v>
      </c>
    </row>
    <row r="409">
      <c r="A409" s="96">
        <v>45928.0</v>
      </c>
      <c r="B409" s="127" t="s">
        <v>1182</v>
      </c>
      <c r="C409" s="127" t="s">
        <v>1183</v>
      </c>
      <c r="D409" s="127"/>
      <c r="E409" s="219">
        <v>2500000.0</v>
      </c>
      <c r="F409" s="127"/>
      <c r="G409" s="91">
        <f t="shared" si="4"/>
        <v>80243376</v>
      </c>
    </row>
    <row r="410">
      <c r="A410" s="96">
        <v>45929.0</v>
      </c>
      <c r="B410" s="127"/>
      <c r="C410" s="127" t="s">
        <v>1184</v>
      </c>
      <c r="D410" s="127"/>
      <c r="E410" s="219">
        <v>120000.0</v>
      </c>
      <c r="F410" s="127"/>
      <c r="G410" s="91">
        <f t="shared" si="4"/>
        <v>80363376</v>
      </c>
    </row>
    <row r="411">
      <c r="A411" s="96">
        <v>45929.0</v>
      </c>
      <c r="B411" s="127"/>
      <c r="C411" s="127" t="s">
        <v>1185</v>
      </c>
      <c r="D411" s="127"/>
      <c r="E411" s="219">
        <v>336000.0</v>
      </c>
      <c r="F411" s="127"/>
      <c r="G411" s="91">
        <f t="shared" si="4"/>
        <v>80699376</v>
      </c>
    </row>
    <row r="412">
      <c r="A412" s="96">
        <v>45931.0</v>
      </c>
      <c r="B412" s="127"/>
      <c r="C412" s="127" t="s">
        <v>1186</v>
      </c>
      <c r="D412" s="127"/>
      <c r="E412" s="219">
        <v>1000000.0</v>
      </c>
      <c r="F412" s="127"/>
      <c r="G412" s="91">
        <f t="shared" si="4"/>
        <v>81699376</v>
      </c>
    </row>
    <row r="413">
      <c r="A413" s="96">
        <v>45931.0</v>
      </c>
      <c r="B413" s="127"/>
      <c r="C413" s="127" t="s">
        <v>488</v>
      </c>
      <c r="D413" s="127"/>
      <c r="E413" s="174">
        <v>2000.0</v>
      </c>
      <c r="F413" s="127"/>
      <c r="G413" s="91">
        <f t="shared" si="4"/>
        <v>81701376</v>
      </c>
    </row>
    <row r="414">
      <c r="A414" s="96">
        <v>45931.0</v>
      </c>
      <c r="B414" s="127"/>
      <c r="C414" s="127" t="s">
        <v>1187</v>
      </c>
      <c r="D414" s="127"/>
      <c r="E414" s="219">
        <v>60000.0</v>
      </c>
      <c r="F414" s="127"/>
      <c r="G414" s="91">
        <f t="shared" si="4"/>
        <v>81761376</v>
      </c>
    </row>
    <row r="415">
      <c r="A415" s="96">
        <v>45931.0</v>
      </c>
      <c r="B415" s="127"/>
      <c r="C415" s="127" t="s">
        <v>1188</v>
      </c>
      <c r="D415" s="127"/>
      <c r="E415" s="219">
        <v>120000.0</v>
      </c>
      <c r="F415" s="127"/>
      <c r="G415" s="91">
        <f t="shared" si="4"/>
        <v>81881376</v>
      </c>
    </row>
    <row r="416">
      <c r="A416" s="96">
        <v>45932.0</v>
      </c>
      <c r="B416" s="127"/>
      <c r="C416" s="127" t="s">
        <v>957</v>
      </c>
      <c r="D416" s="127"/>
      <c r="E416" s="219">
        <v>100000.0</v>
      </c>
      <c r="F416" s="127"/>
      <c r="G416" s="91">
        <f t="shared" si="4"/>
        <v>81981376</v>
      </c>
      <c r="H416" s="2" t="s">
        <v>402</v>
      </c>
      <c r="I416" s="2">
        <v>1.0E7</v>
      </c>
    </row>
    <row r="417">
      <c r="A417" s="96">
        <v>45933.0</v>
      </c>
      <c r="B417" s="127"/>
      <c r="C417" s="127" t="s">
        <v>1189</v>
      </c>
      <c r="D417" s="127"/>
      <c r="E417" s="219">
        <v>45000.0</v>
      </c>
      <c r="F417" s="127"/>
      <c r="G417" s="91">
        <f t="shared" si="4"/>
        <v>82026376</v>
      </c>
      <c r="H417" s="2" t="s">
        <v>4</v>
      </c>
      <c r="I417" s="2">
        <v>1.0E7</v>
      </c>
    </row>
    <row r="418">
      <c r="A418" s="96">
        <v>45933.0</v>
      </c>
      <c r="B418" s="127"/>
      <c r="C418" s="127" t="s">
        <v>1190</v>
      </c>
      <c r="D418" s="127"/>
      <c r="E418" s="219">
        <v>40500.0</v>
      </c>
      <c r="F418" s="127"/>
      <c r="G418" s="91">
        <f t="shared" si="4"/>
        <v>82066876</v>
      </c>
      <c r="H418" s="2" t="s">
        <v>1191</v>
      </c>
      <c r="I418" s="2">
        <v>5000000.0</v>
      </c>
    </row>
    <row r="419">
      <c r="A419" s="96">
        <v>45933.0</v>
      </c>
      <c r="B419" s="127"/>
      <c r="C419" s="127" t="s">
        <v>318</v>
      </c>
      <c r="D419" s="127"/>
      <c r="E419" s="219">
        <v>26000.0</v>
      </c>
      <c r="F419" s="127"/>
      <c r="G419" s="91">
        <f t="shared" si="4"/>
        <v>82092876</v>
      </c>
      <c r="H419" s="2" t="s">
        <v>1192</v>
      </c>
      <c r="I419" s="2">
        <v>8000000.0</v>
      </c>
    </row>
    <row r="420">
      <c r="A420" s="96">
        <v>45934.0</v>
      </c>
      <c r="B420" s="127"/>
      <c r="C420" s="127" t="s">
        <v>1193</v>
      </c>
      <c r="D420" s="127"/>
      <c r="E420" s="219">
        <v>124480.0</v>
      </c>
      <c r="F420" s="127"/>
      <c r="G420" s="91">
        <f t="shared" si="4"/>
        <v>82217356</v>
      </c>
      <c r="H420" s="2" t="s">
        <v>465</v>
      </c>
      <c r="I420" s="2">
        <v>5000000.0</v>
      </c>
    </row>
    <row r="421">
      <c r="A421" s="96">
        <v>45936.0</v>
      </c>
      <c r="B421" s="127"/>
      <c r="C421" s="127" t="s">
        <v>308</v>
      </c>
      <c r="D421" s="127"/>
      <c r="E421" s="219">
        <v>288000.0</v>
      </c>
      <c r="F421" s="127"/>
      <c r="G421" s="91">
        <f t="shared" si="4"/>
        <v>82505356</v>
      </c>
    </row>
    <row r="422">
      <c r="A422" s="96">
        <v>45936.0</v>
      </c>
      <c r="B422" s="127"/>
      <c r="C422" s="127" t="s">
        <v>1194</v>
      </c>
      <c r="D422" s="127"/>
      <c r="E422" s="219">
        <v>3000000.0</v>
      </c>
      <c r="F422" s="127"/>
      <c r="G422" s="91">
        <f t="shared" si="4"/>
        <v>85505356</v>
      </c>
    </row>
    <row r="423">
      <c r="A423" s="96">
        <v>45931.0</v>
      </c>
      <c r="B423" s="127" t="s">
        <v>1022</v>
      </c>
      <c r="C423" s="127" t="s">
        <v>1195</v>
      </c>
      <c r="D423" s="127"/>
      <c r="E423" s="220"/>
      <c r="F423" s="219">
        <v>120000.0</v>
      </c>
      <c r="G423" s="91">
        <f t="shared" si="4"/>
        <v>85385356</v>
      </c>
    </row>
    <row r="424">
      <c r="A424" s="96">
        <v>45931.0</v>
      </c>
      <c r="B424" s="127" t="s">
        <v>1022</v>
      </c>
      <c r="C424" s="127" t="s">
        <v>1196</v>
      </c>
      <c r="D424" s="127"/>
      <c r="E424" s="220"/>
      <c r="F424" s="219">
        <v>337500.0</v>
      </c>
      <c r="G424" s="91">
        <f t="shared" si="4"/>
        <v>85047856</v>
      </c>
    </row>
    <row r="425">
      <c r="A425" s="96">
        <v>45931.0</v>
      </c>
      <c r="B425" s="127" t="s">
        <v>1022</v>
      </c>
      <c r="C425" s="127" t="s">
        <v>1197</v>
      </c>
      <c r="D425" s="127"/>
      <c r="E425" s="219">
        <v>218250.0</v>
      </c>
      <c r="F425" s="220"/>
      <c r="G425" s="91">
        <f t="shared" si="4"/>
        <v>85266106</v>
      </c>
    </row>
    <row r="426">
      <c r="A426" s="96">
        <v>45935.0</v>
      </c>
      <c r="B426" s="127" t="s">
        <v>1022</v>
      </c>
      <c r="C426" s="128" t="s">
        <v>1198</v>
      </c>
      <c r="D426" s="127"/>
      <c r="E426" s="127"/>
      <c r="F426" s="186">
        <v>1500000.0</v>
      </c>
      <c r="G426" s="91">
        <f t="shared" si="4"/>
        <v>83766106</v>
      </c>
    </row>
    <row r="427">
      <c r="A427" s="96">
        <v>45936.0</v>
      </c>
      <c r="B427" s="127" t="s">
        <v>1022</v>
      </c>
      <c r="C427" s="127" t="s">
        <v>1199</v>
      </c>
      <c r="D427" s="127"/>
      <c r="E427" s="222">
        <v>150000.0</v>
      </c>
      <c r="F427" s="127"/>
      <c r="G427" s="91">
        <f t="shared" si="4"/>
        <v>83916106</v>
      </c>
    </row>
    <row r="428">
      <c r="A428" s="96">
        <v>45937.0</v>
      </c>
      <c r="B428" s="127" t="s">
        <v>1022</v>
      </c>
      <c r="C428" s="128" t="s">
        <v>317</v>
      </c>
      <c r="D428" s="127"/>
      <c r="E428" s="220"/>
      <c r="F428" s="219">
        <v>1200000.0</v>
      </c>
      <c r="G428" s="91">
        <f t="shared" si="4"/>
        <v>82716106</v>
      </c>
    </row>
    <row r="429">
      <c r="A429" s="96">
        <v>45937.0</v>
      </c>
      <c r="B429" s="127" t="s">
        <v>1022</v>
      </c>
      <c r="C429" s="128" t="s">
        <v>1200</v>
      </c>
      <c r="D429" s="127"/>
      <c r="E429" s="220"/>
      <c r="F429" s="219">
        <v>1700000.0</v>
      </c>
      <c r="G429" s="91">
        <f t="shared" si="4"/>
        <v>81016106</v>
      </c>
    </row>
    <row r="430">
      <c r="A430" s="96">
        <v>45937.0</v>
      </c>
      <c r="B430" s="127"/>
      <c r="C430" s="127" t="s">
        <v>1201</v>
      </c>
      <c r="D430" s="127"/>
      <c r="E430" s="219">
        <v>100000.0</v>
      </c>
      <c r="F430" s="127"/>
      <c r="G430" s="91">
        <f t="shared" si="4"/>
        <v>81116106</v>
      </c>
    </row>
    <row r="431">
      <c r="A431" s="96">
        <v>45937.0</v>
      </c>
      <c r="B431" s="127"/>
      <c r="C431" s="127" t="s">
        <v>1202</v>
      </c>
      <c r="D431" s="127"/>
      <c r="E431" s="219">
        <v>400000.0</v>
      </c>
      <c r="F431" s="127"/>
      <c r="G431" s="91">
        <f t="shared" si="4"/>
        <v>81516106</v>
      </c>
    </row>
    <row r="432">
      <c r="A432" s="96">
        <v>45938.0</v>
      </c>
      <c r="B432" s="127"/>
      <c r="C432" s="127" t="s">
        <v>1203</v>
      </c>
      <c r="D432" s="127"/>
      <c r="E432" s="219">
        <v>100000.0</v>
      </c>
      <c r="F432" s="127"/>
      <c r="G432" s="91">
        <f t="shared" si="4"/>
        <v>81616106</v>
      </c>
    </row>
    <row r="433">
      <c r="G433" s="91">
        <f t="shared" si="4"/>
        <v>81616106</v>
      </c>
    </row>
    <row r="434">
      <c r="C434" s="2" t="s">
        <v>1204</v>
      </c>
      <c r="F434" s="2">
        <v>500000.0</v>
      </c>
      <c r="G434" s="91">
        <f t="shared" si="4"/>
        <v>81116106</v>
      </c>
    </row>
    <row r="435">
      <c r="A435" s="223">
        <v>45944.0</v>
      </c>
      <c r="B435" s="127"/>
      <c r="C435" s="127" t="s">
        <v>1205</v>
      </c>
      <c r="D435" s="127"/>
      <c r="E435" s="219">
        <v>2313000.0</v>
      </c>
      <c r="F435" s="127"/>
      <c r="G435" s="91">
        <f t="shared" si="4"/>
        <v>83429106</v>
      </c>
    </row>
    <row r="436">
      <c r="A436" s="223">
        <v>45944.0</v>
      </c>
      <c r="B436" s="127"/>
      <c r="C436" s="127" t="s">
        <v>1066</v>
      </c>
      <c r="D436" s="127"/>
      <c r="E436" s="219">
        <v>3000000.0</v>
      </c>
      <c r="F436" s="127"/>
      <c r="G436" s="91">
        <f t="shared" si="4"/>
        <v>86429106</v>
      </c>
    </row>
    <row r="437">
      <c r="A437" s="223">
        <v>45945.0</v>
      </c>
      <c r="B437" s="127"/>
      <c r="C437" s="127" t="s">
        <v>1206</v>
      </c>
      <c r="D437" s="127"/>
      <c r="E437" s="219">
        <v>336000.0</v>
      </c>
      <c r="F437" s="127"/>
      <c r="G437" s="91">
        <f t="shared" si="4"/>
        <v>86765106</v>
      </c>
    </row>
    <row r="438">
      <c r="A438" s="223">
        <v>45946.0</v>
      </c>
      <c r="B438" s="127"/>
      <c r="C438" s="127" t="s">
        <v>1142</v>
      </c>
      <c r="D438" s="127"/>
      <c r="E438" s="219">
        <v>2850000.0</v>
      </c>
      <c r="F438" s="127"/>
      <c r="G438" s="91">
        <f t="shared" si="4"/>
        <v>89615106</v>
      </c>
    </row>
    <row r="439">
      <c r="A439" s="223">
        <v>45946.0</v>
      </c>
      <c r="B439" s="127"/>
      <c r="C439" s="127" t="s">
        <v>1207</v>
      </c>
      <c r="D439" s="127"/>
      <c r="E439" s="219">
        <v>28700.0</v>
      </c>
      <c r="F439" s="127"/>
      <c r="G439" s="91">
        <f t="shared" si="4"/>
        <v>89643806</v>
      </c>
    </row>
    <row r="440">
      <c r="A440" s="223">
        <v>45946.0</v>
      </c>
      <c r="B440" s="127"/>
      <c r="C440" s="127" t="s">
        <v>1208</v>
      </c>
      <c r="D440" s="127"/>
      <c r="E440" s="219">
        <v>3500000.0</v>
      </c>
      <c r="F440" s="127"/>
      <c r="G440" s="91">
        <f t="shared" si="4"/>
        <v>93143806</v>
      </c>
    </row>
    <row r="441">
      <c r="A441" s="223">
        <v>45946.0</v>
      </c>
      <c r="B441" s="127"/>
      <c r="C441" s="127" t="s">
        <v>1209</v>
      </c>
      <c r="D441" s="127"/>
      <c r="E441" s="219">
        <v>250000.0</v>
      </c>
      <c r="F441" s="127"/>
      <c r="G441" s="91">
        <f t="shared" si="4"/>
        <v>93393806</v>
      </c>
    </row>
    <row r="442">
      <c r="A442" s="223">
        <v>45946.0</v>
      </c>
      <c r="B442" s="127"/>
      <c r="C442" s="127" t="s">
        <v>1210</v>
      </c>
      <c r="D442" s="127"/>
      <c r="E442" s="127"/>
      <c r="F442" s="219">
        <v>1200000.0</v>
      </c>
      <c r="G442" s="91">
        <f t="shared" si="4"/>
        <v>92193806</v>
      </c>
    </row>
    <row r="443">
      <c r="A443" s="223">
        <v>45947.0</v>
      </c>
      <c r="B443" s="127"/>
      <c r="C443" s="127" t="s">
        <v>1211</v>
      </c>
      <c r="D443" s="127"/>
      <c r="E443" s="127"/>
      <c r="F443" s="174">
        <v>900000.0</v>
      </c>
      <c r="G443" s="91">
        <f t="shared" si="4"/>
        <v>91293806</v>
      </c>
    </row>
    <row r="444">
      <c r="A444" s="223">
        <v>45948.0</v>
      </c>
      <c r="B444" s="127"/>
      <c r="C444" s="128" t="s">
        <v>1212</v>
      </c>
      <c r="D444" s="127"/>
      <c r="E444" s="219">
        <v>2000000.0</v>
      </c>
      <c r="G444" s="91">
        <f t="shared" si="4"/>
        <v>93293806</v>
      </c>
    </row>
    <row r="445">
      <c r="A445" s="223">
        <v>45949.0</v>
      </c>
      <c r="B445" s="127"/>
      <c r="C445" s="127" t="s">
        <v>1213</v>
      </c>
      <c r="D445" s="127"/>
      <c r="E445" s="219">
        <v>2000000.0</v>
      </c>
      <c r="G445" s="91">
        <f t="shared" si="4"/>
        <v>95293806</v>
      </c>
    </row>
    <row r="446">
      <c r="A446" s="223">
        <v>45949.0</v>
      </c>
      <c r="B446" s="127"/>
      <c r="C446" s="127" t="s">
        <v>1214</v>
      </c>
      <c r="D446" s="127"/>
      <c r="E446" s="219">
        <v>43000.0</v>
      </c>
      <c r="G446" s="91">
        <f t="shared" si="4"/>
        <v>95336806</v>
      </c>
    </row>
    <row r="447">
      <c r="A447" s="223">
        <v>45950.0</v>
      </c>
      <c r="B447" s="127"/>
      <c r="C447" s="127" t="s">
        <v>1215</v>
      </c>
      <c r="D447" s="127"/>
      <c r="E447" s="219">
        <v>160000.0</v>
      </c>
      <c r="G447" s="91">
        <f t="shared" si="4"/>
        <v>95496806</v>
      </c>
    </row>
    <row r="448">
      <c r="A448" s="223">
        <v>45950.0</v>
      </c>
      <c r="B448" s="127"/>
      <c r="C448" s="127" t="s">
        <v>327</v>
      </c>
      <c r="D448" s="127"/>
      <c r="E448" s="219">
        <v>288000.0</v>
      </c>
      <c r="G448" s="91">
        <f t="shared" si="4"/>
        <v>95784806</v>
      </c>
    </row>
    <row r="449">
      <c r="A449" s="223">
        <v>45951.0</v>
      </c>
      <c r="B449" s="127"/>
      <c r="C449" s="127" t="s">
        <v>1216</v>
      </c>
      <c r="D449" s="127"/>
      <c r="E449" s="219">
        <v>92000.0</v>
      </c>
      <c r="G449" s="91">
        <f t="shared" si="4"/>
        <v>95876806</v>
      </c>
    </row>
    <row r="450">
      <c r="A450" s="223">
        <v>45953.0</v>
      </c>
      <c r="B450" s="127"/>
      <c r="C450" s="127" t="s">
        <v>1217</v>
      </c>
      <c r="D450" s="127"/>
      <c r="E450" s="219">
        <v>299000.0</v>
      </c>
      <c r="G450" s="91">
        <f t="shared" si="4"/>
        <v>96175806</v>
      </c>
    </row>
    <row r="451">
      <c r="A451" s="223">
        <v>45953.0</v>
      </c>
      <c r="B451" s="127"/>
      <c r="C451" s="127" t="s">
        <v>1218</v>
      </c>
      <c r="D451" s="127"/>
      <c r="E451" s="219">
        <v>260500.0</v>
      </c>
      <c r="G451" s="91">
        <f t="shared" si="4"/>
        <v>96436306</v>
      </c>
    </row>
    <row r="452">
      <c r="A452" s="223">
        <v>45953.0</v>
      </c>
      <c r="B452" s="127"/>
      <c r="C452" s="127" t="s">
        <v>1219</v>
      </c>
      <c r="D452" s="127"/>
      <c r="E452" s="219">
        <v>365000.0</v>
      </c>
      <c r="G452" s="91">
        <f t="shared" si="4"/>
        <v>96801306</v>
      </c>
    </row>
    <row r="453">
      <c r="A453" s="223">
        <v>45954.0</v>
      </c>
      <c r="B453" s="127"/>
      <c r="C453" s="127" t="s">
        <v>826</v>
      </c>
      <c r="D453" s="127"/>
      <c r="E453" s="181">
        <v>100000.0</v>
      </c>
      <c r="F453" s="26"/>
      <c r="G453" s="91">
        <f t="shared" si="4"/>
        <v>96901306</v>
      </c>
    </row>
    <row r="454">
      <c r="A454" s="223">
        <v>45954.0</v>
      </c>
      <c r="B454" s="127"/>
      <c r="C454" s="127" t="s">
        <v>1220</v>
      </c>
      <c r="D454" s="127"/>
      <c r="E454" s="181">
        <v>1700000.0</v>
      </c>
      <c r="F454" s="26"/>
      <c r="G454" s="91">
        <f t="shared" si="4"/>
        <v>98601306</v>
      </c>
    </row>
    <row r="455">
      <c r="A455" s="195">
        <v>45951.0</v>
      </c>
      <c r="C455" s="2" t="s">
        <v>1221</v>
      </c>
      <c r="E455" s="26"/>
      <c r="F455" s="27">
        <v>4000000.0</v>
      </c>
      <c r="G455" s="91">
        <f t="shared" si="4"/>
        <v>94601306</v>
      </c>
    </row>
    <row r="456">
      <c r="A456" s="195">
        <v>45957.0</v>
      </c>
      <c r="C456" s="2" t="s">
        <v>1222</v>
      </c>
      <c r="E456" s="27">
        <v>2000000.0</v>
      </c>
      <c r="F456" s="26"/>
      <c r="G456" s="91">
        <f t="shared" si="4"/>
        <v>96601306</v>
      </c>
    </row>
    <row r="457">
      <c r="A457" s="195">
        <v>45958.0</v>
      </c>
      <c r="C457" s="2" t="s">
        <v>1223</v>
      </c>
      <c r="E457" s="27">
        <v>500000.0</v>
      </c>
      <c r="F457" s="26"/>
      <c r="G457" s="91">
        <f t="shared" si="4"/>
        <v>97101306</v>
      </c>
    </row>
    <row r="458">
      <c r="A458" s="195">
        <v>45958.0</v>
      </c>
      <c r="C458" s="2" t="s">
        <v>1224</v>
      </c>
      <c r="E458" s="27">
        <v>336000.0</v>
      </c>
      <c r="F458" s="26"/>
      <c r="G458" s="91">
        <f t="shared" si="4"/>
        <v>97437306</v>
      </c>
    </row>
    <row r="459">
      <c r="A459" s="195">
        <v>45958.0</v>
      </c>
      <c r="C459" s="2" t="s">
        <v>1225</v>
      </c>
      <c r="E459" s="26"/>
      <c r="F459" s="27">
        <v>2000000.0</v>
      </c>
      <c r="G459" s="91">
        <f t="shared" si="4"/>
        <v>95437306</v>
      </c>
    </row>
    <row r="460">
      <c r="C460" s="2" t="s">
        <v>1226</v>
      </c>
      <c r="E460" s="26"/>
      <c r="F460" s="27">
        <v>5000000.0</v>
      </c>
      <c r="G460" s="91">
        <f t="shared" si="4"/>
        <v>90437306</v>
      </c>
    </row>
    <row r="461">
      <c r="A461" s="12">
        <v>45962.0</v>
      </c>
      <c r="C461" s="2" t="s">
        <v>1227</v>
      </c>
      <c r="E461" s="26"/>
      <c r="F461" s="27">
        <v>2400000.0</v>
      </c>
      <c r="G461" s="91">
        <f t="shared" si="4"/>
        <v>88037306</v>
      </c>
    </row>
    <row r="462">
      <c r="A462" s="12">
        <v>45965.0</v>
      </c>
      <c r="C462" s="2" t="s">
        <v>1228</v>
      </c>
      <c r="E462" s="26"/>
      <c r="F462" s="27">
        <v>1200000.0</v>
      </c>
      <c r="G462" s="91">
        <f t="shared" si="4"/>
        <v>86837306</v>
      </c>
    </row>
    <row r="463">
      <c r="A463" s="96">
        <v>45962.0</v>
      </c>
      <c r="B463" s="127" t="s">
        <v>1022</v>
      </c>
      <c r="C463" s="127" t="s">
        <v>1229</v>
      </c>
      <c r="D463" s="127"/>
      <c r="E463" s="216"/>
      <c r="F463" s="181">
        <v>832500.0</v>
      </c>
      <c r="G463" s="91">
        <f t="shared" si="4"/>
        <v>86004806</v>
      </c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</row>
    <row r="464">
      <c r="A464" s="96">
        <v>45964.0</v>
      </c>
      <c r="B464" s="127" t="s">
        <v>1022</v>
      </c>
      <c r="C464" s="127" t="s">
        <v>1230</v>
      </c>
      <c r="D464" s="127"/>
      <c r="E464" s="181">
        <v>110770.0</v>
      </c>
      <c r="F464" s="216"/>
      <c r="G464" s="91">
        <f t="shared" si="4"/>
        <v>86115576</v>
      </c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</row>
    <row r="465">
      <c r="A465" s="96">
        <v>45964.0</v>
      </c>
      <c r="B465" s="127" t="s">
        <v>1022</v>
      </c>
      <c r="C465" s="127" t="s">
        <v>1231</v>
      </c>
      <c r="D465" s="127"/>
      <c r="E465" s="181">
        <v>154000.0</v>
      </c>
      <c r="F465" s="216"/>
      <c r="G465" s="91">
        <f t="shared" si="4"/>
        <v>86269576</v>
      </c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</row>
    <row r="466">
      <c r="A466" s="96">
        <v>45964.0</v>
      </c>
      <c r="B466" s="127" t="s">
        <v>1022</v>
      </c>
      <c r="C466" s="127" t="s">
        <v>1232</v>
      </c>
      <c r="D466" s="127"/>
      <c r="E466" s="181">
        <v>259420.0</v>
      </c>
      <c r="F466" s="216"/>
      <c r="G466" s="91">
        <f t="shared" si="4"/>
        <v>86528996</v>
      </c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</row>
    <row r="467">
      <c r="A467" s="96">
        <v>45964.0</v>
      </c>
      <c r="B467" s="127" t="s">
        <v>1233</v>
      </c>
      <c r="C467" s="127" t="s">
        <v>1234</v>
      </c>
      <c r="D467" s="127"/>
      <c r="E467" s="181">
        <v>550000.0</v>
      </c>
      <c r="F467" s="216"/>
      <c r="G467" s="91">
        <f t="shared" si="4"/>
        <v>87078996</v>
      </c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</row>
    <row r="468">
      <c r="A468" s="96">
        <v>45964.0</v>
      </c>
      <c r="B468" s="127" t="s">
        <v>1233</v>
      </c>
      <c r="C468" s="127" t="s">
        <v>1235</v>
      </c>
      <c r="D468" s="127"/>
      <c r="E468" s="181">
        <v>288000.0</v>
      </c>
      <c r="F468" s="216"/>
      <c r="G468" s="91">
        <f t="shared" si="4"/>
        <v>87366996</v>
      </c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</row>
    <row r="469">
      <c r="A469" s="96">
        <v>45964.0</v>
      </c>
      <c r="B469" s="127" t="s">
        <v>1233</v>
      </c>
      <c r="C469" s="127" t="s">
        <v>1236</v>
      </c>
      <c r="D469" s="127"/>
      <c r="E469" s="181">
        <v>42000.0</v>
      </c>
      <c r="F469" s="216"/>
      <c r="G469" s="91">
        <f t="shared" si="4"/>
        <v>87408996</v>
      </c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</row>
    <row r="470">
      <c r="A470" s="96">
        <v>45965.0</v>
      </c>
      <c r="B470" s="127"/>
      <c r="C470" s="127" t="s">
        <v>1237</v>
      </c>
      <c r="D470" s="127"/>
      <c r="E470" s="216"/>
      <c r="F470" s="181">
        <v>2000000.0</v>
      </c>
      <c r="G470" s="91">
        <f t="shared" si="4"/>
        <v>85408996</v>
      </c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</row>
    <row r="471">
      <c r="A471" s="96">
        <v>45965.0</v>
      </c>
      <c r="B471" s="127"/>
      <c r="C471" s="127" t="s">
        <v>1238</v>
      </c>
      <c r="D471" s="127"/>
      <c r="E471" s="217">
        <v>200000.0</v>
      </c>
      <c r="F471" s="216"/>
      <c r="G471" s="91">
        <f t="shared" si="4"/>
        <v>85608996</v>
      </c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</row>
    <row r="472">
      <c r="A472" s="96">
        <v>45965.0</v>
      </c>
      <c r="B472" s="127"/>
      <c r="C472" s="127"/>
      <c r="D472" s="127"/>
      <c r="E472" s="217">
        <v>100000.0</v>
      </c>
      <c r="F472" s="216"/>
      <c r="G472" s="91">
        <f t="shared" si="4"/>
        <v>85708996</v>
      </c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</row>
    <row r="473">
      <c r="A473" s="96">
        <v>45965.0</v>
      </c>
      <c r="B473" s="127"/>
      <c r="C473" s="127" t="s">
        <v>1239</v>
      </c>
      <c r="D473" s="127"/>
      <c r="E473" s="217">
        <v>100000.0</v>
      </c>
      <c r="F473" s="216"/>
      <c r="G473" s="91">
        <f t="shared" si="4"/>
        <v>85808996</v>
      </c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</row>
    <row r="474">
      <c r="A474" s="96">
        <v>45965.0</v>
      </c>
      <c r="B474" s="127"/>
      <c r="C474" s="127" t="s">
        <v>1240</v>
      </c>
      <c r="D474" s="127"/>
      <c r="E474" s="217">
        <v>65000.0</v>
      </c>
      <c r="F474" s="216"/>
      <c r="G474" s="91">
        <f t="shared" si="4"/>
        <v>85873996</v>
      </c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</row>
    <row r="475">
      <c r="A475" s="96">
        <v>45965.0</v>
      </c>
      <c r="B475" s="127"/>
      <c r="C475" s="127" t="s">
        <v>1241</v>
      </c>
      <c r="D475" s="127"/>
      <c r="E475" s="217">
        <v>74000.0</v>
      </c>
      <c r="F475" s="216"/>
      <c r="G475" s="91">
        <f t="shared" si="4"/>
        <v>85947996</v>
      </c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</row>
    <row r="476">
      <c r="A476" s="96">
        <v>45965.0</v>
      </c>
      <c r="B476" s="127"/>
      <c r="C476" s="127" t="s">
        <v>1241</v>
      </c>
      <c r="D476" s="127"/>
      <c r="E476" s="217">
        <v>259420.0</v>
      </c>
      <c r="F476" s="216"/>
      <c r="G476" s="91">
        <f t="shared" si="4"/>
        <v>86207416</v>
      </c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</row>
    <row r="477">
      <c r="A477" s="96">
        <v>45965.0</v>
      </c>
      <c r="B477" s="127"/>
      <c r="C477" s="127" t="s">
        <v>1242</v>
      </c>
      <c r="D477" s="127"/>
      <c r="E477" s="181">
        <v>392528.0</v>
      </c>
      <c r="F477" s="216"/>
      <c r="G477" s="91">
        <f t="shared" si="4"/>
        <v>86599944</v>
      </c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</row>
    <row r="478">
      <c r="A478" s="96">
        <v>45966.0</v>
      </c>
      <c r="B478" s="127"/>
      <c r="C478" s="127" t="s">
        <v>1243</v>
      </c>
      <c r="D478" s="127"/>
      <c r="E478" s="181">
        <v>1000000.0</v>
      </c>
      <c r="F478" s="216"/>
      <c r="G478" s="91">
        <f t="shared" si="4"/>
        <v>87599944</v>
      </c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</row>
    <row r="479">
      <c r="A479" s="96">
        <v>45967.0</v>
      </c>
      <c r="B479" s="127"/>
      <c r="C479" s="127" t="s">
        <v>1244</v>
      </c>
      <c r="D479" s="127"/>
      <c r="E479" s="181">
        <v>120000.0</v>
      </c>
      <c r="F479" s="216"/>
      <c r="G479" s="91">
        <f t="shared" si="4"/>
        <v>87719944</v>
      </c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</row>
    <row r="480">
      <c r="A480" s="96">
        <v>45969.0</v>
      </c>
      <c r="B480" s="127"/>
      <c r="C480" s="127" t="s">
        <v>1245</v>
      </c>
      <c r="D480" s="127"/>
      <c r="E480" s="181">
        <v>322000.0</v>
      </c>
      <c r="F480" s="216"/>
      <c r="G480" s="91">
        <f t="shared" si="4"/>
        <v>88041944</v>
      </c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</row>
    <row r="481">
      <c r="A481" s="223">
        <v>45972.0</v>
      </c>
      <c r="B481" s="127"/>
      <c r="C481" s="127" t="s">
        <v>1246</v>
      </c>
      <c r="D481" s="127"/>
      <c r="E481" s="181">
        <v>492000.0</v>
      </c>
      <c r="F481" s="216"/>
      <c r="G481" s="91">
        <f t="shared" si="4"/>
        <v>88533944</v>
      </c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</row>
    <row r="482">
      <c r="A482" s="223">
        <v>45972.0</v>
      </c>
      <c r="B482" s="127"/>
      <c r="C482" s="127" t="s">
        <v>928</v>
      </c>
      <c r="D482" s="127"/>
      <c r="E482" s="181">
        <v>243500.0</v>
      </c>
      <c r="F482" s="216"/>
      <c r="G482" s="91">
        <f t="shared" si="4"/>
        <v>88777444</v>
      </c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</row>
    <row r="483">
      <c r="A483" s="223">
        <v>45972.0</v>
      </c>
      <c r="B483" s="127"/>
      <c r="C483" s="127" t="s">
        <v>1247</v>
      </c>
      <c r="D483" s="127"/>
      <c r="E483" s="181">
        <v>50000.0</v>
      </c>
      <c r="F483" s="216"/>
      <c r="G483" s="91">
        <f t="shared" si="4"/>
        <v>88827444</v>
      </c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</row>
    <row r="484">
      <c r="A484" s="223">
        <v>45972.0</v>
      </c>
      <c r="B484" s="127"/>
      <c r="C484" s="127" t="s">
        <v>1248</v>
      </c>
      <c r="D484" s="127"/>
      <c r="E484" s="181">
        <v>50000.0</v>
      </c>
      <c r="F484" s="216"/>
      <c r="G484" s="91">
        <f t="shared" si="4"/>
        <v>88877444</v>
      </c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</row>
    <row r="485">
      <c r="A485" s="223">
        <v>45972.0</v>
      </c>
      <c r="B485" s="127"/>
      <c r="C485" s="127" t="s">
        <v>1249</v>
      </c>
      <c r="D485" s="127"/>
      <c r="E485" s="181">
        <v>160000.0</v>
      </c>
      <c r="F485" s="216"/>
      <c r="G485" s="91">
        <f t="shared" si="4"/>
        <v>89037444</v>
      </c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</row>
    <row r="486">
      <c r="A486" s="223">
        <v>45973.0</v>
      </c>
      <c r="B486" s="127"/>
      <c r="C486" s="127" t="s">
        <v>1250</v>
      </c>
      <c r="D486" s="127"/>
      <c r="E486" s="181">
        <v>600000.0</v>
      </c>
      <c r="F486" s="216"/>
      <c r="G486" s="91">
        <f t="shared" si="4"/>
        <v>89637444</v>
      </c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</row>
    <row r="487">
      <c r="A487" s="223">
        <v>45973.0</v>
      </c>
      <c r="B487" s="127"/>
      <c r="C487" s="127" t="s">
        <v>1251</v>
      </c>
      <c r="D487" s="127"/>
      <c r="E487" s="181">
        <v>100000.0</v>
      </c>
      <c r="F487" s="216"/>
      <c r="G487" s="91">
        <f t="shared" si="4"/>
        <v>89737444</v>
      </c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</row>
    <row r="488">
      <c r="A488" s="223">
        <v>45973.0</v>
      </c>
      <c r="B488" s="127"/>
      <c r="C488" s="127" t="s">
        <v>1252</v>
      </c>
      <c r="D488" s="127"/>
      <c r="E488" s="181">
        <v>28000.0</v>
      </c>
      <c r="F488" s="216"/>
      <c r="G488" s="91">
        <f t="shared" si="4"/>
        <v>89765444</v>
      </c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</row>
    <row r="489">
      <c r="A489" s="223">
        <v>45973.0</v>
      </c>
      <c r="B489" s="127"/>
      <c r="C489" s="127" t="s">
        <v>1253</v>
      </c>
      <c r="D489" s="127"/>
      <c r="E489" s="181">
        <v>44000.0</v>
      </c>
      <c r="F489" s="216"/>
      <c r="G489" s="91">
        <f t="shared" si="4"/>
        <v>89809444</v>
      </c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</row>
    <row r="490">
      <c r="A490" s="223">
        <v>45973.0</v>
      </c>
      <c r="B490" s="127"/>
      <c r="C490" s="127" t="s">
        <v>826</v>
      </c>
      <c r="D490" s="127"/>
      <c r="E490" s="181">
        <v>100000.0</v>
      </c>
      <c r="F490" s="216"/>
      <c r="G490" s="91">
        <f t="shared" si="4"/>
        <v>89909444</v>
      </c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</row>
    <row r="491">
      <c r="A491" s="223">
        <v>45975.0</v>
      </c>
      <c r="B491" s="127"/>
      <c r="C491" s="127" t="s">
        <v>1254</v>
      </c>
      <c r="D491" s="127"/>
      <c r="E491" s="181">
        <v>190000.0</v>
      </c>
      <c r="F491" s="216"/>
      <c r="G491" s="91">
        <f t="shared" si="4"/>
        <v>90099444</v>
      </c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</row>
    <row r="492">
      <c r="A492" s="223">
        <v>45975.0</v>
      </c>
      <c r="B492" s="127"/>
      <c r="C492" s="127" t="s">
        <v>1255</v>
      </c>
      <c r="D492" s="127"/>
      <c r="E492" s="181">
        <v>1000000.0</v>
      </c>
      <c r="F492" s="216"/>
      <c r="G492" s="91">
        <f t="shared" si="4"/>
        <v>91099444</v>
      </c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</row>
    <row r="493">
      <c r="A493" s="223">
        <v>45975.0</v>
      </c>
      <c r="B493" s="127"/>
      <c r="C493" s="127" t="s">
        <v>1256</v>
      </c>
      <c r="D493" s="127"/>
      <c r="E493" s="181">
        <v>195000.0</v>
      </c>
      <c r="F493" s="216"/>
      <c r="G493" s="91">
        <f t="shared" si="4"/>
        <v>91294444</v>
      </c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</row>
    <row r="494">
      <c r="A494" s="223">
        <v>45975.0</v>
      </c>
      <c r="B494" s="127"/>
      <c r="C494" s="127" t="s">
        <v>1257</v>
      </c>
      <c r="D494" s="127"/>
      <c r="E494" s="181">
        <v>1500000.0</v>
      </c>
      <c r="F494" s="216"/>
      <c r="G494" s="91">
        <f t="shared" si="4"/>
        <v>92794444</v>
      </c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</row>
    <row r="495">
      <c r="A495" s="223">
        <v>45975.0</v>
      </c>
      <c r="B495" s="127"/>
      <c r="C495" s="127" t="s">
        <v>1258</v>
      </c>
      <c r="D495" s="127"/>
      <c r="E495" s="181">
        <v>22000.0</v>
      </c>
      <c r="F495" s="216"/>
      <c r="G495" s="91">
        <f t="shared" si="4"/>
        <v>92816444</v>
      </c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</row>
    <row r="496">
      <c r="A496" s="223">
        <v>45975.0</v>
      </c>
      <c r="B496" s="127"/>
      <c r="C496" s="127" t="s">
        <v>1259</v>
      </c>
      <c r="D496" s="127"/>
      <c r="E496" s="216"/>
      <c r="F496" s="201">
        <v>1.073E7</v>
      </c>
      <c r="G496" s="91">
        <f t="shared" si="4"/>
        <v>82086444</v>
      </c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</row>
    <row r="497">
      <c r="A497" s="223">
        <v>45975.0</v>
      </c>
      <c r="B497" s="127"/>
      <c r="C497" s="127" t="s">
        <v>1260</v>
      </c>
      <c r="D497" s="127"/>
      <c r="E497" s="181">
        <v>625000.0</v>
      </c>
      <c r="F497" s="216"/>
      <c r="G497" s="91">
        <f t="shared" si="4"/>
        <v>82711444</v>
      </c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</row>
    <row r="498">
      <c r="A498" s="223">
        <v>45977.0</v>
      </c>
      <c r="B498" s="127"/>
      <c r="C498" s="127" t="s">
        <v>1261</v>
      </c>
      <c r="D498" s="127"/>
      <c r="E498" s="201">
        <v>2270000.0</v>
      </c>
      <c r="F498" s="216"/>
      <c r="G498" s="91">
        <f t="shared" si="4"/>
        <v>84981444</v>
      </c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</row>
    <row r="499">
      <c r="A499" s="223">
        <v>45977.0</v>
      </c>
      <c r="B499" s="127"/>
      <c r="C499" s="127" t="s">
        <v>1262</v>
      </c>
      <c r="D499" s="127"/>
      <c r="E499" s="181">
        <v>600000.0</v>
      </c>
      <c r="F499" s="216"/>
      <c r="G499" s="91">
        <f t="shared" si="4"/>
        <v>85581444</v>
      </c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</row>
    <row r="500">
      <c r="A500" s="223">
        <v>45977.0</v>
      </c>
      <c r="B500" s="127"/>
      <c r="C500" s="127" t="s">
        <v>1263</v>
      </c>
      <c r="D500" s="127"/>
      <c r="E500" s="181">
        <v>494000.0</v>
      </c>
      <c r="F500" s="216"/>
      <c r="G500" s="91">
        <f t="shared" si="4"/>
        <v>86075444</v>
      </c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</row>
    <row r="501">
      <c r="A501" s="223">
        <v>45977.0</v>
      </c>
      <c r="B501" s="127"/>
      <c r="C501" s="127" t="s">
        <v>253</v>
      </c>
      <c r="D501" s="127"/>
      <c r="E501" s="181">
        <v>3000000.0</v>
      </c>
      <c r="F501" s="216"/>
      <c r="G501" s="91">
        <f t="shared" si="4"/>
        <v>89075444</v>
      </c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</row>
    <row r="502">
      <c r="A502" s="223">
        <v>45978.0</v>
      </c>
      <c r="B502" s="127"/>
      <c r="C502" s="127" t="s">
        <v>1142</v>
      </c>
      <c r="D502" s="127"/>
      <c r="E502" s="181">
        <v>2850000.0</v>
      </c>
      <c r="F502" s="216"/>
      <c r="G502" s="91">
        <f t="shared" si="4"/>
        <v>91925444</v>
      </c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</row>
    <row r="503">
      <c r="A503" s="223">
        <v>45978.0</v>
      </c>
      <c r="B503" s="127"/>
      <c r="C503" s="127" t="s">
        <v>1264</v>
      </c>
      <c r="D503" s="127"/>
      <c r="E503" s="181">
        <v>50000.0</v>
      </c>
      <c r="F503" s="216"/>
      <c r="G503" s="91">
        <f t="shared" si="4"/>
        <v>91975444</v>
      </c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</row>
    <row r="504">
      <c r="A504" s="223">
        <v>45980.0</v>
      </c>
      <c r="B504" s="127"/>
      <c r="C504" s="127" t="s">
        <v>1066</v>
      </c>
      <c r="D504" s="127"/>
      <c r="E504" s="181">
        <v>2850000.0</v>
      </c>
      <c r="F504" s="216"/>
      <c r="G504" s="91">
        <f t="shared" si="4"/>
        <v>94825444</v>
      </c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</row>
    <row r="505">
      <c r="A505" s="223">
        <v>45980.0</v>
      </c>
      <c r="B505" s="127"/>
      <c r="C505" s="127" t="s">
        <v>1265</v>
      </c>
      <c r="D505" s="127"/>
      <c r="E505" s="181">
        <v>64000.0</v>
      </c>
      <c r="F505" s="216"/>
      <c r="G505" s="91">
        <f t="shared" si="4"/>
        <v>94889444</v>
      </c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</row>
    <row r="506">
      <c r="A506" s="223">
        <v>45980.0</v>
      </c>
      <c r="B506" s="127"/>
      <c r="C506" s="127" t="s">
        <v>1266</v>
      </c>
      <c r="D506" s="127"/>
      <c r="E506" s="181">
        <v>150000.0</v>
      </c>
      <c r="F506" s="224"/>
      <c r="G506" s="91">
        <f t="shared" si="4"/>
        <v>95039444</v>
      </c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</row>
    <row r="507">
      <c r="A507" s="223">
        <v>45980.0</v>
      </c>
      <c r="B507" s="127"/>
      <c r="C507" s="128" t="s">
        <v>1267</v>
      </c>
      <c r="D507" s="127"/>
      <c r="E507" s="216"/>
      <c r="F507" s="181">
        <v>1.195E7</v>
      </c>
      <c r="G507" s="91">
        <f t="shared" si="4"/>
        <v>83089444</v>
      </c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</row>
    <row r="508">
      <c r="A508" s="223">
        <v>45980.0</v>
      </c>
      <c r="B508" s="127"/>
      <c r="C508" s="127" t="s">
        <v>1268</v>
      </c>
      <c r="D508" s="127"/>
      <c r="E508" s="181">
        <v>1260000.0</v>
      </c>
      <c r="F508" s="216"/>
      <c r="G508" s="91">
        <f t="shared" si="4"/>
        <v>84349444</v>
      </c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</row>
    <row r="509">
      <c r="A509" s="223">
        <v>45980.0</v>
      </c>
      <c r="B509" s="127"/>
      <c r="C509" s="128" t="s">
        <v>1269</v>
      </c>
      <c r="D509" s="127"/>
      <c r="E509" s="181">
        <v>7000000.0</v>
      </c>
      <c r="F509" s="216"/>
      <c r="G509" s="91">
        <f t="shared" si="4"/>
        <v>91349444</v>
      </c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</row>
    <row r="510">
      <c r="A510" s="223">
        <v>45981.0</v>
      </c>
      <c r="B510" s="127"/>
      <c r="C510" s="127" t="s">
        <v>1270</v>
      </c>
      <c r="D510" s="127"/>
      <c r="E510" s="181">
        <v>2850000.0</v>
      </c>
      <c r="F510" s="216"/>
      <c r="G510" s="91">
        <f t="shared" si="4"/>
        <v>94199444</v>
      </c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</row>
    <row r="511">
      <c r="A511" s="127"/>
      <c r="B511" s="127"/>
      <c r="C511" s="128" t="s">
        <v>1271</v>
      </c>
      <c r="D511" s="127"/>
      <c r="E511" s="216"/>
      <c r="F511" s="225">
        <v>1000000.0</v>
      </c>
      <c r="G511" s="91">
        <f t="shared" si="4"/>
        <v>93199444</v>
      </c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</row>
    <row r="512">
      <c r="A512" s="223">
        <v>45986.0</v>
      </c>
      <c r="B512" s="127"/>
      <c r="C512" s="127" t="s">
        <v>1272</v>
      </c>
      <c r="D512" s="127"/>
      <c r="E512" s="181">
        <v>400000.0</v>
      </c>
      <c r="F512" s="216"/>
      <c r="G512" s="91">
        <f t="shared" si="4"/>
        <v>93599444</v>
      </c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</row>
    <row r="513">
      <c r="A513" s="223">
        <v>45986.0</v>
      </c>
      <c r="B513" s="127"/>
      <c r="C513" s="127" t="s">
        <v>1273</v>
      </c>
      <c r="D513" s="127"/>
      <c r="E513" s="181">
        <v>200000.0</v>
      </c>
      <c r="F513" s="216"/>
      <c r="G513" s="91">
        <f t="shared" si="4"/>
        <v>93799444</v>
      </c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</row>
    <row r="514">
      <c r="A514" s="223">
        <v>45986.0</v>
      </c>
      <c r="B514" s="127"/>
      <c r="C514" s="127" t="s">
        <v>1274</v>
      </c>
      <c r="D514" s="127"/>
      <c r="E514" s="181">
        <v>26000.0</v>
      </c>
      <c r="F514" s="216"/>
      <c r="G514" s="91">
        <f t="shared" si="4"/>
        <v>93825444</v>
      </c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</row>
    <row r="515">
      <c r="A515" s="223">
        <v>45986.0</v>
      </c>
      <c r="B515" s="127"/>
      <c r="C515" s="127" t="s">
        <v>1275</v>
      </c>
      <c r="D515" s="127"/>
      <c r="E515" s="181">
        <v>118000.0</v>
      </c>
      <c r="F515" s="216"/>
      <c r="G515" s="91">
        <f t="shared" si="4"/>
        <v>93943444</v>
      </c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</row>
    <row r="516">
      <c r="A516" s="223">
        <v>45986.0</v>
      </c>
      <c r="B516" s="127"/>
      <c r="C516" s="127" t="s">
        <v>1276</v>
      </c>
      <c r="D516" s="127"/>
      <c r="E516" s="216"/>
      <c r="F516" s="201">
        <v>1000000.0</v>
      </c>
      <c r="G516" s="91">
        <f t="shared" si="4"/>
        <v>92943444</v>
      </c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</row>
    <row r="517">
      <c r="A517" s="223">
        <v>45986.0</v>
      </c>
      <c r="B517" s="127"/>
      <c r="C517" s="127" t="s">
        <v>1277</v>
      </c>
      <c r="D517" s="127"/>
      <c r="E517" s="181">
        <v>1000000.0</v>
      </c>
      <c r="F517" s="216"/>
      <c r="G517" s="91">
        <f t="shared" si="4"/>
        <v>93943444</v>
      </c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</row>
    <row r="518">
      <c r="A518" s="223">
        <v>45986.0</v>
      </c>
      <c r="B518" s="127"/>
      <c r="C518" s="127" t="s">
        <v>1278</v>
      </c>
      <c r="D518" s="127"/>
      <c r="E518" s="181">
        <v>100000.0</v>
      </c>
      <c r="F518" s="216"/>
      <c r="G518" s="91">
        <f t="shared" si="4"/>
        <v>94043444</v>
      </c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</row>
    <row r="519">
      <c r="A519" s="223">
        <v>45987.0</v>
      </c>
      <c r="B519" s="127"/>
      <c r="C519" s="127" t="s">
        <v>1279</v>
      </c>
      <c r="D519" s="127"/>
      <c r="E519" s="181">
        <v>796000.0</v>
      </c>
      <c r="F519" s="216"/>
      <c r="G519" s="91">
        <f t="shared" si="4"/>
        <v>94839444</v>
      </c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</row>
    <row r="520">
      <c r="A520" s="223">
        <v>45987.0</v>
      </c>
      <c r="B520" s="127"/>
      <c r="C520" s="127" t="s">
        <v>1280</v>
      </c>
      <c r="D520" s="127"/>
      <c r="E520" s="181">
        <v>2600000.0</v>
      </c>
      <c r="F520" s="216"/>
      <c r="G520" s="91">
        <f t="shared" si="4"/>
        <v>97439444</v>
      </c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</row>
    <row r="521">
      <c r="A521" s="223">
        <v>45987.0</v>
      </c>
      <c r="B521" s="127"/>
      <c r="C521" s="127" t="s">
        <v>1281</v>
      </c>
      <c r="D521" s="127"/>
      <c r="E521" s="181">
        <v>231000.0</v>
      </c>
      <c r="F521" s="216"/>
      <c r="G521" s="91">
        <f t="shared" si="4"/>
        <v>97670444</v>
      </c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</row>
    <row r="522">
      <c r="A522" s="223">
        <v>45987.0</v>
      </c>
      <c r="B522" s="127"/>
      <c r="C522" s="127" t="s">
        <v>1282</v>
      </c>
      <c r="D522" s="127"/>
      <c r="E522" s="181">
        <v>63314.0</v>
      </c>
      <c r="F522" s="216"/>
      <c r="G522" s="91">
        <f t="shared" si="4"/>
        <v>97733758</v>
      </c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</row>
    <row r="523">
      <c r="A523" s="223">
        <v>45987.0</v>
      </c>
      <c r="B523" s="127"/>
      <c r="C523" s="127" t="s">
        <v>1283</v>
      </c>
      <c r="D523" s="127"/>
      <c r="E523" s="181">
        <v>250000.0</v>
      </c>
      <c r="F523" s="216"/>
      <c r="G523" s="91">
        <f t="shared" si="4"/>
        <v>97983758</v>
      </c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</row>
    <row r="524">
      <c r="A524" s="223">
        <v>45988.0</v>
      </c>
      <c r="B524" s="127"/>
      <c r="C524" s="127" t="s">
        <v>1284</v>
      </c>
      <c r="D524" s="127"/>
      <c r="E524" s="181">
        <v>1700000.0</v>
      </c>
      <c r="F524" s="216"/>
      <c r="G524" s="91">
        <f t="shared" si="4"/>
        <v>99683758</v>
      </c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</row>
    <row r="525">
      <c r="A525" s="223">
        <v>45988.0</v>
      </c>
      <c r="B525" s="127"/>
      <c r="C525" s="127" t="s">
        <v>1285</v>
      </c>
      <c r="D525" s="127"/>
      <c r="E525" s="181">
        <v>1000000.0</v>
      </c>
      <c r="F525" s="216"/>
      <c r="G525" s="91">
        <f t="shared" si="4"/>
        <v>100683758</v>
      </c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</row>
    <row r="526">
      <c r="A526" s="223">
        <v>45988.0</v>
      </c>
      <c r="B526" s="127"/>
      <c r="C526" s="127" t="s">
        <v>1286</v>
      </c>
      <c r="D526" s="127"/>
      <c r="E526" s="181">
        <v>40000.0</v>
      </c>
      <c r="F526" s="216"/>
      <c r="G526" s="91">
        <f t="shared" si="4"/>
        <v>100723758</v>
      </c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</row>
    <row r="527">
      <c r="A527" s="223">
        <v>45988.0</v>
      </c>
      <c r="B527" s="127"/>
      <c r="C527" s="127" t="s">
        <v>1287</v>
      </c>
      <c r="D527" s="127"/>
      <c r="E527" s="181">
        <v>150000.0</v>
      </c>
      <c r="F527" s="216"/>
      <c r="G527" s="91">
        <f t="shared" si="4"/>
        <v>100873758</v>
      </c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</row>
    <row r="528">
      <c r="A528" s="223">
        <v>45988.0</v>
      </c>
      <c r="B528" s="127"/>
      <c r="C528" s="127" t="s">
        <v>1288</v>
      </c>
      <c r="D528" s="127"/>
      <c r="E528" s="181">
        <v>110000.0</v>
      </c>
      <c r="F528" s="216"/>
      <c r="G528" s="91">
        <f t="shared" si="4"/>
        <v>100983758</v>
      </c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</row>
    <row r="529">
      <c r="A529" s="223">
        <v>45989.0</v>
      </c>
      <c r="B529" s="127"/>
      <c r="C529" s="127" t="s">
        <v>1289</v>
      </c>
      <c r="D529" s="127"/>
      <c r="E529" s="181">
        <v>42000.0</v>
      </c>
      <c r="F529" s="216"/>
      <c r="G529" s="91">
        <f t="shared" si="4"/>
        <v>101025758</v>
      </c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</row>
    <row r="530">
      <c r="A530" s="223">
        <v>45989.0</v>
      </c>
      <c r="B530" s="127"/>
      <c r="C530" s="127" t="s">
        <v>1290</v>
      </c>
      <c r="D530" s="127"/>
      <c r="E530" s="181">
        <v>1200000.0</v>
      </c>
      <c r="F530" s="216"/>
      <c r="G530" s="91">
        <f t="shared" si="4"/>
        <v>102225758</v>
      </c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</row>
    <row r="531">
      <c r="A531" s="223">
        <v>45989.0</v>
      </c>
      <c r="B531" s="127"/>
      <c r="C531" s="127" t="s">
        <v>1278</v>
      </c>
      <c r="D531" s="127"/>
      <c r="E531" s="181">
        <v>654970.0</v>
      </c>
      <c r="F531" s="216"/>
      <c r="G531" s="91">
        <f t="shared" si="4"/>
        <v>102880728</v>
      </c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</row>
    <row r="532">
      <c r="A532" s="223">
        <v>45989.0</v>
      </c>
      <c r="B532" s="127"/>
      <c r="C532" s="127" t="s">
        <v>1291</v>
      </c>
      <c r="D532" s="127"/>
      <c r="E532" s="216"/>
      <c r="F532" s="201">
        <v>2400000.0</v>
      </c>
      <c r="G532" s="91">
        <f t="shared" si="4"/>
        <v>100480728</v>
      </c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</row>
    <row r="533">
      <c r="A533" s="96">
        <v>45992.0</v>
      </c>
      <c r="B533" s="127"/>
      <c r="C533" s="127" t="s">
        <v>1292</v>
      </c>
      <c r="D533" s="127"/>
      <c r="E533" s="181">
        <v>100000.0</v>
      </c>
      <c r="F533" s="216"/>
      <c r="G533" s="91">
        <f t="shared" si="4"/>
        <v>100580728</v>
      </c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</row>
    <row r="534">
      <c r="A534" s="128">
        <v>8.0</v>
      </c>
      <c r="B534" s="127"/>
      <c r="C534" s="128" t="s">
        <v>1293</v>
      </c>
      <c r="D534" s="127"/>
      <c r="E534" s="216"/>
      <c r="F534" s="226">
        <v>2.2E7</v>
      </c>
      <c r="G534" s="91">
        <f t="shared" si="4"/>
        <v>78580728</v>
      </c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</row>
    <row r="535">
      <c r="A535" s="128">
        <v>8.0</v>
      </c>
      <c r="B535" s="127"/>
      <c r="C535" s="128" t="s">
        <v>1294</v>
      </c>
      <c r="D535" s="127"/>
      <c r="E535" s="225">
        <v>35000.0</v>
      </c>
      <c r="F535" s="227"/>
      <c r="G535" s="91">
        <f t="shared" si="4"/>
        <v>78615728</v>
      </c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</row>
    <row r="536">
      <c r="A536" s="128">
        <v>8.0</v>
      </c>
      <c r="B536" s="127"/>
      <c r="C536" s="128" t="s">
        <v>1295</v>
      </c>
      <c r="D536" s="127"/>
      <c r="E536" s="225">
        <v>495000.0</v>
      </c>
      <c r="F536" s="227"/>
      <c r="G536" s="91">
        <f t="shared" si="4"/>
        <v>79110728</v>
      </c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</row>
    <row r="537">
      <c r="A537" s="128">
        <v>8.0</v>
      </c>
      <c r="B537" s="127"/>
      <c r="C537" s="128" t="s">
        <v>1296</v>
      </c>
      <c r="D537" s="127"/>
      <c r="E537" s="225">
        <v>1500000.0</v>
      </c>
      <c r="F537" s="227"/>
      <c r="G537" s="91">
        <f t="shared" si="4"/>
        <v>80610728</v>
      </c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</row>
    <row r="538">
      <c r="A538" s="128">
        <v>10.0</v>
      </c>
      <c r="B538" s="127"/>
      <c r="C538" s="128" t="s">
        <v>1297</v>
      </c>
      <c r="D538" s="127"/>
      <c r="E538" s="225">
        <v>1.8E7</v>
      </c>
      <c r="F538" s="227"/>
      <c r="G538" s="91">
        <f t="shared" si="4"/>
        <v>98610728</v>
      </c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</row>
    <row r="539">
      <c r="A539" s="128">
        <v>10.0</v>
      </c>
      <c r="B539" s="127"/>
      <c r="C539" s="128" t="s">
        <v>1298</v>
      </c>
      <c r="D539" s="127"/>
      <c r="E539" s="216"/>
      <c r="F539" s="226">
        <v>1.2E7</v>
      </c>
      <c r="G539" s="91">
        <f t="shared" si="4"/>
        <v>86610728</v>
      </c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</row>
    <row r="540">
      <c r="A540" s="128">
        <v>10.0</v>
      </c>
      <c r="B540" s="127"/>
      <c r="C540" s="128" t="s">
        <v>1299</v>
      </c>
      <c r="D540" s="127"/>
      <c r="E540" s="127"/>
      <c r="F540" s="198">
        <v>2.0E7</v>
      </c>
      <c r="G540" s="91">
        <f t="shared" si="4"/>
        <v>66610728</v>
      </c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</row>
    <row r="541">
      <c r="A541" s="128">
        <v>10.0</v>
      </c>
      <c r="B541" s="127"/>
      <c r="C541" s="128" t="s">
        <v>1300</v>
      </c>
      <c r="D541" s="127"/>
      <c r="E541" s="128">
        <v>7000000.0</v>
      </c>
      <c r="F541" s="199"/>
      <c r="G541" s="91">
        <f t="shared" si="4"/>
        <v>73610728</v>
      </c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</row>
    <row r="542">
      <c r="A542" s="128">
        <v>14.0</v>
      </c>
      <c r="B542" s="127"/>
      <c r="C542" s="128" t="s">
        <v>1301</v>
      </c>
      <c r="D542" s="127"/>
      <c r="E542" s="127"/>
      <c r="F542" s="198">
        <v>1.05E7</v>
      </c>
      <c r="G542" s="91">
        <f t="shared" si="4"/>
        <v>63110728</v>
      </c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</row>
    <row r="543">
      <c r="A543" s="127"/>
      <c r="B543" s="127"/>
      <c r="C543" s="128" t="s">
        <v>1302</v>
      </c>
      <c r="D543" s="127"/>
      <c r="E543" s="127"/>
      <c r="F543" s="198">
        <v>3.5E7</v>
      </c>
      <c r="G543" s="91">
        <f t="shared" si="4"/>
        <v>28110728</v>
      </c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</row>
    <row r="544">
      <c r="A544" s="127"/>
      <c r="B544" s="127"/>
      <c r="C544" s="128" t="s">
        <v>1303</v>
      </c>
      <c r="D544" s="127"/>
      <c r="E544" s="128">
        <v>5000000.0</v>
      </c>
      <c r="F544" s="199"/>
      <c r="G544" s="91">
        <f t="shared" si="4"/>
        <v>33110728</v>
      </c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</row>
    <row r="545">
      <c r="A545" s="127"/>
      <c r="B545" s="127"/>
      <c r="C545" s="128" t="s">
        <v>1304</v>
      </c>
      <c r="D545" s="127"/>
      <c r="E545" s="128">
        <v>1150000.0</v>
      </c>
      <c r="F545" s="199"/>
      <c r="G545" s="91">
        <f t="shared" si="4"/>
        <v>34260728</v>
      </c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</row>
    <row r="546">
      <c r="A546" s="127"/>
      <c r="B546" s="127"/>
      <c r="C546" s="128" t="s">
        <v>1305</v>
      </c>
      <c r="D546" s="127"/>
      <c r="E546" s="127"/>
      <c r="F546" s="198">
        <v>500000.0</v>
      </c>
      <c r="G546" s="91">
        <f t="shared" si="4"/>
        <v>33760728</v>
      </c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</row>
    <row r="547">
      <c r="A547" s="127"/>
      <c r="B547" s="127"/>
      <c r="C547" s="128" t="s">
        <v>1306</v>
      </c>
      <c r="D547" s="127"/>
      <c r="E547" s="128">
        <v>500000.0</v>
      </c>
      <c r="F547" s="199"/>
      <c r="G547" s="91">
        <f t="shared" si="4"/>
        <v>34260728</v>
      </c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</row>
    <row r="548">
      <c r="A548" s="127"/>
      <c r="B548" s="127"/>
      <c r="C548" s="128" t="s">
        <v>1307</v>
      </c>
      <c r="D548" s="127"/>
      <c r="E548" s="127"/>
      <c r="F548" s="198">
        <v>1.2E7</v>
      </c>
      <c r="G548" s="91">
        <f t="shared" si="4"/>
        <v>22260728</v>
      </c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</row>
    <row r="549">
      <c r="A549" s="228">
        <v>46005.0</v>
      </c>
      <c r="B549" s="127"/>
      <c r="C549" s="6" t="s">
        <v>625</v>
      </c>
      <c r="E549" s="127"/>
      <c r="F549" s="2">
        <v>900000.0</v>
      </c>
      <c r="G549" s="91">
        <f t="shared" si="4"/>
        <v>21360728</v>
      </c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</row>
    <row r="550">
      <c r="A550" s="228">
        <v>46003.0</v>
      </c>
      <c r="B550" s="127"/>
      <c r="C550" s="6" t="s">
        <v>627</v>
      </c>
      <c r="E550" s="127"/>
      <c r="F550" s="6">
        <v>1200000.0</v>
      </c>
      <c r="G550" s="91">
        <f t="shared" si="4"/>
        <v>20160728</v>
      </c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</row>
    <row r="551">
      <c r="A551" s="223">
        <v>46007.0</v>
      </c>
      <c r="B551" s="127"/>
      <c r="C551" s="127" t="s">
        <v>1308</v>
      </c>
      <c r="D551" s="127"/>
      <c r="E551" s="127"/>
      <c r="F551" s="198">
        <v>2529000.0</v>
      </c>
      <c r="G551" s="91">
        <f t="shared" si="4"/>
        <v>17631728</v>
      </c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</row>
    <row r="552">
      <c r="A552" s="229">
        <v>46006.0</v>
      </c>
      <c r="B552" s="127"/>
      <c r="C552" s="128" t="s">
        <v>1309</v>
      </c>
      <c r="D552" s="127"/>
      <c r="E552" s="128">
        <v>700000.0</v>
      </c>
      <c r="F552" s="199"/>
      <c r="G552" s="91">
        <f t="shared" si="4"/>
        <v>18331728</v>
      </c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</row>
    <row r="553">
      <c r="A553" s="229">
        <v>46006.0</v>
      </c>
      <c r="B553" s="127"/>
      <c r="C553" s="128" t="s">
        <v>1310</v>
      </c>
      <c r="D553" s="127"/>
      <c r="E553" s="128">
        <v>5000000.0</v>
      </c>
      <c r="F553" s="199"/>
      <c r="G553" s="91">
        <f t="shared" si="4"/>
        <v>23331728</v>
      </c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</row>
    <row r="554">
      <c r="A554" s="229">
        <v>46006.0</v>
      </c>
      <c r="B554" s="127"/>
      <c r="C554" s="128" t="s">
        <v>1311</v>
      </c>
      <c r="D554" s="127"/>
      <c r="E554" s="128">
        <v>2000000.0</v>
      </c>
      <c r="F554" s="199"/>
      <c r="G554" s="91">
        <f t="shared" si="4"/>
        <v>25331728</v>
      </c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</row>
    <row r="555">
      <c r="A555" s="96">
        <v>45994.0</v>
      </c>
      <c r="B555" s="174">
        <v>3.0</v>
      </c>
      <c r="C555" s="127" t="s">
        <v>1312</v>
      </c>
      <c r="D555" s="127"/>
      <c r="E555" s="199">
        <v>420000.0</v>
      </c>
      <c r="F555" s="199"/>
      <c r="G555" s="91">
        <f t="shared" si="4"/>
        <v>25751728</v>
      </c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</row>
    <row r="556">
      <c r="A556" s="96">
        <v>45994.0</v>
      </c>
      <c r="B556" s="174">
        <v>3.0</v>
      </c>
      <c r="C556" s="127" t="s">
        <v>1313</v>
      </c>
      <c r="D556" s="127"/>
      <c r="E556" s="199">
        <v>1110000.0</v>
      </c>
      <c r="F556" s="199"/>
      <c r="G556" s="91">
        <f t="shared" si="4"/>
        <v>26861728</v>
      </c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</row>
    <row r="557">
      <c r="A557" s="96">
        <v>45998.0</v>
      </c>
      <c r="B557" s="174">
        <v>7.0</v>
      </c>
      <c r="C557" s="127" t="s">
        <v>1314</v>
      </c>
      <c r="D557" s="127"/>
      <c r="E557" s="199">
        <v>85000.0</v>
      </c>
      <c r="F557" s="199"/>
      <c r="G557" s="91">
        <f t="shared" si="4"/>
        <v>26946728</v>
      </c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</row>
    <row r="558">
      <c r="A558" s="96">
        <v>45998.0</v>
      </c>
      <c r="B558" s="174">
        <v>7.0</v>
      </c>
      <c r="C558" s="127" t="s">
        <v>1315</v>
      </c>
      <c r="D558" s="127"/>
      <c r="E558" s="199">
        <v>208000.0</v>
      </c>
      <c r="F558" s="199"/>
      <c r="G558" s="91">
        <f t="shared" si="4"/>
        <v>27154728</v>
      </c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</row>
    <row r="559">
      <c r="A559" s="96">
        <v>46000.0</v>
      </c>
      <c r="B559" s="174">
        <v>9.0</v>
      </c>
      <c r="C559" s="127" t="s">
        <v>1316</v>
      </c>
      <c r="D559" s="127"/>
      <c r="E559" s="199">
        <v>468000.0</v>
      </c>
      <c r="F559" s="199"/>
      <c r="G559" s="91">
        <f t="shared" si="4"/>
        <v>27622728</v>
      </c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</row>
    <row r="560">
      <c r="A560" s="96">
        <v>46000.0</v>
      </c>
      <c r="B560" s="174">
        <v>9.0</v>
      </c>
      <c r="C560" s="127" t="s">
        <v>1203</v>
      </c>
      <c r="D560" s="127"/>
      <c r="E560" s="199">
        <v>100000.0</v>
      </c>
      <c r="F560" s="199"/>
      <c r="G560" s="91">
        <f t="shared" si="4"/>
        <v>27722728</v>
      </c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</row>
    <row r="561">
      <c r="A561" s="96">
        <v>46001.0</v>
      </c>
      <c r="B561" s="127"/>
      <c r="C561" s="127" t="s">
        <v>1317</v>
      </c>
      <c r="D561" s="127"/>
      <c r="E561" s="199">
        <v>500000.0</v>
      </c>
      <c r="F561" s="199"/>
      <c r="G561" s="91">
        <f t="shared" si="4"/>
        <v>28222728</v>
      </c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</row>
    <row r="562">
      <c r="A562" s="96">
        <v>46001.0</v>
      </c>
      <c r="B562" s="127" t="s">
        <v>1022</v>
      </c>
      <c r="C562" s="230" t="s">
        <v>1318</v>
      </c>
      <c r="D562" s="231"/>
      <c r="E562" s="199">
        <v>2000000.0</v>
      </c>
      <c r="F562" s="199"/>
      <c r="G562" s="91">
        <f t="shared" si="4"/>
        <v>30222728</v>
      </c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</row>
    <row r="563">
      <c r="A563" s="223">
        <v>46005.0</v>
      </c>
      <c r="B563" s="127"/>
      <c r="C563" s="127" t="s">
        <v>1319</v>
      </c>
      <c r="D563" s="127"/>
      <c r="E563" s="199">
        <v>700000.0</v>
      </c>
      <c r="F563" s="199"/>
      <c r="G563" s="91">
        <f t="shared" si="4"/>
        <v>30922728</v>
      </c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</row>
    <row r="564">
      <c r="A564" s="223">
        <v>46006.0</v>
      </c>
      <c r="B564" s="232"/>
      <c r="C564" s="127" t="s">
        <v>1320</v>
      </c>
      <c r="D564" s="127"/>
      <c r="E564" s="199">
        <v>107000.0</v>
      </c>
      <c r="F564" s="199"/>
      <c r="G564" s="91">
        <f t="shared" si="4"/>
        <v>31029728</v>
      </c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</row>
    <row r="565">
      <c r="A565" s="223">
        <v>46006.0</v>
      </c>
      <c r="B565" s="127" t="s">
        <v>1022</v>
      </c>
      <c r="C565" s="127" t="s">
        <v>1321</v>
      </c>
      <c r="D565" s="127"/>
      <c r="E565" s="199">
        <v>300000.0</v>
      </c>
      <c r="F565" s="199"/>
      <c r="G565" s="91">
        <f t="shared" si="4"/>
        <v>31329728</v>
      </c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</row>
    <row r="566">
      <c r="A566" s="223">
        <v>46007.0</v>
      </c>
      <c r="B566" s="127"/>
      <c r="C566" s="127" t="s">
        <v>1322</v>
      </c>
      <c r="D566" s="127"/>
      <c r="E566" s="199">
        <v>250000.0</v>
      </c>
      <c r="F566" s="199"/>
      <c r="G566" s="91">
        <f t="shared" si="4"/>
        <v>31579728</v>
      </c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</row>
    <row r="567">
      <c r="E567" s="39"/>
      <c r="F567" s="39"/>
      <c r="G567" s="91">
        <f t="shared" si="4"/>
        <v>31579728</v>
      </c>
    </row>
    <row r="568">
      <c r="A568" s="223">
        <v>46007.0</v>
      </c>
      <c r="B568" s="127"/>
      <c r="C568" s="127" t="s">
        <v>1323</v>
      </c>
      <c r="D568" s="127"/>
      <c r="E568" s="199">
        <v>80000.0</v>
      </c>
      <c r="F568" s="199"/>
      <c r="G568" s="91">
        <f t="shared" si="4"/>
        <v>31659728</v>
      </c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</row>
    <row r="569">
      <c r="A569" s="223">
        <v>46007.0</v>
      </c>
      <c r="B569" s="127"/>
      <c r="C569" s="127" t="s">
        <v>1324</v>
      </c>
      <c r="D569" s="127"/>
      <c r="E569" s="199">
        <v>695000.0</v>
      </c>
      <c r="F569" s="199"/>
      <c r="G569" s="91">
        <f t="shared" si="4"/>
        <v>32354728</v>
      </c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</row>
    <row r="570">
      <c r="A570" s="223">
        <v>46008.0</v>
      </c>
      <c r="B570" s="127"/>
      <c r="C570" s="128" t="s">
        <v>668</v>
      </c>
      <c r="D570" s="127"/>
      <c r="E570" s="233">
        <v>200000.0</v>
      </c>
      <c r="F570" s="199"/>
      <c r="G570" s="91">
        <f t="shared" si="4"/>
        <v>32554728</v>
      </c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</row>
    <row r="571">
      <c r="A571" s="223">
        <v>46008.0</v>
      </c>
      <c r="B571" s="127"/>
      <c r="C571" s="128" t="s">
        <v>1142</v>
      </c>
      <c r="D571" s="127"/>
      <c r="E571" s="233">
        <v>2850000.0</v>
      </c>
      <c r="F571" s="199"/>
      <c r="G571" s="91">
        <f t="shared" si="4"/>
        <v>35404728</v>
      </c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</row>
    <row r="572">
      <c r="A572" s="223">
        <v>46008.0</v>
      </c>
      <c r="B572" s="127"/>
      <c r="C572" s="128" t="s">
        <v>253</v>
      </c>
      <c r="D572" s="127"/>
      <c r="E572" s="233">
        <v>3000000.0</v>
      </c>
      <c r="F572" s="199"/>
      <c r="G572" s="91">
        <f t="shared" si="4"/>
        <v>38404728</v>
      </c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</row>
    <row r="573">
      <c r="A573" s="223">
        <v>46008.0</v>
      </c>
      <c r="B573" s="127"/>
      <c r="C573" s="127" t="s">
        <v>1325</v>
      </c>
      <c r="D573" s="127"/>
      <c r="E573" s="199">
        <v>328000.0</v>
      </c>
      <c r="F573" s="199"/>
      <c r="G573" s="91">
        <f t="shared" si="4"/>
        <v>38732728</v>
      </c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</row>
    <row r="574">
      <c r="A574" s="223">
        <v>46011.0</v>
      </c>
      <c r="B574" s="127"/>
      <c r="C574" s="127" t="s">
        <v>1326</v>
      </c>
      <c r="D574" s="127"/>
      <c r="E574" s="220"/>
      <c r="F574" s="198">
        <v>3000000.0</v>
      </c>
      <c r="G574" s="91">
        <f t="shared" si="4"/>
        <v>35732728</v>
      </c>
      <c r="H574" s="128">
        <v>1400000.0</v>
      </c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</row>
    <row r="575">
      <c r="A575" s="223">
        <v>46011.0</v>
      </c>
      <c r="B575" s="127"/>
      <c r="C575" s="127" t="s">
        <v>1327</v>
      </c>
      <c r="D575" s="127"/>
      <c r="E575" s="199">
        <v>200000.0</v>
      </c>
      <c r="F575" s="199"/>
      <c r="G575" s="91">
        <f t="shared" si="4"/>
        <v>35932728</v>
      </c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</row>
    <row r="576">
      <c r="A576" s="223">
        <v>46011.0</v>
      </c>
      <c r="B576" s="127"/>
      <c r="C576" s="127" t="s">
        <v>323</v>
      </c>
      <c r="D576" s="127"/>
      <c r="E576" s="199">
        <v>200000.0</v>
      </c>
      <c r="F576" s="199"/>
      <c r="G576" s="91">
        <f t="shared" si="4"/>
        <v>36132728</v>
      </c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</row>
    <row r="577">
      <c r="A577" s="223">
        <v>46012.0</v>
      </c>
      <c r="B577" s="127"/>
      <c r="C577" s="127" t="s">
        <v>1210</v>
      </c>
      <c r="D577" s="127"/>
      <c r="E577" s="220"/>
      <c r="F577" s="198">
        <v>1200000.0</v>
      </c>
      <c r="G577" s="91">
        <f t="shared" si="4"/>
        <v>34932728</v>
      </c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</row>
    <row r="578">
      <c r="A578" s="223">
        <v>46014.0</v>
      </c>
      <c r="B578" s="127"/>
      <c r="C578" s="127" t="s">
        <v>1328</v>
      </c>
      <c r="D578" s="127"/>
      <c r="E578" s="199">
        <v>3500000.0</v>
      </c>
      <c r="F578" s="199"/>
      <c r="G578" s="91">
        <f t="shared" si="4"/>
        <v>38432728</v>
      </c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</row>
    <row r="579">
      <c r="A579" s="223">
        <v>46011.0</v>
      </c>
      <c r="B579" s="127"/>
      <c r="C579" s="127" t="s">
        <v>1329</v>
      </c>
      <c r="D579" s="127"/>
      <c r="E579" s="199">
        <v>94000.0</v>
      </c>
      <c r="F579" s="199"/>
      <c r="G579" s="91">
        <f t="shared" si="4"/>
        <v>38526728</v>
      </c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</row>
    <row r="580">
      <c r="A580" s="223">
        <v>46012.0</v>
      </c>
      <c r="B580" s="127"/>
      <c r="C580" s="127" t="s">
        <v>1258</v>
      </c>
      <c r="D580" s="127"/>
      <c r="E580" s="199">
        <v>10000.0</v>
      </c>
      <c r="F580" s="199"/>
      <c r="G580" s="91">
        <f t="shared" si="4"/>
        <v>38536728</v>
      </c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</row>
    <row r="581">
      <c r="A581" s="223">
        <v>46012.0</v>
      </c>
      <c r="B581" s="127"/>
      <c r="C581" s="127" t="s">
        <v>1258</v>
      </c>
      <c r="D581" s="127"/>
      <c r="E581" s="199">
        <v>15000.0</v>
      </c>
      <c r="F581" s="199"/>
      <c r="G581" s="91">
        <f t="shared" si="4"/>
        <v>38551728</v>
      </c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</row>
    <row r="582">
      <c r="A582" s="223">
        <v>46012.0</v>
      </c>
      <c r="B582" s="127"/>
      <c r="C582" s="127" t="s">
        <v>1258</v>
      </c>
      <c r="D582" s="127"/>
      <c r="E582" s="199">
        <v>10000.0</v>
      </c>
      <c r="F582" s="199"/>
      <c r="G582" s="91">
        <f t="shared" si="4"/>
        <v>38561728</v>
      </c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</row>
    <row r="583">
      <c r="A583" s="223">
        <v>46013.0</v>
      </c>
      <c r="B583" s="127"/>
      <c r="C583" s="127" t="s">
        <v>1330</v>
      </c>
      <c r="D583" s="127"/>
      <c r="E583" s="199">
        <v>92000.0</v>
      </c>
      <c r="F583" s="199"/>
      <c r="G583" s="91">
        <f t="shared" si="4"/>
        <v>38653728</v>
      </c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</row>
    <row r="584">
      <c r="A584" s="223">
        <v>46012.0</v>
      </c>
      <c r="B584" s="127"/>
      <c r="C584" s="127" t="s">
        <v>1331</v>
      </c>
      <c r="D584" s="127"/>
      <c r="E584" s="199">
        <v>100000.0</v>
      </c>
      <c r="F584" s="199"/>
      <c r="G584" s="91">
        <f t="shared" si="4"/>
        <v>38753728</v>
      </c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</row>
    <row r="585">
      <c r="A585" s="234">
        <v>46013.0</v>
      </c>
      <c r="B585" s="235"/>
      <c r="C585" s="235" t="s">
        <v>1332</v>
      </c>
      <c r="D585" s="235"/>
      <c r="E585" s="222">
        <v>1800000.0</v>
      </c>
      <c r="F585" s="222"/>
      <c r="G585" s="236">
        <f t="shared" si="4"/>
        <v>40553728</v>
      </c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35"/>
      <c r="W585" s="235"/>
      <c r="X585" s="235"/>
      <c r="Y585" s="235"/>
      <c r="Z585" s="235"/>
      <c r="AA585" s="235"/>
    </row>
    <row r="586">
      <c r="A586" s="223">
        <v>46016.0</v>
      </c>
      <c r="B586" s="127"/>
      <c r="C586" s="100" t="s">
        <v>1333</v>
      </c>
      <c r="D586" s="127"/>
      <c r="E586" s="237">
        <v>360000.0</v>
      </c>
      <c r="F586" s="220"/>
      <c r="G586" s="91">
        <f t="shared" si="4"/>
        <v>40913728</v>
      </c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</row>
    <row r="587">
      <c r="A587" s="223">
        <v>46016.0</v>
      </c>
      <c r="B587" s="127"/>
      <c r="C587" s="100" t="s">
        <v>1334</v>
      </c>
      <c r="D587" s="127"/>
      <c r="E587" s="237">
        <v>132000.0</v>
      </c>
      <c r="F587" s="220"/>
      <c r="G587" s="91">
        <f t="shared" si="4"/>
        <v>41045728</v>
      </c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</row>
    <row r="588">
      <c r="A588" s="223">
        <v>46016.0</v>
      </c>
      <c r="B588" s="127"/>
      <c r="C588" s="100" t="s">
        <v>1335</v>
      </c>
      <c r="D588" s="127"/>
      <c r="E588" s="237">
        <v>1430000.0</v>
      </c>
      <c r="F588" s="220"/>
      <c r="G588" s="91">
        <f t="shared" si="4"/>
        <v>42475728</v>
      </c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</row>
    <row r="589">
      <c r="A589" s="223">
        <v>46017.0</v>
      </c>
      <c r="B589" s="127"/>
      <c r="C589" s="100" t="s">
        <v>1336</v>
      </c>
      <c r="D589" s="127"/>
      <c r="E589" s="238"/>
      <c r="F589" s="199">
        <v>1000000.0</v>
      </c>
      <c r="G589" s="91">
        <f t="shared" si="4"/>
        <v>41475728</v>
      </c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</row>
    <row r="590">
      <c r="A590" s="223">
        <v>46017.0</v>
      </c>
      <c r="B590" s="127"/>
      <c r="C590" s="100" t="s">
        <v>1337</v>
      </c>
      <c r="D590" s="127"/>
      <c r="E590" s="238"/>
      <c r="F590" s="199">
        <v>600000.0</v>
      </c>
      <c r="G590" s="91">
        <f t="shared" si="4"/>
        <v>40875728</v>
      </c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</row>
    <row r="591">
      <c r="A591" s="223">
        <v>46017.0</v>
      </c>
      <c r="B591" s="127"/>
      <c r="C591" s="100" t="s">
        <v>1338</v>
      </c>
      <c r="D591" s="127"/>
      <c r="E591" s="237">
        <v>27000.0</v>
      </c>
      <c r="F591" s="220"/>
      <c r="G591" s="91">
        <f t="shared" si="4"/>
        <v>40902728</v>
      </c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</row>
    <row r="592">
      <c r="A592" s="223">
        <v>46017.0</v>
      </c>
      <c r="B592" s="127"/>
      <c r="C592" s="100" t="s">
        <v>1339</v>
      </c>
      <c r="D592" s="127"/>
      <c r="E592" s="237">
        <v>220000.0</v>
      </c>
      <c r="F592" s="220"/>
      <c r="G592" s="91">
        <f t="shared" si="4"/>
        <v>41122728</v>
      </c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</row>
    <row r="593">
      <c r="A593" s="128">
        <v>26.0</v>
      </c>
      <c r="B593" s="127"/>
      <c r="C593" s="128" t="s">
        <v>1340</v>
      </c>
      <c r="D593" s="127"/>
      <c r="E593" s="233">
        <v>1430000.0</v>
      </c>
      <c r="F593" s="199"/>
      <c r="G593" s="91">
        <f t="shared" si="4"/>
        <v>42552728</v>
      </c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</row>
    <row r="594">
      <c r="A594" s="128">
        <v>26.0</v>
      </c>
      <c r="B594" s="127"/>
      <c r="C594" s="128" t="s">
        <v>1341</v>
      </c>
      <c r="D594" s="127"/>
      <c r="E594" s="127"/>
      <c r="F594" s="198">
        <v>1000000.0</v>
      </c>
      <c r="G594" s="91">
        <f t="shared" si="4"/>
        <v>41552728</v>
      </c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</row>
    <row r="595">
      <c r="A595" s="128">
        <v>28.0</v>
      </c>
      <c r="B595" s="127"/>
      <c r="C595" s="128" t="s">
        <v>1342</v>
      </c>
      <c r="D595" s="127"/>
      <c r="E595" s="128"/>
      <c r="F595" s="198">
        <v>600000.0</v>
      </c>
      <c r="G595" s="91">
        <f t="shared" si="4"/>
        <v>40952728</v>
      </c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</row>
    <row r="596">
      <c r="A596" s="127"/>
      <c r="B596" s="127"/>
      <c r="C596" s="128" t="s">
        <v>1343</v>
      </c>
      <c r="D596" s="127"/>
      <c r="E596" s="128">
        <v>128000.0</v>
      </c>
      <c r="F596" s="199"/>
      <c r="G596" s="91">
        <f t="shared" si="4"/>
        <v>41080728</v>
      </c>
      <c r="H596" s="127"/>
      <c r="I596" s="127">
        <f>E579+E597+E598+E599+E600+E601+E602+E603+E604+E605</f>
        <v>1556000</v>
      </c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</row>
    <row r="597">
      <c r="A597" s="128">
        <v>28.0</v>
      </c>
      <c r="B597" s="127"/>
      <c r="C597" s="128" t="s">
        <v>1344</v>
      </c>
      <c r="D597" s="127"/>
      <c r="E597" s="128">
        <v>150000.0</v>
      </c>
      <c r="F597" s="199"/>
      <c r="G597" s="91">
        <f t="shared" si="4"/>
        <v>41230728</v>
      </c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</row>
    <row r="598">
      <c r="A598" s="128">
        <v>28.0</v>
      </c>
      <c r="B598" s="127"/>
      <c r="C598" s="128" t="s">
        <v>1345</v>
      </c>
      <c r="D598" s="127"/>
      <c r="E598" s="128">
        <v>60000.0</v>
      </c>
      <c r="F598" s="199"/>
      <c r="G598" s="91">
        <f t="shared" si="4"/>
        <v>41290728</v>
      </c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</row>
    <row r="599">
      <c r="A599" s="128">
        <v>28.0</v>
      </c>
      <c r="B599" s="127"/>
      <c r="C599" s="128" t="s">
        <v>1346</v>
      </c>
      <c r="D599" s="127"/>
      <c r="E599" s="128">
        <v>245000.0</v>
      </c>
      <c r="F599" s="199"/>
      <c r="G599" s="91">
        <f t="shared" si="4"/>
        <v>41535728</v>
      </c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</row>
    <row r="600">
      <c r="A600" s="128">
        <v>28.0</v>
      </c>
      <c r="B600" s="127"/>
      <c r="C600" s="128" t="s">
        <v>1347</v>
      </c>
      <c r="D600" s="127"/>
      <c r="E600" s="128">
        <v>244000.0</v>
      </c>
      <c r="F600" s="199"/>
      <c r="G600" s="91">
        <f t="shared" si="4"/>
        <v>41779728</v>
      </c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</row>
    <row r="601">
      <c r="A601" s="128">
        <v>29.0</v>
      </c>
      <c r="B601" s="127"/>
      <c r="C601" s="128" t="s">
        <v>1348</v>
      </c>
      <c r="D601" s="127"/>
      <c r="E601" s="128">
        <v>45000.0</v>
      </c>
      <c r="F601" s="199"/>
      <c r="G601" s="91">
        <f t="shared" si="4"/>
        <v>41824728</v>
      </c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</row>
    <row r="602">
      <c r="A602" s="128">
        <v>29.0</v>
      </c>
      <c r="B602" s="127"/>
      <c r="C602" s="2" t="s">
        <v>1349</v>
      </c>
      <c r="E602" s="2">
        <v>128000.0</v>
      </c>
      <c r="G602" s="91">
        <f t="shared" si="4"/>
        <v>41952728</v>
      </c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</row>
    <row r="603">
      <c r="A603" s="128">
        <v>29.0</v>
      </c>
      <c r="B603" s="127"/>
      <c r="C603" s="2" t="s">
        <v>1350</v>
      </c>
      <c r="E603" s="2">
        <v>160000.0</v>
      </c>
      <c r="G603" s="91">
        <f t="shared" si="4"/>
        <v>42112728</v>
      </c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</row>
    <row r="604">
      <c r="A604" s="127"/>
      <c r="B604" s="127"/>
      <c r="C604" s="128" t="s">
        <v>1351</v>
      </c>
      <c r="D604" s="127"/>
      <c r="E604" s="128">
        <v>300000.0</v>
      </c>
      <c r="F604" s="199"/>
      <c r="G604" s="91">
        <f t="shared" si="4"/>
        <v>42412728</v>
      </c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</row>
    <row r="605">
      <c r="A605" s="127"/>
      <c r="B605" s="127"/>
      <c r="C605" s="128" t="s">
        <v>1352</v>
      </c>
      <c r="D605" s="127"/>
      <c r="E605" s="128">
        <v>130000.0</v>
      </c>
      <c r="F605" s="199"/>
      <c r="G605" s="91">
        <f t="shared" si="4"/>
        <v>42542728</v>
      </c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</row>
    <row r="606">
      <c r="A606" s="127"/>
      <c r="B606" s="127"/>
      <c r="C606" s="128" t="s">
        <v>1353</v>
      </c>
      <c r="D606" s="127"/>
      <c r="E606" s="128">
        <v>255000.0</v>
      </c>
      <c r="F606" s="199"/>
      <c r="G606" s="91">
        <f t="shared" si="4"/>
        <v>42797728</v>
      </c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</row>
    <row r="607">
      <c r="A607" s="127"/>
      <c r="B607" s="127"/>
      <c r="C607" s="128" t="s">
        <v>1354</v>
      </c>
      <c r="D607" s="127"/>
      <c r="E607" s="128">
        <v>543000.0</v>
      </c>
      <c r="F607" s="199"/>
      <c r="G607" s="91">
        <f t="shared" si="4"/>
        <v>43340728</v>
      </c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</row>
    <row r="608">
      <c r="A608" s="96">
        <v>46024.0</v>
      </c>
      <c r="B608" s="127"/>
      <c r="C608" s="128" t="s">
        <v>1355</v>
      </c>
      <c r="D608" s="127"/>
      <c r="E608" s="238"/>
      <c r="F608" s="186">
        <v>2.5166E7</v>
      </c>
      <c r="G608" s="91">
        <f t="shared" si="4"/>
        <v>18174728</v>
      </c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</row>
    <row r="609">
      <c r="A609" s="96">
        <v>46024.0</v>
      </c>
      <c r="B609" s="127"/>
      <c r="C609" s="100" t="s">
        <v>1356</v>
      </c>
      <c r="D609" s="127"/>
      <c r="E609" s="239">
        <v>4150000.0</v>
      </c>
      <c r="F609" s="220"/>
      <c r="G609" s="91">
        <f t="shared" si="4"/>
        <v>22324728</v>
      </c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</row>
    <row r="610">
      <c r="A610" s="96">
        <v>46025.0</v>
      </c>
      <c r="B610" s="127"/>
      <c r="C610" s="127" t="s">
        <v>1357</v>
      </c>
      <c r="D610" s="127"/>
      <c r="E610" s="219">
        <v>1000000.0</v>
      </c>
      <c r="F610" s="100"/>
      <c r="G610" s="91">
        <f t="shared" si="4"/>
        <v>23324728</v>
      </c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</row>
    <row r="611">
      <c r="A611" s="96">
        <v>46028.0</v>
      </c>
      <c r="B611" s="127"/>
      <c r="C611" s="128" t="s">
        <v>1358</v>
      </c>
      <c r="D611" s="127"/>
      <c r="E611" s="158"/>
      <c r="F611" s="128">
        <v>1.0E7</v>
      </c>
      <c r="G611" s="91">
        <f t="shared" si="4"/>
        <v>13324728</v>
      </c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</row>
    <row r="612">
      <c r="A612" s="96">
        <v>46029.0</v>
      </c>
      <c r="B612" s="127"/>
      <c r="C612" s="127" t="s">
        <v>1359</v>
      </c>
      <c r="D612" s="127"/>
      <c r="E612" s="219">
        <v>1.2322E7</v>
      </c>
      <c r="F612" s="127"/>
      <c r="G612" s="91">
        <f t="shared" si="4"/>
        <v>25646728</v>
      </c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</row>
    <row r="613">
      <c r="A613" s="96">
        <v>46029.0</v>
      </c>
      <c r="B613" s="127"/>
      <c r="C613" s="127" t="s">
        <v>502</v>
      </c>
      <c r="D613" s="127"/>
      <c r="E613" s="219">
        <v>1.2322E7</v>
      </c>
      <c r="F613" s="127"/>
      <c r="G613" s="91">
        <f t="shared" si="4"/>
        <v>37968728</v>
      </c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</row>
    <row r="614">
      <c r="A614" s="96">
        <v>46029.0</v>
      </c>
      <c r="B614" s="127"/>
      <c r="C614" s="127" t="s">
        <v>1360</v>
      </c>
      <c r="D614" s="127"/>
      <c r="E614" s="219">
        <v>1.03E7</v>
      </c>
      <c r="F614" s="127"/>
      <c r="G614" s="91">
        <f t="shared" si="4"/>
        <v>48268728</v>
      </c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</row>
    <row r="615">
      <c r="A615" s="96">
        <v>46030.0</v>
      </c>
      <c r="B615" s="127"/>
      <c r="C615" s="127" t="s">
        <v>1361</v>
      </c>
      <c r="D615" s="127"/>
      <c r="E615" s="219">
        <v>735000.0</v>
      </c>
      <c r="F615" s="127"/>
      <c r="G615" s="91">
        <f t="shared" si="4"/>
        <v>49003728</v>
      </c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</row>
    <row r="616">
      <c r="A616" s="96">
        <v>46030.0</v>
      </c>
      <c r="B616" s="127"/>
      <c r="C616" s="127" t="s">
        <v>1362</v>
      </c>
      <c r="D616" s="127"/>
      <c r="E616" s="219">
        <v>60000.0</v>
      </c>
      <c r="F616" s="127"/>
      <c r="G616" s="91">
        <f t="shared" si="4"/>
        <v>49063728</v>
      </c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</row>
    <row r="617">
      <c r="A617" s="96">
        <v>46030.0</v>
      </c>
      <c r="B617" s="127"/>
      <c r="C617" s="127" t="s">
        <v>1017</v>
      </c>
      <c r="D617" s="127"/>
      <c r="E617" s="174">
        <v>100000.0</v>
      </c>
      <c r="F617" s="127"/>
      <c r="G617" s="91">
        <f t="shared" si="4"/>
        <v>49163728</v>
      </c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</row>
    <row r="618">
      <c r="A618" s="96">
        <v>46032.0</v>
      </c>
      <c r="B618" s="127"/>
      <c r="C618" s="127" t="s">
        <v>1363</v>
      </c>
      <c r="D618" s="127"/>
      <c r="E618" s="219">
        <v>360000.0</v>
      </c>
      <c r="F618" s="127"/>
      <c r="G618" s="91">
        <f t="shared" si="4"/>
        <v>49523728</v>
      </c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</row>
    <row r="619">
      <c r="A619" s="96">
        <v>46035.0</v>
      </c>
      <c r="B619" s="127"/>
      <c r="C619" s="127" t="s">
        <v>1364</v>
      </c>
      <c r="D619" s="127"/>
      <c r="E619" s="219">
        <v>100000.0</v>
      </c>
      <c r="F619" s="127"/>
      <c r="G619" s="91">
        <f t="shared" si="4"/>
        <v>49623728</v>
      </c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</row>
    <row r="620">
      <c r="A620" s="96">
        <v>46036.0</v>
      </c>
      <c r="B620" s="127"/>
      <c r="C620" s="127" t="s">
        <v>1365</v>
      </c>
      <c r="D620" s="127"/>
      <c r="E620" s="219">
        <v>202500.0</v>
      </c>
      <c r="F620" s="127"/>
      <c r="G620" s="91">
        <f t="shared" si="4"/>
        <v>49826228</v>
      </c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</row>
    <row r="621">
      <c r="A621" s="96">
        <v>46037.0</v>
      </c>
      <c r="B621" s="127"/>
      <c r="C621" s="127" t="s">
        <v>1366</v>
      </c>
      <c r="D621" s="127"/>
      <c r="E621" s="219">
        <v>65000.0</v>
      </c>
      <c r="F621" s="127"/>
      <c r="G621" s="91">
        <f t="shared" si="4"/>
        <v>49891228</v>
      </c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</row>
    <row r="622">
      <c r="A622" s="240">
        <v>46030.0</v>
      </c>
      <c r="B622" s="127"/>
      <c r="C622" s="128" t="s">
        <v>1367</v>
      </c>
      <c r="D622" s="127"/>
      <c r="E622" s="219"/>
      <c r="F622" s="128">
        <v>2500000.0</v>
      </c>
      <c r="G622" s="91">
        <f t="shared" si="4"/>
        <v>47391228</v>
      </c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</row>
    <row r="623">
      <c r="A623" s="96">
        <v>46038.0</v>
      </c>
      <c r="B623" s="127"/>
      <c r="C623" s="127" t="s">
        <v>1368</v>
      </c>
      <c r="D623" s="127"/>
      <c r="E623" s="219">
        <v>500000.0</v>
      </c>
      <c r="F623" s="127"/>
      <c r="G623" s="91">
        <f t="shared" si="4"/>
        <v>47891228</v>
      </c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</row>
    <row r="624">
      <c r="A624" s="96">
        <v>46040.0</v>
      </c>
      <c r="B624" s="127"/>
      <c r="C624" s="127" t="s">
        <v>1369</v>
      </c>
      <c r="D624" s="127"/>
      <c r="E624" s="219">
        <v>502000.0</v>
      </c>
      <c r="F624" s="127"/>
      <c r="G624" s="91">
        <f t="shared" si="4"/>
        <v>48393228</v>
      </c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</row>
    <row r="625">
      <c r="A625" s="96">
        <v>46041.0</v>
      </c>
      <c r="B625" s="127"/>
      <c r="C625" s="127" t="s">
        <v>1370</v>
      </c>
      <c r="D625" s="127"/>
      <c r="E625" s="219">
        <v>360000.0</v>
      </c>
      <c r="F625" s="127"/>
      <c r="G625" s="91">
        <f t="shared" si="4"/>
        <v>48753228</v>
      </c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</row>
    <row r="626">
      <c r="A626" s="197">
        <v>45677.0</v>
      </c>
      <c r="B626" s="127"/>
      <c r="C626" s="128" t="s">
        <v>253</v>
      </c>
      <c r="D626" s="127"/>
      <c r="E626" s="128">
        <v>3000000.0</v>
      </c>
      <c r="F626" s="199"/>
      <c r="G626" s="91">
        <f t="shared" si="4"/>
        <v>51753228</v>
      </c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</row>
    <row r="627">
      <c r="A627" s="197">
        <v>45677.0</v>
      </c>
      <c r="B627" s="127"/>
      <c r="C627" s="128" t="s">
        <v>1371</v>
      </c>
      <c r="D627" s="127"/>
      <c r="E627" s="128">
        <v>3000000.0</v>
      </c>
      <c r="F627" s="199"/>
      <c r="G627" s="91">
        <f t="shared" si="4"/>
        <v>54753228</v>
      </c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</row>
    <row r="628">
      <c r="A628" s="197">
        <v>45677.0</v>
      </c>
      <c r="B628" s="127"/>
      <c r="C628" s="128" t="s">
        <v>1372</v>
      </c>
      <c r="D628" s="127"/>
      <c r="E628" s="128">
        <v>3000000.0</v>
      </c>
      <c r="F628" s="199"/>
      <c r="G628" s="91">
        <f t="shared" si="4"/>
        <v>57753228</v>
      </c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</row>
    <row r="629">
      <c r="A629" s="197"/>
      <c r="B629" s="127"/>
      <c r="C629" s="128" t="s">
        <v>1373</v>
      </c>
      <c r="D629" s="127"/>
      <c r="E629" s="128"/>
      <c r="F629" s="198"/>
      <c r="G629" s="91">
        <f t="shared" si="4"/>
        <v>57753228</v>
      </c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</row>
    <row r="630">
      <c r="A630" s="197">
        <v>45677.0</v>
      </c>
      <c r="B630" s="127"/>
      <c r="C630" s="128" t="s">
        <v>1374</v>
      </c>
      <c r="D630" s="127"/>
      <c r="E630" s="128">
        <v>65000.0</v>
      </c>
      <c r="F630" s="199"/>
      <c r="G630" s="91">
        <f t="shared" si="4"/>
        <v>57818228</v>
      </c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</row>
    <row r="631">
      <c r="A631" s="96">
        <v>45677.0</v>
      </c>
      <c r="B631" s="127"/>
      <c r="C631" s="127" t="s">
        <v>1332</v>
      </c>
      <c r="D631" s="127"/>
      <c r="E631" s="219">
        <v>2500000.0</v>
      </c>
      <c r="F631" s="127"/>
      <c r="G631" s="91">
        <f t="shared" si="4"/>
        <v>60318228</v>
      </c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</row>
    <row r="632">
      <c r="A632" s="96">
        <v>45677.0</v>
      </c>
      <c r="B632" s="127"/>
      <c r="C632" s="127" t="s">
        <v>1375</v>
      </c>
      <c r="D632" s="127"/>
      <c r="E632" s="219">
        <v>100000.0</v>
      </c>
      <c r="F632" s="127"/>
      <c r="G632" s="91">
        <f t="shared" si="4"/>
        <v>60418228</v>
      </c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</row>
    <row r="633">
      <c r="A633" s="96">
        <v>45677.0</v>
      </c>
      <c r="B633" s="127"/>
      <c r="C633" s="127" t="s">
        <v>1376</v>
      </c>
      <c r="D633" s="128">
        <v>7600000.0</v>
      </c>
      <c r="E633" s="186">
        <v>7600000.0</v>
      </c>
      <c r="F633" s="127"/>
      <c r="G633" s="91">
        <f t="shared" si="4"/>
        <v>68018228</v>
      </c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</row>
    <row r="634">
      <c r="A634" s="96">
        <v>45677.0</v>
      </c>
      <c r="B634" s="127"/>
      <c r="C634" s="127" t="s">
        <v>1377</v>
      </c>
      <c r="D634" s="127"/>
      <c r="E634" s="219">
        <v>900000.0</v>
      </c>
      <c r="F634" s="127"/>
      <c r="G634" s="91">
        <f t="shared" si="4"/>
        <v>68918228</v>
      </c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</row>
    <row r="635">
      <c r="A635" s="96">
        <v>45678.0</v>
      </c>
      <c r="B635" s="127"/>
      <c r="C635" s="127" t="s">
        <v>1378</v>
      </c>
      <c r="D635" s="127"/>
      <c r="E635" s="219">
        <v>254000.0</v>
      </c>
      <c r="F635" s="127"/>
      <c r="G635" s="91">
        <f t="shared" si="4"/>
        <v>69172228</v>
      </c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</row>
    <row r="636">
      <c r="A636" s="96">
        <v>45678.0</v>
      </c>
      <c r="B636" s="127"/>
      <c r="C636" s="127" t="s">
        <v>1379</v>
      </c>
      <c r="D636" s="127"/>
      <c r="E636" s="219">
        <v>24500.0</v>
      </c>
      <c r="F636" s="127"/>
      <c r="G636" s="91">
        <f t="shared" si="4"/>
        <v>69196728</v>
      </c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</row>
    <row r="637">
      <c r="A637" s="96">
        <v>45678.0</v>
      </c>
      <c r="B637" s="127"/>
      <c r="C637" s="127" t="s">
        <v>1380</v>
      </c>
      <c r="D637" s="127"/>
      <c r="E637" s="219">
        <v>81000.0</v>
      </c>
      <c r="F637" s="127"/>
      <c r="G637" s="91">
        <f t="shared" si="4"/>
        <v>69277728</v>
      </c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</row>
    <row r="638">
      <c r="A638" s="96">
        <v>45679.0</v>
      </c>
      <c r="B638" s="127"/>
      <c r="C638" s="127" t="s">
        <v>1381</v>
      </c>
      <c r="D638" s="127"/>
      <c r="E638" s="219">
        <v>200000.0</v>
      </c>
      <c r="F638" s="127"/>
      <c r="G638" s="91">
        <f t="shared" si="4"/>
        <v>69477728</v>
      </c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</row>
    <row r="639">
      <c r="A639" s="96">
        <v>45681.0</v>
      </c>
      <c r="B639" s="127"/>
      <c r="C639" s="127" t="s">
        <v>1382</v>
      </c>
      <c r="D639" s="127"/>
      <c r="E639" s="239">
        <v>160000.0</v>
      </c>
      <c r="F639" s="127"/>
      <c r="G639" s="91">
        <f t="shared" si="4"/>
        <v>69637728</v>
      </c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</row>
    <row r="640">
      <c r="A640" s="96">
        <v>45682.0</v>
      </c>
      <c r="B640" s="127"/>
      <c r="C640" s="127" t="s">
        <v>1383</v>
      </c>
      <c r="D640" s="127"/>
      <c r="E640" s="219">
        <v>312000.0</v>
      </c>
      <c r="F640" s="127"/>
      <c r="G640" s="91">
        <f t="shared" si="4"/>
        <v>69949728</v>
      </c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</row>
    <row r="641">
      <c r="A641" s="96">
        <v>46048.0</v>
      </c>
      <c r="B641" s="127"/>
      <c r="C641" s="127" t="s">
        <v>1384</v>
      </c>
      <c r="D641" s="127"/>
      <c r="E641" s="219">
        <v>500000.0</v>
      </c>
      <c r="F641" s="127"/>
      <c r="G641" s="91">
        <f t="shared" si="4"/>
        <v>70449728</v>
      </c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</row>
    <row r="642">
      <c r="A642" s="96">
        <v>46048.0</v>
      </c>
      <c r="B642" s="127"/>
      <c r="C642" s="127" t="s">
        <v>1385</v>
      </c>
      <c r="D642" s="127"/>
      <c r="E642" s="219">
        <v>100000.0</v>
      </c>
      <c r="F642" s="127"/>
      <c r="G642" s="91">
        <f t="shared" si="4"/>
        <v>70549728</v>
      </c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</row>
    <row r="643">
      <c r="A643" s="96">
        <v>46048.0</v>
      </c>
      <c r="B643" s="127"/>
      <c r="C643" s="127" t="s">
        <v>1386</v>
      </c>
      <c r="D643" s="127"/>
      <c r="E643" s="219">
        <v>55000.0</v>
      </c>
      <c r="F643" s="127"/>
      <c r="G643" s="91">
        <f t="shared" si="4"/>
        <v>70604728</v>
      </c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</row>
    <row r="644">
      <c r="A644" s="96">
        <v>46048.0</v>
      </c>
      <c r="B644" s="127"/>
      <c r="C644" s="127" t="s">
        <v>1387</v>
      </c>
      <c r="D644" s="127"/>
      <c r="E644" s="174">
        <v>35000.0</v>
      </c>
      <c r="F644" s="127"/>
      <c r="G644" s="91">
        <f t="shared" si="4"/>
        <v>70639728</v>
      </c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</row>
    <row r="645">
      <c r="A645" s="96">
        <v>46048.0</v>
      </c>
      <c r="B645" s="127"/>
      <c r="C645" s="127" t="s">
        <v>1388</v>
      </c>
      <c r="D645" s="127"/>
      <c r="E645" s="174">
        <v>10000.0</v>
      </c>
      <c r="F645" s="127"/>
      <c r="G645" s="91">
        <f t="shared" si="4"/>
        <v>70649728</v>
      </c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</row>
    <row r="646">
      <c r="A646" s="96">
        <v>46048.0</v>
      </c>
      <c r="B646" s="127"/>
      <c r="C646" s="127" t="s">
        <v>1292</v>
      </c>
      <c r="D646" s="127"/>
      <c r="E646" s="219">
        <v>100000.0</v>
      </c>
      <c r="F646" s="127"/>
      <c r="G646" s="91">
        <f t="shared" si="4"/>
        <v>70749728</v>
      </c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</row>
    <row r="647">
      <c r="A647" s="96">
        <v>46051.0</v>
      </c>
      <c r="B647" s="127"/>
      <c r="C647" s="127" t="s">
        <v>1389</v>
      </c>
      <c r="D647" s="127"/>
      <c r="E647" s="222">
        <v>13000.0</v>
      </c>
      <c r="F647" s="127"/>
      <c r="G647" s="91">
        <f t="shared" si="4"/>
        <v>70762728</v>
      </c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</row>
    <row r="648">
      <c r="A648" s="96">
        <v>46051.0</v>
      </c>
      <c r="B648" s="127"/>
      <c r="C648" s="127" t="s">
        <v>1389</v>
      </c>
      <c r="D648" s="127"/>
      <c r="E648" s="222">
        <v>13000.0</v>
      </c>
      <c r="F648" s="127"/>
      <c r="G648" s="91">
        <f t="shared" si="4"/>
        <v>70775728</v>
      </c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</row>
    <row r="649">
      <c r="A649" s="96">
        <v>46052.0</v>
      </c>
      <c r="B649" s="127"/>
      <c r="C649" s="127" t="s">
        <v>1390</v>
      </c>
      <c r="D649" s="127"/>
      <c r="E649" s="219">
        <v>500000.0</v>
      </c>
      <c r="F649" s="127"/>
      <c r="G649" s="91">
        <f t="shared" si="4"/>
        <v>71275728</v>
      </c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</row>
    <row r="650">
      <c r="A650" s="197">
        <v>46049.0</v>
      </c>
      <c r="B650" s="127"/>
      <c r="C650" s="128" t="s">
        <v>1367</v>
      </c>
      <c r="D650" s="127"/>
      <c r="E650" s="127"/>
      <c r="F650" s="128">
        <v>2000000.0</v>
      </c>
      <c r="G650" s="91">
        <f t="shared" si="4"/>
        <v>69275728</v>
      </c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</row>
    <row r="651">
      <c r="A651" s="127"/>
      <c r="B651" s="127"/>
      <c r="C651" s="127"/>
      <c r="D651" s="127"/>
      <c r="E651" s="127"/>
      <c r="F651" s="199"/>
      <c r="G651" s="91">
        <f t="shared" si="4"/>
        <v>69275728</v>
      </c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</row>
    <row r="652">
      <c r="A652" s="96">
        <v>46055.0</v>
      </c>
      <c r="B652" s="127"/>
      <c r="C652" s="127" t="s">
        <v>1391</v>
      </c>
      <c r="D652" s="127"/>
      <c r="E652" s="127"/>
      <c r="F652" s="219">
        <v>5000000.0</v>
      </c>
      <c r="G652" s="91">
        <f t="shared" si="4"/>
        <v>64275728</v>
      </c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</row>
    <row r="653">
      <c r="A653" s="96">
        <v>46055.0</v>
      </c>
      <c r="B653" s="127"/>
      <c r="C653" s="127" t="s">
        <v>452</v>
      </c>
      <c r="D653" s="127"/>
      <c r="E653" s="219">
        <v>500000.0</v>
      </c>
      <c r="F653" s="127"/>
      <c r="G653" s="91">
        <f t="shared" si="4"/>
        <v>64775728</v>
      </c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</row>
    <row r="654">
      <c r="A654" s="96">
        <v>46055.0</v>
      </c>
      <c r="B654" s="127"/>
      <c r="C654" s="127" t="s">
        <v>1392</v>
      </c>
      <c r="D654" s="127"/>
      <c r="E654" s="219">
        <v>850000.0</v>
      </c>
      <c r="F654" s="127"/>
      <c r="G654" s="91">
        <f t="shared" si="4"/>
        <v>65625728</v>
      </c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</row>
    <row r="655">
      <c r="A655" s="96">
        <v>46055.0</v>
      </c>
      <c r="B655" s="127"/>
      <c r="C655" s="127" t="s">
        <v>1393</v>
      </c>
      <c r="D655" s="127"/>
      <c r="E655" s="219">
        <v>945000.0</v>
      </c>
      <c r="F655" s="127"/>
      <c r="G655" s="91">
        <f t="shared" si="4"/>
        <v>66570728</v>
      </c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</row>
    <row r="656">
      <c r="A656" s="96">
        <v>46056.0</v>
      </c>
      <c r="B656" s="127"/>
      <c r="C656" s="127" t="s">
        <v>1394</v>
      </c>
      <c r="D656" s="127"/>
      <c r="E656" s="219">
        <v>267000.0</v>
      </c>
      <c r="F656" s="127"/>
      <c r="G656" s="91">
        <f t="shared" si="4"/>
        <v>66837728</v>
      </c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</row>
    <row r="657">
      <c r="A657" s="96">
        <v>46063.0</v>
      </c>
      <c r="B657" s="127"/>
      <c r="C657" s="127" t="s">
        <v>1395</v>
      </c>
      <c r="D657" s="127"/>
      <c r="E657" s="219">
        <v>324000.0</v>
      </c>
      <c r="F657" s="127"/>
      <c r="G657" s="91">
        <f t="shared" si="4"/>
        <v>67161728</v>
      </c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</row>
    <row r="658">
      <c r="A658" s="96">
        <v>46064.0</v>
      </c>
      <c r="B658" s="127"/>
      <c r="C658" s="127" t="s">
        <v>1396</v>
      </c>
      <c r="D658" s="127"/>
      <c r="E658" s="219">
        <v>128000.0</v>
      </c>
      <c r="F658" s="127"/>
      <c r="G658" s="91">
        <f t="shared" si="4"/>
        <v>67289728</v>
      </c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</row>
    <row r="659">
      <c r="A659" s="96">
        <v>46065.0</v>
      </c>
      <c r="B659" s="127"/>
      <c r="C659" s="127" t="s">
        <v>1397</v>
      </c>
      <c r="D659" s="127"/>
      <c r="E659" s="174">
        <v>324999.0</v>
      </c>
      <c r="F659" s="127"/>
      <c r="G659" s="91">
        <f t="shared" si="4"/>
        <v>67614727</v>
      </c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</row>
    <row r="660">
      <c r="A660" s="96">
        <v>46067.0</v>
      </c>
      <c r="B660" s="127"/>
      <c r="C660" s="127" t="s">
        <v>1398</v>
      </c>
      <c r="D660" s="127"/>
      <c r="E660" s="219">
        <v>79000.0</v>
      </c>
      <c r="F660" s="127"/>
      <c r="G660" s="91">
        <f t="shared" si="4"/>
        <v>67693727</v>
      </c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</row>
    <row r="661">
      <c r="A661" s="96">
        <v>46070.0</v>
      </c>
      <c r="B661" s="127"/>
      <c r="C661" s="127" t="s">
        <v>1399</v>
      </c>
      <c r="D661" s="127"/>
      <c r="E661" s="219">
        <v>492000.0</v>
      </c>
      <c r="F661" s="127"/>
      <c r="G661" s="91">
        <f t="shared" si="4"/>
        <v>68185727</v>
      </c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</row>
    <row r="662">
      <c r="A662" s="96">
        <v>46070.0</v>
      </c>
      <c r="B662" s="127"/>
      <c r="C662" s="128" t="s">
        <v>1400</v>
      </c>
      <c r="D662" s="127"/>
      <c r="E662" s="127"/>
      <c r="F662" s="160">
        <v>3350000.0</v>
      </c>
      <c r="G662" s="91">
        <f t="shared" si="4"/>
        <v>64835727</v>
      </c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</row>
    <row r="663">
      <c r="A663" s="96">
        <v>46070.0</v>
      </c>
      <c r="B663" s="127"/>
      <c r="C663" s="127" t="s">
        <v>1401</v>
      </c>
      <c r="D663" s="127"/>
      <c r="E663" s="220"/>
      <c r="F663" s="174">
        <v>4210000.0</v>
      </c>
      <c r="G663" s="91">
        <f t="shared" si="4"/>
        <v>60625727</v>
      </c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</row>
    <row r="664">
      <c r="A664" s="96">
        <v>46070.0</v>
      </c>
      <c r="B664" s="127"/>
      <c r="C664" s="127" t="s">
        <v>1402</v>
      </c>
      <c r="D664" s="127"/>
      <c r="E664" s="219">
        <v>200000.0</v>
      </c>
      <c r="F664" s="127"/>
      <c r="G664" s="91">
        <f t="shared" si="4"/>
        <v>60825727</v>
      </c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</row>
    <row r="665">
      <c r="A665" s="96">
        <v>46071.0</v>
      </c>
      <c r="B665" s="127"/>
      <c r="C665" s="127" t="s">
        <v>1403</v>
      </c>
      <c r="D665" s="127"/>
      <c r="E665" s="219">
        <v>1137600.0</v>
      </c>
      <c r="F665" s="127"/>
      <c r="G665" s="91">
        <f t="shared" si="4"/>
        <v>61963327</v>
      </c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</row>
    <row r="666">
      <c r="A666" s="96">
        <v>46073.0</v>
      </c>
      <c r="B666" s="127"/>
      <c r="C666" s="127" t="s">
        <v>1404</v>
      </c>
      <c r="D666" s="127"/>
      <c r="E666" s="219">
        <v>100000.0</v>
      </c>
      <c r="F666" s="127"/>
      <c r="G666" s="91">
        <f t="shared" si="4"/>
        <v>62063327</v>
      </c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</row>
    <row r="667">
      <c r="A667" s="96">
        <v>46073.0</v>
      </c>
      <c r="B667" s="127"/>
      <c r="C667" s="127" t="s">
        <v>1405</v>
      </c>
      <c r="D667" s="127"/>
      <c r="E667" s="219">
        <v>3000000.0</v>
      </c>
      <c r="F667" s="127"/>
      <c r="G667" s="91">
        <f t="shared" si="4"/>
        <v>65063327</v>
      </c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</row>
    <row r="668">
      <c r="A668" s="96">
        <v>46073.0</v>
      </c>
      <c r="B668" s="127"/>
      <c r="C668" s="127" t="s">
        <v>1406</v>
      </c>
      <c r="D668" s="127"/>
      <c r="E668" s="219">
        <v>3000000.0</v>
      </c>
      <c r="F668" s="127"/>
      <c r="G668" s="91">
        <f t="shared" si="4"/>
        <v>68063327</v>
      </c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</row>
    <row r="669">
      <c r="A669" s="127"/>
      <c r="B669" s="127"/>
      <c r="C669" s="127"/>
      <c r="D669" s="127"/>
      <c r="E669" s="128">
        <v>600000.0</v>
      </c>
      <c r="F669" s="199"/>
      <c r="G669" s="91">
        <f t="shared" si="4"/>
        <v>68663327</v>
      </c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</row>
    <row r="670">
      <c r="A670" s="96">
        <v>46073.0</v>
      </c>
      <c r="B670" s="127"/>
      <c r="C670" s="127" t="s">
        <v>1404</v>
      </c>
      <c r="D670" s="127"/>
      <c r="E670" s="219">
        <v>100000.0</v>
      </c>
      <c r="F670" s="127"/>
      <c r="G670" s="91">
        <f t="shared" si="4"/>
        <v>68763327</v>
      </c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</row>
    <row r="671">
      <c r="A671" s="96">
        <v>46073.0</v>
      </c>
      <c r="B671" s="127"/>
      <c r="C671" s="127" t="s">
        <v>1405</v>
      </c>
      <c r="D671" s="127"/>
      <c r="E671" s="219">
        <v>3000000.0</v>
      </c>
      <c r="F671" s="127"/>
      <c r="G671" s="91">
        <f t="shared" si="4"/>
        <v>71763327</v>
      </c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</row>
    <row r="672">
      <c r="A672" s="96">
        <v>46073.0</v>
      </c>
      <c r="B672" s="127"/>
      <c r="C672" s="127" t="s">
        <v>1406</v>
      </c>
      <c r="D672" s="127"/>
      <c r="E672" s="219">
        <v>3000000.0</v>
      </c>
      <c r="F672" s="127"/>
      <c r="G672" s="91">
        <f t="shared" si="4"/>
        <v>74763327</v>
      </c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</row>
    <row r="673">
      <c r="A673" s="96">
        <v>46073.0</v>
      </c>
      <c r="B673" s="127"/>
      <c r="C673" s="127" t="s">
        <v>1407</v>
      </c>
      <c r="D673" s="127"/>
      <c r="E673" s="219">
        <v>31000.0</v>
      </c>
      <c r="F673" s="127"/>
      <c r="G673" s="91">
        <f t="shared" si="4"/>
        <v>74794327</v>
      </c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</row>
    <row r="674">
      <c r="A674" s="96">
        <v>46074.0</v>
      </c>
      <c r="B674" s="127"/>
      <c r="C674" s="127" t="s">
        <v>1408</v>
      </c>
      <c r="D674" s="127"/>
      <c r="E674" s="219">
        <v>70000.0</v>
      </c>
      <c r="F674" s="127"/>
      <c r="G674" s="91">
        <f t="shared" si="4"/>
        <v>74864327</v>
      </c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</row>
    <row r="675">
      <c r="A675" s="127"/>
      <c r="B675" s="127"/>
      <c r="C675" s="127" t="s">
        <v>1409</v>
      </c>
      <c r="D675" s="127"/>
      <c r="E675" s="219">
        <v>116000.0</v>
      </c>
      <c r="F675" s="127"/>
      <c r="G675" s="91">
        <f t="shared" si="4"/>
        <v>74980327</v>
      </c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</row>
    <row r="676">
      <c r="A676" s="127"/>
      <c r="B676" s="127"/>
      <c r="C676" s="127" t="s">
        <v>1410</v>
      </c>
      <c r="D676" s="127"/>
      <c r="E676" s="174">
        <v>20000.0</v>
      </c>
      <c r="F676" s="127"/>
      <c r="G676" s="91">
        <f t="shared" si="4"/>
        <v>75000327</v>
      </c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</row>
    <row r="677">
      <c r="A677" s="197">
        <v>46082.0</v>
      </c>
      <c r="B677" s="127"/>
      <c r="C677" s="127" t="s">
        <v>1411</v>
      </c>
      <c r="D677" s="127"/>
      <c r="E677" s="219">
        <v>50000.0</v>
      </c>
      <c r="F677" s="127"/>
      <c r="G677" s="91">
        <f t="shared" si="4"/>
        <v>75050327</v>
      </c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</row>
    <row r="678">
      <c r="A678" s="197">
        <v>46083.0</v>
      </c>
      <c r="B678" s="127"/>
      <c r="C678" s="127" t="s">
        <v>1412</v>
      </c>
      <c r="D678" s="127"/>
      <c r="E678" s="219">
        <v>100000.0</v>
      </c>
      <c r="F678" s="127"/>
      <c r="G678" s="91">
        <f t="shared" si="4"/>
        <v>75150327</v>
      </c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</row>
    <row r="679">
      <c r="A679" s="197">
        <v>46084.0</v>
      </c>
      <c r="B679" s="127"/>
      <c r="C679" s="128" t="s">
        <v>1413</v>
      </c>
      <c r="D679" s="127"/>
      <c r="E679" s="127"/>
      <c r="F679" s="174">
        <v>532000.0</v>
      </c>
      <c r="G679" s="91">
        <f t="shared" si="4"/>
        <v>74618327</v>
      </c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</row>
    <row r="680">
      <c r="A680" s="197">
        <v>46084.0</v>
      </c>
      <c r="B680" s="127"/>
      <c r="C680" s="127" t="s">
        <v>1414</v>
      </c>
      <c r="D680" s="127"/>
      <c r="E680" s="174">
        <v>432000.0</v>
      </c>
      <c r="F680" s="127"/>
      <c r="G680" s="91">
        <f t="shared" si="4"/>
        <v>75050327</v>
      </c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</row>
    <row r="681">
      <c r="A681" s="96">
        <v>46077.0</v>
      </c>
      <c r="B681" s="127"/>
      <c r="C681" s="127" t="s">
        <v>1415</v>
      </c>
      <c r="D681" s="127"/>
      <c r="E681" s="174">
        <v>35000.0</v>
      </c>
      <c r="F681" s="127"/>
      <c r="G681" s="91">
        <f t="shared" si="4"/>
        <v>75085327</v>
      </c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</row>
    <row r="682">
      <c r="A682" s="96">
        <v>46078.0</v>
      </c>
      <c r="B682" s="127"/>
      <c r="C682" s="127" t="s">
        <v>1416</v>
      </c>
      <c r="D682" s="127"/>
      <c r="E682" s="219">
        <v>218000.0</v>
      </c>
      <c r="F682" s="127"/>
      <c r="G682" s="91">
        <f t="shared" si="4"/>
        <v>75303327</v>
      </c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</row>
    <row r="683">
      <c r="A683" s="96">
        <v>46079.0</v>
      </c>
      <c r="B683" s="127"/>
      <c r="C683" s="127" t="s">
        <v>1417</v>
      </c>
      <c r="D683" s="127"/>
      <c r="E683" s="219">
        <v>30000.0</v>
      </c>
      <c r="F683" s="127"/>
      <c r="G683" s="91">
        <f t="shared" si="4"/>
        <v>75333327</v>
      </c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</row>
    <row r="684">
      <c r="A684" s="96">
        <v>46084.0</v>
      </c>
      <c r="B684" s="127"/>
      <c r="C684" s="127" t="s">
        <v>1292</v>
      </c>
      <c r="D684" s="127"/>
      <c r="E684" s="219">
        <v>100000.0</v>
      </c>
      <c r="F684" s="127"/>
      <c r="G684" s="91">
        <f t="shared" si="4"/>
        <v>75433327</v>
      </c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</row>
    <row r="685">
      <c r="A685" s="96">
        <v>46085.0</v>
      </c>
      <c r="B685" s="127"/>
      <c r="C685" s="127" t="s">
        <v>1418</v>
      </c>
      <c r="D685" s="127"/>
      <c r="E685" s="219">
        <v>500000.0</v>
      </c>
      <c r="F685" s="127"/>
      <c r="G685" s="91">
        <f t="shared" si="4"/>
        <v>75933327</v>
      </c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</row>
    <row r="686">
      <c r="A686" s="96">
        <v>46092.0</v>
      </c>
      <c r="B686" s="127"/>
      <c r="C686" s="127" t="s">
        <v>1419</v>
      </c>
      <c r="D686" s="127"/>
      <c r="E686" s="127"/>
      <c r="F686" s="174">
        <v>932000.0</v>
      </c>
      <c r="G686" s="91">
        <f t="shared" si="4"/>
        <v>75001327</v>
      </c>
      <c r="I686" s="128" t="s">
        <v>1420</v>
      </c>
      <c r="J686" s="128" t="s">
        <v>1155</v>
      </c>
      <c r="K686" s="128" t="s">
        <v>1154</v>
      </c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</row>
    <row r="687">
      <c r="A687" s="96">
        <v>46092.0</v>
      </c>
      <c r="B687" s="127"/>
      <c r="C687" s="127" t="s">
        <v>1421</v>
      </c>
      <c r="D687" s="127"/>
      <c r="E687" s="174">
        <v>500000.0</v>
      </c>
      <c r="F687" s="127"/>
      <c r="G687" s="91">
        <f t="shared" si="4"/>
        <v>75501327</v>
      </c>
      <c r="I687" s="128" t="s">
        <v>1422</v>
      </c>
      <c r="J687" s="128"/>
      <c r="K687" s="128">
        <v>1.5E7</v>
      </c>
      <c r="L687" s="127">
        <f t="shared" ref="L687:L694" si="5">+((L686+K687)-J687)</f>
        <v>15000000</v>
      </c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</row>
    <row r="688">
      <c r="A688" s="96">
        <v>46092.0</v>
      </c>
      <c r="B688" s="127"/>
      <c r="C688" s="127" t="s">
        <v>1423</v>
      </c>
      <c r="D688" s="127"/>
      <c r="E688" s="219">
        <v>432000.0</v>
      </c>
      <c r="F688" s="127"/>
      <c r="G688" s="91">
        <f t="shared" si="4"/>
        <v>75933327</v>
      </c>
      <c r="I688" s="128" t="s">
        <v>1424</v>
      </c>
      <c r="J688" s="128">
        <v>6000000.0</v>
      </c>
      <c r="K688" s="128"/>
      <c r="L688" s="127">
        <f t="shared" si="5"/>
        <v>9000000</v>
      </c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</row>
    <row r="689">
      <c r="A689" s="96">
        <v>46094.0</v>
      </c>
      <c r="B689" s="127"/>
      <c r="C689" s="127" t="s">
        <v>1425</v>
      </c>
      <c r="D689" s="127"/>
      <c r="E689" s="219">
        <v>532000.0</v>
      </c>
      <c r="F689" s="127"/>
      <c r="G689" s="91">
        <f t="shared" si="4"/>
        <v>76465327</v>
      </c>
      <c r="I689" s="128" t="s">
        <v>1426</v>
      </c>
      <c r="J689" s="128"/>
      <c r="K689" s="128">
        <v>7000000.0</v>
      </c>
      <c r="L689" s="127">
        <f t="shared" si="5"/>
        <v>16000000</v>
      </c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</row>
    <row r="690">
      <c r="A690" s="96">
        <v>46094.0</v>
      </c>
      <c r="B690" s="127"/>
      <c r="C690" s="127" t="s">
        <v>1427</v>
      </c>
      <c r="D690" s="127"/>
      <c r="E690" s="219">
        <v>300000.0</v>
      </c>
      <c r="F690" s="127"/>
      <c r="G690" s="91">
        <f t="shared" si="4"/>
        <v>76765327</v>
      </c>
      <c r="I690" s="128" t="s">
        <v>1058</v>
      </c>
      <c r="J690" s="128">
        <v>1300000.0</v>
      </c>
      <c r="K690" s="128"/>
      <c r="L690" s="127">
        <f t="shared" si="5"/>
        <v>14700000</v>
      </c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</row>
    <row r="691">
      <c r="A691" s="96">
        <v>46095.0</v>
      </c>
      <c r="B691" s="127"/>
      <c r="C691" s="127" t="s">
        <v>1428</v>
      </c>
      <c r="D691" s="127"/>
      <c r="E691" s="219">
        <v>750000.0</v>
      </c>
      <c r="F691" s="127"/>
      <c r="G691" s="91">
        <f t="shared" si="4"/>
        <v>77515327</v>
      </c>
      <c r="I691" s="128" t="s">
        <v>1429</v>
      </c>
      <c r="J691" s="2">
        <v>5830000.0</v>
      </c>
      <c r="K691" s="128"/>
      <c r="L691" s="127">
        <f t="shared" si="5"/>
        <v>8870000</v>
      </c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</row>
    <row r="692">
      <c r="A692" s="96">
        <v>46096.0</v>
      </c>
      <c r="B692" s="127"/>
      <c r="C692" s="127" t="s">
        <v>1430</v>
      </c>
      <c r="D692" s="127"/>
      <c r="E692" s="219">
        <v>567000.0</v>
      </c>
      <c r="F692" s="127"/>
      <c r="G692" s="91">
        <f t="shared" si="4"/>
        <v>78082327</v>
      </c>
      <c r="I692" s="128" t="s">
        <v>1431</v>
      </c>
      <c r="J692" s="128"/>
      <c r="K692" s="128">
        <v>1.826E7</v>
      </c>
      <c r="L692" s="127">
        <f t="shared" si="5"/>
        <v>27130000</v>
      </c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</row>
    <row r="693">
      <c r="A693" s="96">
        <v>46099.0</v>
      </c>
      <c r="B693" s="127"/>
      <c r="C693" s="127" t="s">
        <v>1372</v>
      </c>
      <c r="D693" s="127"/>
      <c r="E693" s="219">
        <v>4000000.0</v>
      </c>
      <c r="F693" s="127"/>
      <c r="G693" s="91">
        <f t="shared" si="4"/>
        <v>82082327</v>
      </c>
      <c r="I693" s="128" t="s">
        <v>1432</v>
      </c>
      <c r="J693" s="128"/>
      <c r="K693" s="128">
        <v>2.36E7</v>
      </c>
      <c r="L693" s="127">
        <f t="shared" si="5"/>
        <v>50730000</v>
      </c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</row>
    <row r="694">
      <c r="A694" s="96">
        <v>46099.0</v>
      </c>
      <c r="B694" s="127"/>
      <c r="C694" s="127" t="s">
        <v>1142</v>
      </c>
      <c r="D694" s="127"/>
      <c r="E694" s="219">
        <v>4000000.0</v>
      </c>
      <c r="F694" s="199"/>
      <c r="G694" s="91">
        <f t="shared" si="4"/>
        <v>86082327</v>
      </c>
      <c r="I694" s="128" t="s">
        <v>1433</v>
      </c>
      <c r="J694" s="128">
        <v>1.0E7</v>
      </c>
      <c r="K694" s="127"/>
      <c r="L694" s="127">
        <f t="shared" si="5"/>
        <v>40730000</v>
      </c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</row>
    <row r="695">
      <c r="A695" s="96"/>
      <c r="B695" s="127"/>
      <c r="C695" s="128" t="s">
        <v>1434</v>
      </c>
      <c r="D695" s="127"/>
      <c r="E695" s="199"/>
      <c r="F695" s="219">
        <v>3430000.0</v>
      </c>
      <c r="G695" s="91">
        <f t="shared" si="4"/>
        <v>82652327</v>
      </c>
      <c r="I695" s="128"/>
      <c r="J695" s="128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</row>
    <row r="696">
      <c r="A696" s="96">
        <v>46101.0</v>
      </c>
      <c r="B696" s="127"/>
      <c r="C696" s="127" t="s">
        <v>253</v>
      </c>
      <c r="D696" s="127"/>
      <c r="E696" s="219">
        <v>3200000.0</v>
      </c>
      <c r="F696" s="219"/>
      <c r="G696" s="91">
        <f t="shared" si="4"/>
        <v>85852327</v>
      </c>
      <c r="I696" s="128" t="s">
        <v>1435</v>
      </c>
      <c r="J696" s="128">
        <v>1000000.0</v>
      </c>
      <c r="K696" s="127"/>
      <c r="L696" s="127">
        <f>+((L694+K696)-J696)</f>
        <v>39730000</v>
      </c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</row>
    <row r="697">
      <c r="A697" s="96">
        <v>46101.0</v>
      </c>
      <c r="B697" s="127"/>
      <c r="C697" s="127" t="s">
        <v>1436</v>
      </c>
      <c r="D697" s="127"/>
      <c r="E697" s="219">
        <v>336000.0</v>
      </c>
      <c r="F697" s="127"/>
      <c r="G697" s="91">
        <f t="shared" si="4"/>
        <v>86188327</v>
      </c>
      <c r="I697" s="2" t="s">
        <v>1437</v>
      </c>
      <c r="J697" s="128">
        <v>1000000.0</v>
      </c>
      <c r="K697" s="127"/>
      <c r="L697" s="127">
        <f t="shared" ref="L697:L704" si="6">+((L696+K697)-J697)</f>
        <v>38730000</v>
      </c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</row>
    <row r="698">
      <c r="A698" s="96">
        <v>46105.0</v>
      </c>
      <c r="B698" s="127"/>
      <c r="C698" s="127" t="s">
        <v>1438</v>
      </c>
      <c r="D698" s="127" t="s">
        <v>1439</v>
      </c>
      <c r="E698" s="174">
        <v>180000.0</v>
      </c>
      <c r="F698" s="127"/>
      <c r="G698" s="91">
        <f t="shared" si="4"/>
        <v>86368327</v>
      </c>
      <c r="I698" s="128" t="s">
        <v>1440</v>
      </c>
      <c r="J698" s="128">
        <v>8000000.0</v>
      </c>
      <c r="K698" s="127"/>
      <c r="L698" s="127">
        <f t="shared" si="6"/>
        <v>30730000</v>
      </c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</row>
    <row r="699">
      <c r="A699" s="96">
        <v>46105.0</v>
      </c>
      <c r="B699" s="127"/>
      <c r="C699" s="127" t="s">
        <v>1441</v>
      </c>
      <c r="D699" s="127" t="s">
        <v>1439</v>
      </c>
      <c r="E699" s="174">
        <v>52000.0</v>
      </c>
      <c r="F699" s="127"/>
      <c r="G699" s="91">
        <f t="shared" si="4"/>
        <v>86420327</v>
      </c>
      <c r="I699" s="128" t="s">
        <v>1442</v>
      </c>
      <c r="J699" s="128">
        <v>1000000.0</v>
      </c>
      <c r="K699" s="127"/>
      <c r="L699" s="127">
        <f t="shared" si="6"/>
        <v>29730000</v>
      </c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</row>
    <row r="700">
      <c r="A700" s="96">
        <v>46108.0</v>
      </c>
      <c r="B700" s="127"/>
      <c r="C700" s="127" t="s">
        <v>1443</v>
      </c>
      <c r="D700" s="127"/>
      <c r="E700" s="219">
        <v>630000.0</v>
      </c>
      <c r="F700" s="127"/>
      <c r="G700" s="91">
        <f t="shared" si="4"/>
        <v>87050327</v>
      </c>
      <c r="H700" s="100"/>
      <c r="I700" s="128" t="s">
        <v>1444</v>
      </c>
      <c r="J700" s="128">
        <v>2000000.0</v>
      </c>
      <c r="K700" s="127"/>
      <c r="L700" s="127">
        <f t="shared" si="6"/>
        <v>27730000</v>
      </c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</row>
    <row r="701">
      <c r="A701" s="96">
        <v>46110.0</v>
      </c>
      <c r="B701" s="127"/>
      <c r="C701" s="127" t="s">
        <v>1445</v>
      </c>
      <c r="D701" s="127"/>
      <c r="E701" s="219">
        <v>220000.0</v>
      </c>
      <c r="F701" s="127"/>
      <c r="G701" s="91">
        <f t="shared" si="4"/>
        <v>87270327</v>
      </c>
      <c r="H701" s="100"/>
      <c r="I701" s="128" t="s">
        <v>1446</v>
      </c>
      <c r="J701" s="127"/>
      <c r="K701" s="128">
        <v>2000000.0</v>
      </c>
      <c r="L701" s="127">
        <f t="shared" si="6"/>
        <v>29730000</v>
      </c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</row>
    <row r="702">
      <c r="A702" s="96">
        <v>46111.0</v>
      </c>
      <c r="B702" s="127"/>
      <c r="C702" s="127" t="s">
        <v>933</v>
      </c>
      <c r="D702" s="127"/>
      <c r="E702" s="219">
        <v>100000.0</v>
      </c>
      <c r="F702" s="127"/>
      <c r="G702" s="91">
        <f t="shared" si="4"/>
        <v>87370327</v>
      </c>
      <c r="H702" s="100"/>
      <c r="I702" s="128" t="s">
        <v>1447</v>
      </c>
      <c r="J702" s="128">
        <v>6200000.0</v>
      </c>
      <c r="K702" s="127"/>
      <c r="L702" s="230">
        <f t="shared" si="6"/>
        <v>23530000</v>
      </c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</row>
    <row r="703">
      <c r="A703" s="127"/>
      <c r="B703" s="127"/>
      <c r="C703" s="127" t="s">
        <v>1448</v>
      </c>
      <c r="D703" s="127"/>
      <c r="E703" s="219">
        <v>1000000.0</v>
      </c>
      <c r="F703" s="127"/>
      <c r="G703" s="91">
        <f t="shared" si="4"/>
        <v>88370327</v>
      </c>
      <c r="H703" s="127"/>
      <c r="I703" s="127"/>
      <c r="J703" s="128">
        <v>2.3E7</v>
      </c>
      <c r="K703" s="127"/>
      <c r="L703" s="230">
        <f t="shared" si="6"/>
        <v>530000</v>
      </c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</row>
    <row r="704">
      <c r="A704" s="96">
        <v>46112.0</v>
      </c>
      <c r="B704" s="127"/>
      <c r="C704" s="127" t="s">
        <v>1449</v>
      </c>
      <c r="D704" s="127"/>
      <c r="E704" s="219">
        <v>650000.0</v>
      </c>
      <c r="F704" s="127"/>
      <c r="G704" s="91">
        <f t="shared" si="4"/>
        <v>89020327</v>
      </c>
      <c r="H704" s="127"/>
      <c r="I704" s="128" t="s">
        <v>1450</v>
      </c>
      <c r="J704" s="128">
        <v>1800000.0</v>
      </c>
      <c r="K704" s="127"/>
      <c r="L704" s="230">
        <f t="shared" si="6"/>
        <v>-1270000</v>
      </c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</row>
    <row r="705">
      <c r="A705" s="96">
        <v>46114.0</v>
      </c>
      <c r="B705" s="127"/>
      <c r="C705" s="127" t="s">
        <v>1451</v>
      </c>
      <c r="D705" s="127"/>
      <c r="E705" s="219">
        <v>500000.0</v>
      </c>
      <c r="F705" s="127"/>
      <c r="G705" s="91">
        <f t="shared" si="4"/>
        <v>89520327</v>
      </c>
      <c r="H705" s="127"/>
      <c r="I705" s="128" t="s">
        <v>1452</v>
      </c>
      <c r="J705" s="127"/>
      <c r="K705" s="241">
        <v>5678000.0</v>
      </c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</row>
    <row r="706">
      <c r="A706" s="96">
        <v>46114.0</v>
      </c>
      <c r="B706" s="127"/>
      <c r="C706" s="127" t="s">
        <v>1453</v>
      </c>
      <c r="D706" s="127"/>
      <c r="E706" s="219">
        <v>106000.0</v>
      </c>
      <c r="F706" s="127"/>
      <c r="G706" s="91">
        <f t="shared" si="4"/>
        <v>89626327</v>
      </c>
      <c r="H706" s="127"/>
      <c r="I706" s="2" t="s">
        <v>1454</v>
      </c>
      <c r="K706" s="241">
        <v>8000000.0</v>
      </c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</row>
    <row r="707">
      <c r="A707" s="96">
        <v>46114.0</v>
      </c>
      <c r="B707" s="127"/>
      <c r="C707" s="127" t="s">
        <v>1455</v>
      </c>
      <c r="D707" s="127"/>
      <c r="E707" s="219">
        <v>300000.0</v>
      </c>
      <c r="F707" s="127"/>
      <c r="G707" s="91">
        <f t="shared" si="4"/>
        <v>89926327</v>
      </c>
      <c r="H707" s="127"/>
      <c r="I707" s="128" t="s">
        <v>1456</v>
      </c>
      <c r="J707" s="127"/>
      <c r="K707" s="241">
        <v>9000000.0</v>
      </c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</row>
    <row r="708">
      <c r="A708" s="96">
        <v>46119.0</v>
      </c>
      <c r="B708" s="127"/>
      <c r="C708" s="127" t="s">
        <v>1457</v>
      </c>
      <c r="D708" s="127"/>
      <c r="E708" s="219">
        <v>650000.0</v>
      </c>
      <c r="F708" s="127"/>
      <c r="G708" s="91">
        <f t="shared" si="4"/>
        <v>90576327</v>
      </c>
      <c r="H708" s="127"/>
      <c r="I708" s="128" t="s">
        <v>1458</v>
      </c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</row>
    <row r="709">
      <c r="A709" s="96">
        <v>46120.0</v>
      </c>
      <c r="B709" s="127"/>
      <c r="C709" s="127" t="s">
        <v>1459</v>
      </c>
      <c r="D709" s="127"/>
      <c r="E709" s="219">
        <v>1650000.0</v>
      </c>
      <c r="G709" s="91">
        <f t="shared" si="4"/>
        <v>92226327</v>
      </c>
      <c r="H709" s="127"/>
      <c r="I709" s="128" t="s">
        <v>1460</v>
      </c>
      <c r="J709" s="128">
        <v>2.45E7</v>
      </c>
      <c r="K709" s="127"/>
      <c r="L709" s="127"/>
      <c r="M709" s="127">
        <f>K705+K706+K707</f>
        <v>22678000</v>
      </c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</row>
    <row r="710">
      <c r="A710" s="96">
        <v>46120.0</v>
      </c>
      <c r="B710" s="127"/>
      <c r="C710" s="127" t="s">
        <v>1461</v>
      </c>
      <c r="D710" s="127"/>
      <c r="E710" s="219">
        <v>1550000.0</v>
      </c>
      <c r="G710" s="91">
        <f t="shared" si="4"/>
        <v>93776327</v>
      </c>
      <c r="H710" s="127"/>
      <c r="I710" s="128" t="s">
        <v>1462</v>
      </c>
      <c r="K710" s="241">
        <v>8975000.0</v>
      </c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</row>
    <row r="711">
      <c r="A711" s="96">
        <v>46122.0</v>
      </c>
      <c r="B711" s="127"/>
      <c r="C711" s="127" t="s">
        <v>1463</v>
      </c>
      <c r="D711" s="127"/>
      <c r="E711" s="219">
        <v>76000.0</v>
      </c>
      <c r="F711" s="127"/>
      <c r="G711" s="91">
        <f t="shared" si="4"/>
        <v>93852327</v>
      </c>
      <c r="H711" s="127"/>
      <c r="I711" s="128" t="s">
        <v>1464</v>
      </c>
      <c r="K711" s="241">
        <v>1.9476E7</v>
      </c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</row>
    <row r="712">
      <c r="A712" s="197">
        <v>46111.0</v>
      </c>
      <c r="B712" s="128" t="s">
        <v>1022</v>
      </c>
      <c r="C712" s="128" t="s">
        <v>1465</v>
      </c>
      <c r="E712" s="127"/>
      <c r="F712" s="128">
        <v>1200000.0</v>
      </c>
      <c r="G712" s="91">
        <f t="shared" si="4"/>
        <v>92652327</v>
      </c>
      <c r="H712" s="127"/>
      <c r="I712" s="128" t="s">
        <v>1466</v>
      </c>
      <c r="K712" s="241">
        <v>1.837E7</v>
      </c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</row>
    <row r="713">
      <c r="A713" s="127"/>
      <c r="B713" s="128" t="s">
        <v>1022</v>
      </c>
      <c r="C713" s="128" t="s">
        <v>1467</v>
      </c>
      <c r="E713" s="127"/>
      <c r="F713" s="128">
        <v>1200000.0</v>
      </c>
      <c r="G713" s="91">
        <f t="shared" si="4"/>
        <v>91452327</v>
      </c>
      <c r="H713" s="127"/>
      <c r="I713" s="128" t="s">
        <v>1468</v>
      </c>
      <c r="J713" s="127"/>
      <c r="K713" s="241">
        <v>1.0E7</v>
      </c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</row>
    <row r="714">
      <c r="A714" s="127"/>
      <c r="B714" s="128" t="s">
        <v>1022</v>
      </c>
      <c r="C714" s="128" t="s">
        <v>1469</v>
      </c>
      <c r="E714" s="128">
        <v>176000.0</v>
      </c>
      <c r="G714" s="91">
        <f t="shared" si="4"/>
        <v>91628327</v>
      </c>
      <c r="H714" s="127"/>
      <c r="I714" s="128" t="s">
        <v>1470</v>
      </c>
      <c r="J714" s="128"/>
      <c r="K714" s="241">
        <v>8000000.0</v>
      </c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</row>
    <row r="715">
      <c r="A715" s="127"/>
      <c r="B715" s="128" t="s">
        <v>1022</v>
      </c>
      <c r="C715" s="128" t="s">
        <v>1471</v>
      </c>
      <c r="E715" s="128">
        <v>272000.0</v>
      </c>
      <c r="F715" s="127"/>
      <c r="G715" s="91">
        <f t="shared" si="4"/>
        <v>91900327</v>
      </c>
      <c r="H715" s="127"/>
      <c r="I715" s="128" t="s">
        <v>1472</v>
      </c>
      <c r="J715" s="127"/>
      <c r="K715" s="241">
        <v>1.0E7</v>
      </c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</row>
    <row r="716">
      <c r="A716" s="127"/>
      <c r="B716" s="128" t="s">
        <v>1022</v>
      </c>
      <c r="C716" s="128" t="s">
        <v>1473</v>
      </c>
      <c r="E716" s="128">
        <v>100000.0</v>
      </c>
      <c r="F716" s="128"/>
      <c r="G716" s="91">
        <f t="shared" si="4"/>
        <v>92000327</v>
      </c>
      <c r="H716" s="127"/>
      <c r="I716" s="128" t="s">
        <v>1474</v>
      </c>
      <c r="K716" s="241">
        <v>1.97E7</v>
      </c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</row>
    <row r="717">
      <c r="A717" s="127"/>
      <c r="B717" s="128" t="s">
        <v>1022</v>
      </c>
      <c r="C717" s="128" t="s">
        <v>1469</v>
      </c>
      <c r="E717" s="128">
        <v>100000.0</v>
      </c>
      <c r="F717" s="128"/>
      <c r="G717" s="91">
        <f t="shared" si="4"/>
        <v>92100327</v>
      </c>
      <c r="H717" s="127"/>
      <c r="I717" s="128" t="s">
        <v>1475</v>
      </c>
      <c r="J717" s="128">
        <v>2000000.0</v>
      </c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</row>
    <row r="718">
      <c r="A718" s="127"/>
      <c r="B718" s="128" t="s">
        <v>1022</v>
      </c>
      <c r="C718" s="128" t="s">
        <v>1476</v>
      </c>
      <c r="E718" s="128">
        <v>400000.0</v>
      </c>
      <c r="F718" s="128"/>
      <c r="G718" s="91">
        <f t="shared" si="4"/>
        <v>92500327</v>
      </c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</row>
    <row r="719">
      <c r="A719" s="127"/>
      <c r="B719" s="128" t="s">
        <v>1022</v>
      </c>
      <c r="C719" s="128" t="s">
        <v>1477</v>
      </c>
      <c r="E719" s="128">
        <v>90000.0</v>
      </c>
      <c r="G719" s="91">
        <f t="shared" si="4"/>
        <v>92590327</v>
      </c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</row>
    <row r="720">
      <c r="A720" s="127"/>
      <c r="B720" s="128" t="s">
        <v>1022</v>
      </c>
      <c r="C720" s="128" t="s">
        <v>1478</v>
      </c>
      <c r="E720" s="128">
        <v>107000.0</v>
      </c>
      <c r="G720" s="91">
        <f t="shared" si="4"/>
        <v>92697327</v>
      </c>
      <c r="H720" s="127"/>
      <c r="I720" s="242" t="s">
        <v>1479</v>
      </c>
      <c r="J720" s="127"/>
      <c r="K720" s="242">
        <v>1.2E7</v>
      </c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</row>
    <row r="721">
      <c r="A721" s="127"/>
      <c r="B721" s="128" t="s">
        <v>1022</v>
      </c>
      <c r="C721" s="2" t="s">
        <v>1469</v>
      </c>
      <c r="E721" s="127"/>
      <c r="G721" s="91">
        <f t="shared" si="4"/>
        <v>92697327</v>
      </c>
      <c r="H721" s="127">
        <f>F712+F713-E714-E715-E716-E717-E718-E719-E720-E723</f>
        <v>651000</v>
      </c>
      <c r="I721" s="128" t="s">
        <v>1480</v>
      </c>
      <c r="J721" s="127"/>
      <c r="K721" s="128">
        <v>1.06E7</v>
      </c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</row>
    <row r="722">
      <c r="A722" s="127"/>
      <c r="B722" s="128" t="s">
        <v>1022</v>
      </c>
      <c r="C722" s="128" t="s">
        <v>1469</v>
      </c>
      <c r="E722" s="127"/>
      <c r="F722" s="127"/>
      <c r="G722" s="91">
        <f t="shared" si="4"/>
        <v>92697327</v>
      </c>
      <c r="H722" s="127"/>
      <c r="I722" s="128" t="s">
        <v>1481</v>
      </c>
      <c r="J722" s="127"/>
      <c r="K722" s="243">
        <v>1.06E7</v>
      </c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</row>
    <row r="723">
      <c r="A723" s="197">
        <v>46118.0</v>
      </c>
      <c r="B723" s="128" t="s">
        <v>1022</v>
      </c>
      <c r="C723" s="128" t="s">
        <v>1482</v>
      </c>
      <c r="E723" s="128">
        <v>504000.0</v>
      </c>
      <c r="F723" s="127"/>
      <c r="G723" s="91">
        <f t="shared" si="4"/>
        <v>93201327</v>
      </c>
      <c r="H723" s="127"/>
      <c r="I723" s="128" t="s">
        <v>1483</v>
      </c>
      <c r="J723" s="127"/>
      <c r="K723" s="243">
        <v>1.6E7</v>
      </c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</row>
    <row r="724">
      <c r="A724" s="197">
        <v>46119.0</v>
      </c>
      <c r="B724" s="128" t="s">
        <v>1086</v>
      </c>
      <c r="C724" s="128" t="s">
        <v>1484</v>
      </c>
      <c r="E724" s="128">
        <v>300000.0</v>
      </c>
      <c r="F724" s="127"/>
      <c r="G724" s="91">
        <f t="shared" si="4"/>
        <v>93501327</v>
      </c>
      <c r="H724" s="127"/>
      <c r="I724" s="128" t="s">
        <v>1485</v>
      </c>
      <c r="J724" s="127"/>
      <c r="K724" s="243">
        <v>8000000.0</v>
      </c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</row>
    <row r="725">
      <c r="A725" s="12">
        <v>46092.0</v>
      </c>
      <c r="B725" s="2"/>
      <c r="C725" s="2" t="s">
        <v>1486</v>
      </c>
      <c r="F725" s="2">
        <v>2000000.0</v>
      </c>
      <c r="G725" s="91">
        <f t="shared" si="4"/>
        <v>91501327</v>
      </c>
      <c r="H725" s="127"/>
      <c r="I725" s="128" t="s">
        <v>1487</v>
      </c>
      <c r="J725" s="127"/>
      <c r="K725" s="128">
        <v>1.2E7</v>
      </c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</row>
    <row r="726">
      <c r="A726" s="12">
        <v>46118.0</v>
      </c>
      <c r="B726" s="2"/>
      <c r="C726" s="2" t="s">
        <v>1488</v>
      </c>
      <c r="E726" s="2"/>
      <c r="F726" s="2">
        <v>3000000.0</v>
      </c>
      <c r="G726" s="91">
        <f t="shared" si="4"/>
        <v>88501327</v>
      </c>
      <c r="H726" s="127"/>
      <c r="I726" s="128" t="s">
        <v>1489</v>
      </c>
      <c r="J726" s="127"/>
      <c r="K726" s="128">
        <v>1.036E7</v>
      </c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</row>
    <row r="727">
      <c r="A727" s="12">
        <v>46119.0</v>
      </c>
      <c r="B727" s="2"/>
      <c r="C727" s="2" t="s">
        <v>721</v>
      </c>
      <c r="E727" s="2">
        <v>5000000.0</v>
      </c>
      <c r="F727" s="2"/>
      <c r="G727" s="91">
        <f t="shared" si="4"/>
        <v>93501327</v>
      </c>
      <c r="H727" s="127"/>
      <c r="I727" s="128" t="s">
        <v>793</v>
      </c>
      <c r="J727" s="127"/>
      <c r="K727" s="128">
        <v>1.0E7</v>
      </c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</row>
    <row r="728">
      <c r="A728" s="197">
        <v>46119.0</v>
      </c>
      <c r="B728" s="127"/>
      <c r="C728" s="128" t="s">
        <v>1490</v>
      </c>
      <c r="E728" s="127"/>
      <c r="F728" s="128">
        <v>600000.0</v>
      </c>
      <c r="G728" s="91">
        <f t="shared" si="4"/>
        <v>92901327</v>
      </c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</row>
    <row r="729">
      <c r="A729" s="197">
        <v>46120.0</v>
      </c>
      <c r="B729" s="127"/>
      <c r="C729" s="128" t="s">
        <v>1491</v>
      </c>
      <c r="E729" s="128">
        <v>6000000.0</v>
      </c>
      <c r="F729" s="127"/>
      <c r="G729" s="91">
        <f t="shared" si="4"/>
        <v>98901327</v>
      </c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</row>
    <row r="730">
      <c r="A730" s="197">
        <v>46120.0</v>
      </c>
      <c r="B730" s="127"/>
      <c r="C730" s="128" t="s">
        <v>1492</v>
      </c>
      <c r="E730" s="127"/>
      <c r="F730" s="128">
        <v>5000000.0</v>
      </c>
      <c r="G730" s="91">
        <f t="shared" si="4"/>
        <v>93901327</v>
      </c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</row>
    <row r="731">
      <c r="A731" s="197">
        <v>46120.0</v>
      </c>
      <c r="B731" s="127"/>
      <c r="C731" s="128" t="s">
        <v>1493</v>
      </c>
      <c r="E731" s="128"/>
      <c r="F731" s="128">
        <v>1.3108E7</v>
      </c>
      <c r="G731" s="91">
        <f t="shared" si="4"/>
        <v>80793327</v>
      </c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</row>
    <row r="732">
      <c r="A732" s="197">
        <v>46120.0</v>
      </c>
      <c r="B732" s="127"/>
      <c r="C732" s="2" t="s">
        <v>1494</v>
      </c>
      <c r="E732" s="128">
        <v>3000000.0</v>
      </c>
      <c r="G732" s="91">
        <f t="shared" si="4"/>
        <v>83793327</v>
      </c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</row>
    <row r="733">
      <c r="A733" s="197">
        <v>46120.0</v>
      </c>
      <c r="B733" s="127"/>
      <c r="C733" s="128" t="s">
        <v>1495</v>
      </c>
      <c r="E733" s="127"/>
      <c r="F733" s="128">
        <v>5000000.0</v>
      </c>
      <c r="G733" s="91">
        <f t="shared" si="4"/>
        <v>78793327</v>
      </c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</row>
    <row r="734">
      <c r="A734" s="197">
        <v>46120.0</v>
      </c>
      <c r="B734" s="127"/>
      <c r="C734" s="128" t="s">
        <v>1496</v>
      </c>
      <c r="E734" s="128">
        <v>5000000.0</v>
      </c>
      <c r="F734" s="128"/>
      <c r="G734" s="91">
        <f t="shared" si="4"/>
        <v>83793327</v>
      </c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</row>
    <row r="735">
      <c r="A735" s="127"/>
      <c r="B735" s="127"/>
      <c r="C735" s="128"/>
      <c r="E735" s="127"/>
      <c r="F735" s="128"/>
      <c r="G735" s="91">
        <f t="shared" si="4"/>
        <v>83793327</v>
      </c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</row>
    <row r="736">
      <c r="A736" s="197">
        <v>46120.0</v>
      </c>
      <c r="B736" s="127"/>
      <c r="C736" s="128" t="s">
        <v>1497</v>
      </c>
      <c r="E736" s="127"/>
      <c r="F736" s="128">
        <v>3000000.0</v>
      </c>
      <c r="G736" s="91">
        <f t="shared" si="4"/>
        <v>80793327</v>
      </c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</row>
    <row r="737">
      <c r="A737" s="197">
        <v>46120.0</v>
      </c>
      <c r="B737" s="127"/>
      <c r="C737" s="128" t="s">
        <v>1498</v>
      </c>
      <c r="E737" s="128">
        <v>3000000.0</v>
      </c>
      <c r="F737" s="128"/>
      <c r="G737" s="91">
        <f t="shared" si="4"/>
        <v>83793327</v>
      </c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</row>
    <row r="738">
      <c r="A738" s="197">
        <v>46121.0</v>
      </c>
      <c r="B738" s="127"/>
      <c r="C738" s="128" t="s">
        <v>1499</v>
      </c>
      <c r="E738" s="127"/>
      <c r="F738" s="128">
        <v>3000000.0</v>
      </c>
      <c r="G738" s="91">
        <f t="shared" si="4"/>
        <v>80793327</v>
      </c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</row>
    <row r="739">
      <c r="A739" s="197">
        <v>46121.0</v>
      </c>
      <c r="B739" s="127"/>
      <c r="C739" s="128" t="s">
        <v>1500</v>
      </c>
      <c r="E739" s="127"/>
      <c r="F739" s="128">
        <v>3000000.0</v>
      </c>
      <c r="G739" s="91">
        <f t="shared" si="4"/>
        <v>77793327</v>
      </c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</row>
    <row r="740">
      <c r="A740" s="197">
        <v>46121.0</v>
      </c>
      <c r="B740" s="127"/>
      <c r="C740" s="128" t="s">
        <v>1501</v>
      </c>
      <c r="E740" s="127"/>
      <c r="F740" s="128">
        <v>3000000.0</v>
      </c>
      <c r="G740" s="91">
        <f t="shared" si="4"/>
        <v>74793327</v>
      </c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</row>
    <row r="741">
      <c r="A741" s="197">
        <v>46121.0</v>
      </c>
      <c r="B741" s="127"/>
      <c r="C741" s="128" t="s">
        <v>1502</v>
      </c>
      <c r="E741" s="128">
        <v>3000000.0</v>
      </c>
      <c r="F741" s="128"/>
      <c r="G741" s="91">
        <f t="shared" si="4"/>
        <v>77793327</v>
      </c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</row>
    <row r="742">
      <c r="A742" s="197">
        <v>46121.0</v>
      </c>
      <c r="B742" s="127"/>
      <c r="C742" s="128" t="s">
        <v>1503</v>
      </c>
      <c r="E742" s="128">
        <v>3000000.0</v>
      </c>
      <c r="F742" s="128"/>
      <c r="G742" s="91">
        <f t="shared" si="4"/>
        <v>80793327</v>
      </c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</row>
    <row r="743">
      <c r="A743" s="197">
        <v>46121.0</v>
      </c>
      <c r="B743" s="127"/>
      <c r="C743" s="128" t="s">
        <v>1504</v>
      </c>
      <c r="E743" s="128">
        <v>3000000.0</v>
      </c>
      <c r="F743" s="128"/>
      <c r="G743" s="91">
        <f t="shared" si="4"/>
        <v>83793327</v>
      </c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</row>
    <row r="744">
      <c r="A744" s="197">
        <v>46121.0</v>
      </c>
      <c r="B744" s="127"/>
      <c r="C744" s="128" t="s">
        <v>1505</v>
      </c>
      <c r="E744" s="127"/>
      <c r="F744" s="128">
        <v>5000000.0</v>
      </c>
      <c r="G744" s="91">
        <f t="shared" si="4"/>
        <v>78793327</v>
      </c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</row>
    <row r="745">
      <c r="A745" s="197">
        <v>46121.0</v>
      </c>
      <c r="B745" s="127"/>
      <c r="C745" s="128" t="s">
        <v>1506</v>
      </c>
      <c r="E745" s="127"/>
      <c r="F745" s="128">
        <v>500000.0</v>
      </c>
      <c r="G745" s="91">
        <f t="shared" si="4"/>
        <v>78293327</v>
      </c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</row>
    <row r="746">
      <c r="A746" s="197">
        <v>46121.0</v>
      </c>
      <c r="B746" s="127"/>
      <c r="C746" s="128" t="s">
        <v>1507</v>
      </c>
      <c r="E746" s="128">
        <v>100000.0</v>
      </c>
      <c r="F746" s="127"/>
      <c r="G746" s="91">
        <f t="shared" si="4"/>
        <v>78393327</v>
      </c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</row>
    <row r="747">
      <c r="A747" s="197">
        <v>46121.0</v>
      </c>
      <c r="B747" s="127"/>
      <c r="C747" s="128" t="s">
        <v>1508</v>
      </c>
      <c r="E747" s="128">
        <v>100000.0</v>
      </c>
      <c r="F747" s="127"/>
      <c r="G747" s="91">
        <f t="shared" si="4"/>
        <v>78493327</v>
      </c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</row>
    <row r="748">
      <c r="A748" s="197">
        <v>46121.0</v>
      </c>
      <c r="B748" s="127"/>
      <c r="C748" s="128" t="s">
        <v>1509</v>
      </c>
      <c r="E748" s="128">
        <v>300000.0</v>
      </c>
      <c r="F748" s="127"/>
      <c r="G748" s="91">
        <f t="shared" si="4"/>
        <v>78793327</v>
      </c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</row>
    <row r="749">
      <c r="A749" s="197">
        <v>46121.0</v>
      </c>
      <c r="B749" s="127"/>
      <c r="C749" s="128" t="s">
        <v>1510</v>
      </c>
      <c r="E749" s="128">
        <v>300000.0</v>
      </c>
      <c r="F749" s="127"/>
      <c r="G749" s="91">
        <f t="shared" si="4"/>
        <v>79093327</v>
      </c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</row>
    <row r="750">
      <c r="A750" s="197">
        <v>46121.0</v>
      </c>
      <c r="B750" s="127"/>
      <c r="C750" s="128" t="s">
        <v>1511</v>
      </c>
      <c r="E750" s="127"/>
      <c r="F750" s="128"/>
      <c r="G750" s="91">
        <f t="shared" si="4"/>
        <v>79093327</v>
      </c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</row>
    <row r="751">
      <c r="A751" s="197">
        <v>46124.0</v>
      </c>
      <c r="B751" s="127"/>
      <c r="C751" s="128" t="s">
        <v>1512</v>
      </c>
      <c r="E751" s="127"/>
      <c r="F751" s="128">
        <v>504000.0</v>
      </c>
      <c r="G751" s="91">
        <f t="shared" si="4"/>
        <v>78589327</v>
      </c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</row>
    <row r="752">
      <c r="A752" s="197">
        <v>46124.0</v>
      </c>
      <c r="B752" s="127"/>
      <c r="C752" s="128" t="s">
        <v>1513</v>
      </c>
      <c r="E752" s="128">
        <v>504000.0</v>
      </c>
      <c r="F752" s="127"/>
      <c r="G752" s="91">
        <f t="shared" si="4"/>
        <v>79093327</v>
      </c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</row>
    <row r="753">
      <c r="A753" s="197">
        <v>46124.0</v>
      </c>
      <c r="B753" s="127"/>
      <c r="C753" s="128" t="s">
        <v>1514</v>
      </c>
      <c r="E753" s="128"/>
      <c r="F753" s="128">
        <v>750000.0</v>
      </c>
      <c r="G753" s="91">
        <f t="shared" si="4"/>
        <v>78343327</v>
      </c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</row>
    <row r="754">
      <c r="A754" s="197"/>
      <c r="B754" s="127"/>
      <c r="C754" s="128" t="s">
        <v>1515</v>
      </c>
      <c r="E754" s="128">
        <v>500000.0</v>
      </c>
      <c r="F754" s="127"/>
      <c r="G754" s="91">
        <f t="shared" si="4"/>
        <v>78843327</v>
      </c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</row>
    <row r="755">
      <c r="A755" s="197">
        <v>46124.0</v>
      </c>
      <c r="B755" s="127"/>
      <c r="C755" s="128" t="s">
        <v>1516</v>
      </c>
      <c r="E755" s="128">
        <v>250000.0</v>
      </c>
      <c r="F755" s="127"/>
      <c r="G755" s="91">
        <f t="shared" si="4"/>
        <v>79093327</v>
      </c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</row>
    <row r="756">
      <c r="A756" s="197">
        <v>46124.0</v>
      </c>
      <c r="B756" s="127"/>
      <c r="C756" s="128" t="s">
        <v>1517</v>
      </c>
      <c r="E756" s="127"/>
      <c r="F756" s="128">
        <v>230000.0</v>
      </c>
      <c r="G756" s="91">
        <f t="shared" si="4"/>
        <v>78863327</v>
      </c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</row>
    <row r="757">
      <c r="A757" s="197">
        <v>46124.0</v>
      </c>
      <c r="B757" s="127"/>
      <c r="C757" s="128" t="s">
        <v>1518</v>
      </c>
      <c r="E757" s="128">
        <v>230000.0</v>
      </c>
      <c r="F757" s="127"/>
      <c r="G757" s="91">
        <f t="shared" si="4"/>
        <v>79093327</v>
      </c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</row>
    <row r="758">
      <c r="A758" s="197">
        <v>46124.0</v>
      </c>
      <c r="B758" s="127"/>
      <c r="C758" s="128" t="s">
        <v>1519</v>
      </c>
      <c r="E758" s="128">
        <v>4550000.0</v>
      </c>
      <c r="F758" s="127"/>
      <c r="G758" s="91">
        <f t="shared" si="4"/>
        <v>83643327</v>
      </c>
      <c r="H758" s="128" t="s">
        <v>1520</v>
      </c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</row>
    <row r="759">
      <c r="A759" s="197">
        <v>46125.0</v>
      </c>
      <c r="B759" s="127"/>
      <c r="C759" s="128" t="s">
        <v>1521</v>
      </c>
      <c r="E759" s="127"/>
      <c r="F759" s="128">
        <v>2000000.0</v>
      </c>
      <c r="G759" s="91">
        <f t="shared" si="4"/>
        <v>81643327</v>
      </c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</row>
    <row r="760">
      <c r="A760" s="197">
        <v>46125.0</v>
      </c>
      <c r="B760" s="127"/>
      <c r="C760" s="128" t="s">
        <v>1522</v>
      </c>
      <c r="E760" s="127"/>
      <c r="F760" s="128">
        <v>600000.0</v>
      </c>
      <c r="G760" s="91">
        <f t="shared" si="4"/>
        <v>81043327</v>
      </c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</row>
    <row r="761">
      <c r="A761" s="197">
        <v>46126.0</v>
      </c>
      <c r="B761" s="127"/>
      <c r="C761" s="2" t="s">
        <v>1523</v>
      </c>
      <c r="F761" s="2">
        <v>5250000.0</v>
      </c>
      <c r="G761" s="91">
        <f t="shared" si="4"/>
        <v>75793327</v>
      </c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</row>
    <row r="762">
      <c r="A762" s="197">
        <v>46127.0</v>
      </c>
      <c r="B762" s="127"/>
      <c r="C762" s="2" t="s">
        <v>1524</v>
      </c>
      <c r="E762" s="2">
        <v>550000.0</v>
      </c>
      <c r="G762" s="91">
        <f t="shared" si="4"/>
        <v>76343327</v>
      </c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</row>
    <row r="763">
      <c r="A763" s="197">
        <v>46129.0</v>
      </c>
      <c r="B763" s="127"/>
      <c r="C763" s="2" t="s">
        <v>1525</v>
      </c>
      <c r="E763" s="127"/>
      <c r="F763" s="2">
        <v>2000000.0</v>
      </c>
      <c r="G763" s="91">
        <f t="shared" si="4"/>
        <v>74343327</v>
      </c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</row>
    <row r="764">
      <c r="A764" s="197">
        <v>46129.0</v>
      </c>
      <c r="B764" s="127"/>
      <c r="C764" s="2" t="s">
        <v>1526</v>
      </c>
      <c r="E764" s="127"/>
      <c r="F764" s="2">
        <v>6000000.0</v>
      </c>
      <c r="G764" s="91">
        <f t="shared" si="4"/>
        <v>68343327</v>
      </c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</row>
    <row r="765">
      <c r="A765" s="197">
        <v>46129.0</v>
      </c>
      <c r="B765" s="127"/>
      <c r="C765" s="2" t="s">
        <v>1142</v>
      </c>
      <c r="E765" s="128">
        <v>3000000.0</v>
      </c>
      <c r="G765" s="91">
        <f t="shared" si="4"/>
        <v>71343327</v>
      </c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</row>
    <row r="766">
      <c r="A766" s="197">
        <v>46129.0</v>
      </c>
      <c r="B766" s="127"/>
      <c r="C766" s="2" t="s">
        <v>1372</v>
      </c>
      <c r="E766" s="128">
        <v>3000000.0</v>
      </c>
      <c r="G766" s="91">
        <f t="shared" si="4"/>
        <v>74343327</v>
      </c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</row>
    <row r="767">
      <c r="A767" s="197">
        <v>46129.0</v>
      </c>
      <c r="B767" s="127"/>
      <c r="C767" s="2" t="s">
        <v>1527</v>
      </c>
      <c r="E767" s="244">
        <v>3000000.0</v>
      </c>
      <c r="G767" s="91">
        <f t="shared" si="4"/>
        <v>77343327</v>
      </c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</row>
    <row r="768">
      <c r="A768" s="197">
        <v>46129.0</v>
      </c>
      <c r="B768" s="127"/>
      <c r="C768" s="2" t="s">
        <v>1528</v>
      </c>
      <c r="E768" s="244"/>
      <c r="F768" s="2">
        <v>3000000.0</v>
      </c>
      <c r="G768" s="91">
        <f t="shared" si="4"/>
        <v>74343327</v>
      </c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</row>
    <row r="769">
      <c r="A769" s="197">
        <v>46130.0</v>
      </c>
      <c r="B769" s="127"/>
      <c r="C769" s="128" t="s">
        <v>1529</v>
      </c>
      <c r="E769" s="127"/>
      <c r="F769" s="128">
        <v>6000000.0</v>
      </c>
      <c r="G769" s="91">
        <f t="shared" si="4"/>
        <v>68343327</v>
      </c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</row>
    <row r="770">
      <c r="A770" s="197">
        <v>46130.0</v>
      </c>
      <c r="B770" s="127"/>
      <c r="C770" s="128" t="s">
        <v>1530</v>
      </c>
      <c r="E770" s="128">
        <v>5000000.0</v>
      </c>
      <c r="F770" s="127"/>
      <c r="G770" s="91">
        <f t="shared" si="4"/>
        <v>73343327</v>
      </c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</row>
    <row r="771">
      <c r="A771" s="197">
        <v>46130.0</v>
      </c>
      <c r="B771" s="127"/>
      <c r="C771" s="128" t="s">
        <v>1531</v>
      </c>
      <c r="E771" s="127"/>
      <c r="F771" s="128">
        <v>5000000.0</v>
      </c>
      <c r="G771" s="91">
        <f t="shared" si="4"/>
        <v>68343327</v>
      </c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</row>
    <row r="772">
      <c r="A772" s="197">
        <v>46130.0</v>
      </c>
      <c r="B772" s="127"/>
      <c r="C772" s="128" t="s">
        <v>1532</v>
      </c>
      <c r="E772" s="128">
        <v>5000000.0</v>
      </c>
      <c r="F772" s="127"/>
      <c r="G772" s="91">
        <f t="shared" si="4"/>
        <v>73343327</v>
      </c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</row>
    <row r="773">
      <c r="A773" s="197">
        <v>46132.0</v>
      </c>
      <c r="B773" s="127"/>
      <c r="C773" s="128" t="s">
        <v>1533</v>
      </c>
      <c r="E773" s="128">
        <v>7000000.0</v>
      </c>
      <c r="F773" s="127"/>
      <c r="G773" s="91">
        <f t="shared" si="4"/>
        <v>80343327</v>
      </c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</row>
    <row r="774">
      <c r="A774" s="197">
        <v>46132.0</v>
      </c>
      <c r="B774" s="127"/>
      <c r="C774" s="128" t="s">
        <v>1534</v>
      </c>
      <c r="E774" s="128">
        <v>3000000.0</v>
      </c>
      <c r="F774" s="127"/>
      <c r="G774" s="91">
        <f t="shared" si="4"/>
        <v>83343327</v>
      </c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</row>
    <row r="775">
      <c r="A775" s="197">
        <v>46132.0</v>
      </c>
      <c r="B775" s="127"/>
      <c r="C775" s="128" t="s">
        <v>1535</v>
      </c>
      <c r="E775" s="127"/>
      <c r="F775" s="128">
        <v>8830000.0</v>
      </c>
      <c r="G775" s="91">
        <f t="shared" si="4"/>
        <v>74513327</v>
      </c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</row>
    <row r="776">
      <c r="A776" s="197">
        <v>46135.0</v>
      </c>
      <c r="B776" s="127"/>
      <c r="C776" s="128" t="s">
        <v>1536</v>
      </c>
      <c r="E776" s="128">
        <v>540000.0</v>
      </c>
      <c r="F776" s="127"/>
      <c r="G776" s="91">
        <f t="shared" si="4"/>
        <v>75053327</v>
      </c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</row>
    <row r="777">
      <c r="A777" s="197">
        <v>46135.0</v>
      </c>
      <c r="B777" s="127"/>
      <c r="C777" s="128" t="s">
        <v>1537</v>
      </c>
      <c r="E777" s="127"/>
      <c r="F777" s="128">
        <v>540000.0</v>
      </c>
      <c r="G777" s="91">
        <f t="shared" si="4"/>
        <v>74513327</v>
      </c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</row>
    <row r="778">
      <c r="A778" s="197">
        <v>46135.0</v>
      </c>
      <c r="B778" s="127"/>
      <c r="C778" s="128" t="s">
        <v>1538</v>
      </c>
      <c r="E778" s="128">
        <v>3000000.0</v>
      </c>
      <c r="F778" s="127"/>
      <c r="G778" s="91">
        <f t="shared" si="4"/>
        <v>77513327</v>
      </c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</row>
    <row r="779">
      <c r="A779" s="197">
        <v>46135.0</v>
      </c>
      <c r="B779" s="127"/>
      <c r="C779" s="2" t="s">
        <v>1539</v>
      </c>
      <c r="E779" s="128">
        <v>4400000.0</v>
      </c>
      <c r="F779" s="127"/>
      <c r="G779" s="91">
        <f t="shared" si="4"/>
        <v>81913327</v>
      </c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</row>
    <row r="780">
      <c r="A780" s="197">
        <v>46136.0</v>
      </c>
      <c r="B780" s="127"/>
      <c r="C780" s="244" t="s">
        <v>1540</v>
      </c>
      <c r="E780" s="128"/>
      <c r="F780" s="128">
        <v>8000000.0</v>
      </c>
      <c r="G780" s="91">
        <f t="shared" si="4"/>
        <v>73913327</v>
      </c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</row>
    <row r="781">
      <c r="A781" s="197">
        <v>46139.0</v>
      </c>
      <c r="B781" s="127"/>
      <c r="C781" s="128" t="s">
        <v>1536</v>
      </c>
      <c r="E781" s="128"/>
      <c r="F781" s="128">
        <v>540000.0</v>
      </c>
      <c r="G781" s="91">
        <f t="shared" si="4"/>
        <v>73373327</v>
      </c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</row>
    <row r="782">
      <c r="A782" s="197">
        <v>46139.0</v>
      </c>
      <c r="B782" s="127"/>
      <c r="C782" s="128" t="s">
        <v>1541</v>
      </c>
      <c r="E782" s="128">
        <v>540000.0</v>
      </c>
      <c r="F782" s="128"/>
      <c r="G782" s="91">
        <f t="shared" si="4"/>
        <v>73913327</v>
      </c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</row>
    <row r="783">
      <c r="A783" s="127"/>
      <c r="B783" s="127"/>
      <c r="C783" s="128" t="s">
        <v>1432</v>
      </c>
      <c r="E783" s="128"/>
      <c r="F783" s="128">
        <v>2.36E7</v>
      </c>
      <c r="G783" s="91">
        <f t="shared" si="4"/>
        <v>50313327</v>
      </c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</row>
    <row r="784">
      <c r="A784" s="127"/>
      <c r="B784" s="127"/>
      <c r="C784" s="128" t="s">
        <v>1433</v>
      </c>
      <c r="E784" s="128">
        <v>1000000.0</v>
      </c>
      <c r="G784" s="91">
        <f t="shared" si="4"/>
        <v>51313327</v>
      </c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</row>
    <row r="785">
      <c r="A785" s="127"/>
      <c r="B785" s="127"/>
      <c r="C785" s="128" t="s">
        <v>1435</v>
      </c>
      <c r="E785" s="128">
        <v>1000000.0</v>
      </c>
      <c r="G785" s="91">
        <f t="shared" si="4"/>
        <v>52313327</v>
      </c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</row>
    <row r="786">
      <c r="A786" s="127"/>
      <c r="B786" s="127"/>
      <c r="C786" s="2" t="s">
        <v>1437</v>
      </c>
      <c r="E786" s="128">
        <v>1000000.0</v>
      </c>
      <c r="G786" s="91">
        <f t="shared" si="4"/>
        <v>53313327</v>
      </c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</row>
    <row r="787">
      <c r="A787" s="197">
        <v>46144.0</v>
      </c>
      <c r="B787" s="127"/>
      <c r="C787" s="128" t="s">
        <v>1440</v>
      </c>
      <c r="E787" s="128">
        <v>8000000.0</v>
      </c>
      <c r="G787" s="91">
        <f t="shared" si="4"/>
        <v>61313327</v>
      </c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</row>
    <row r="788">
      <c r="A788" s="197"/>
      <c r="B788" s="127"/>
      <c r="C788" s="128" t="s">
        <v>1542</v>
      </c>
      <c r="E788" s="128">
        <v>750000.0</v>
      </c>
      <c r="G788" s="91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</row>
    <row r="789">
      <c r="A789" s="197">
        <v>46144.0</v>
      </c>
      <c r="B789" s="127"/>
      <c r="C789" s="128" t="s">
        <v>1442</v>
      </c>
      <c r="E789" s="128">
        <v>1000000.0</v>
      </c>
      <c r="G789" s="91">
        <f>+((G787+E789)-F789)</f>
        <v>62313327</v>
      </c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</row>
    <row r="790">
      <c r="A790" s="197">
        <v>46145.0</v>
      </c>
      <c r="B790" s="127"/>
      <c r="C790" s="2" t="s">
        <v>1543</v>
      </c>
      <c r="E790" s="2">
        <v>1000000.0</v>
      </c>
      <c r="G790" s="91">
        <f t="shared" ref="G790:G950" si="7">+((G789+E790)-F790)</f>
        <v>63313327</v>
      </c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</row>
    <row r="791">
      <c r="A791" s="197">
        <v>46145.0</v>
      </c>
      <c r="B791" s="127"/>
      <c r="C791" s="128" t="s">
        <v>1544</v>
      </c>
      <c r="E791" s="128">
        <v>1000000.0</v>
      </c>
      <c r="G791" s="91">
        <f t="shared" si="7"/>
        <v>64313327</v>
      </c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</row>
    <row r="792">
      <c r="A792" s="197">
        <v>46146.0</v>
      </c>
      <c r="B792" s="127"/>
      <c r="C792" s="128" t="s">
        <v>1545</v>
      </c>
      <c r="E792" s="128">
        <v>620000.0</v>
      </c>
      <c r="G792" s="91">
        <f t="shared" si="7"/>
        <v>64933327</v>
      </c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</row>
    <row r="793">
      <c r="A793" s="197">
        <v>46147.0</v>
      </c>
      <c r="B793" s="127"/>
      <c r="C793" s="128" t="s">
        <v>1546</v>
      </c>
      <c r="F793" s="128">
        <v>1200000.0</v>
      </c>
      <c r="G793" s="91">
        <f t="shared" si="7"/>
        <v>63733327</v>
      </c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</row>
    <row r="794">
      <c r="A794" s="127"/>
      <c r="B794" s="127"/>
      <c r="C794" s="128" t="s">
        <v>1547</v>
      </c>
      <c r="F794" s="128">
        <v>1.826E7</v>
      </c>
      <c r="G794" s="91">
        <f t="shared" si="7"/>
        <v>45473327</v>
      </c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</row>
    <row r="795">
      <c r="A795" s="96">
        <v>46147.0</v>
      </c>
      <c r="B795" s="127"/>
      <c r="C795" s="128" t="s">
        <v>1548</v>
      </c>
      <c r="D795" s="127"/>
      <c r="E795" s="199">
        <v>480000.0</v>
      </c>
      <c r="F795" s="220"/>
      <c r="G795" s="91">
        <f t="shared" si="7"/>
        <v>45953327</v>
      </c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</row>
    <row r="796">
      <c r="A796" s="96"/>
      <c r="B796" s="127"/>
      <c r="C796" s="128" t="s">
        <v>1549</v>
      </c>
      <c r="D796" s="127"/>
      <c r="E796" s="199"/>
      <c r="F796" s="233">
        <v>3000000.0</v>
      </c>
      <c r="G796" s="91">
        <f t="shared" si="7"/>
        <v>42953327</v>
      </c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</row>
    <row r="797">
      <c r="A797" s="96">
        <v>46149.0</v>
      </c>
      <c r="B797" s="127"/>
      <c r="C797" s="127" t="s">
        <v>1445</v>
      </c>
      <c r="D797" s="127"/>
      <c r="E797" s="219">
        <v>218000.0</v>
      </c>
      <c r="F797" s="127"/>
      <c r="G797" s="91">
        <f t="shared" si="7"/>
        <v>43171327</v>
      </c>
      <c r="H797" s="127">
        <f>E797+E798+E801+E803+E804+E805</f>
        <v>2556000</v>
      </c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</row>
    <row r="798">
      <c r="A798" s="96">
        <v>46149.0</v>
      </c>
      <c r="B798" s="127"/>
      <c r="C798" s="127" t="s">
        <v>1550</v>
      </c>
      <c r="D798" s="128" t="s">
        <v>1551</v>
      </c>
      <c r="E798" s="199">
        <v>1000000.0</v>
      </c>
      <c r="F798" s="127"/>
      <c r="G798" s="91">
        <f t="shared" si="7"/>
        <v>44171327</v>
      </c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</row>
    <row r="799">
      <c r="A799" s="96">
        <v>46149.0</v>
      </c>
      <c r="B799" s="127"/>
      <c r="C799" s="127"/>
      <c r="D799" s="127"/>
      <c r="E799" s="220"/>
      <c r="F799" s="199">
        <v>432000.0</v>
      </c>
      <c r="G799" s="91">
        <f t="shared" si="7"/>
        <v>43739327</v>
      </c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</row>
    <row r="800">
      <c r="A800" s="96">
        <v>46149.0</v>
      </c>
      <c r="B800" s="127"/>
      <c r="C800" s="128" t="s">
        <v>1552</v>
      </c>
      <c r="D800" s="127"/>
      <c r="E800" s="199">
        <v>432000.0</v>
      </c>
      <c r="F800" s="220"/>
      <c r="G800" s="91">
        <f t="shared" si="7"/>
        <v>44171327</v>
      </c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</row>
    <row r="801">
      <c r="A801" s="96">
        <v>46150.0</v>
      </c>
      <c r="B801" s="127"/>
      <c r="C801" s="127" t="s">
        <v>1553</v>
      </c>
      <c r="D801" s="128" t="s">
        <v>1551</v>
      </c>
      <c r="E801" s="199">
        <v>738000.0</v>
      </c>
      <c r="F801" s="127"/>
      <c r="G801" s="91">
        <f t="shared" si="7"/>
        <v>44909327</v>
      </c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</row>
    <row r="802">
      <c r="A802" s="240">
        <v>46150.0</v>
      </c>
      <c r="B802" s="127"/>
      <c r="C802" s="128" t="s">
        <v>1554</v>
      </c>
      <c r="D802" s="128"/>
      <c r="E802" s="199"/>
      <c r="F802" s="128">
        <v>5000000.0</v>
      </c>
      <c r="G802" s="91">
        <f t="shared" si="7"/>
        <v>39909327</v>
      </c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</row>
    <row r="803">
      <c r="A803" s="96">
        <v>46151.0</v>
      </c>
      <c r="B803" s="127"/>
      <c r="C803" s="127" t="s">
        <v>1555</v>
      </c>
      <c r="D803" s="128" t="s">
        <v>1551</v>
      </c>
      <c r="E803" s="199">
        <v>400000.0</v>
      </c>
      <c r="F803" s="127"/>
      <c r="G803" s="91">
        <f t="shared" si="7"/>
        <v>40309327</v>
      </c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</row>
    <row r="804">
      <c r="A804" s="96">
        <v>46151.0</v>
      </c>
      <c r="B804" s="127"/>
      <c r="C804" s="128" t="s">
        <v>1556</v>
      </c>
      <c r="D804" s="128" t="s">
        <v>1551</v>
      </c>
      <c r="E804" s="233">
        <v>100000.0</v>
      </c>
      <c r="F804" s="199"/>
      <c r="G804" s="91">
        <f t="shared" si="7"/>
        <v>40409327</v>
      </c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</row>
    <row r="805">
      <c r="A805" s="96">
        <v>46151.0</v>
      </c>
      <c r="B805" s="127"/>
      <c r="C805" s="128" t="s">
        <v>1557</v>
      </c>
      <c r="D805" s="128" t="s">
        <v>1551</v>
      </c>
      <c r="E805" s="233">
        <v>100000.0</v>
      </c>
      <c r="F805" s="199"/>
      <c r="G805" s="91">
        <f t="shared" si="7"/>
        <v>40509327</v>
      </c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</row>
    <row r="806">
      <c r="A806" s="96">
        <v>46152.0</v>
      </c>
      <c r="B806" s="127"/>
      <c r="C806" s="128" t="s">
        <v>1558</v>
      </c>
      <c r="D806" s="127"/>
      <c r="E806" s="127"/>
      <c r="F806" s="198">
        <v>1000000.0</v>
      </c>
      <c r="G806" s="91">
        <f t="shared" si="7"/>
        <v>39509327</v>
      </c>
      <c r="H806" s="128">
        <v>1.0</v>
      </c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</row>
    <row r="807">
      <c r="A807" s="96">
        <v>46153.0</v>
      </c>
      <c r="B807" s="127"/>
      <c r="C807" s="128" t="s">
        <v>1559</v>
      </c>
      <c r="D807" s="127"/>
      <c r="E807" s="127"/>
      <c r="F807" s="198"/>
      <c r="G807" s="91">
        <f t="shared" si="7"/>
        <v>39509327</v>
      </c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</row>
    <row r="808">
      <c r="A808" s="19">
        <v>46155.0</v>
      </c>
      <c r="B808" s="127"/>
      <c r="C808" s="128" t="s">
        <v>1560</v>
      </c>
      <c r="D808" s="127"/>
      <c r="E808" s="128"/>
      <c r="F808" s="198"/>
      <c r="G808" s="91">
        <f t="shared" si="7"/>
        <v>39509327</v>
      </c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</row>
    <row r="809">
      <c r="A809" s="19">
        <v>46155.0</v>
      </c>
      <c r="B809" s="127"/>
      <c r="C809" s="128" t="s">
        <v>1561</v>
      </c>
      <c r="D809" s="127"/>
      <c r="E809" s="127"/>
      <c r="F809" s="198">
        <v>3000000.0</v>
      </c>
      <c r="G809" s="91">
        <f t="shared" si="7"/>
        <v>36509327</v>
      </c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</row>
    <row r="810">
      <c r="A810" s="19">
        <v>46155.0</v>
      </c>
      <c r="B810" s="127"/>
      <c r="C810" s="128" t="s">
        <v>914</v>
      </c>
      <c r="D810" s="127"/>
      <c r="E810" s="127"/>
      <c r="F810" s="198">
        <v>6000000.0</v>
      </c>
      <c r="G810" s="91">
        <f t="shared" si="7"/>
        <v>30509327</v>
      </c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</row>
    <row r="811">
      <c r="A811" s="19">
        <v>46155.0</v>
      </c>
      <c r="B811" s="127"/>
      <c r="C811" s="128" t="s">
        <v>1562</v>
      </c>
      <c r="D811" s="127"/>
      <c r="E811" s="127"/>
      <c r="F811" s="198">
        <v>2000000.0</v>
      </c>
      <c r="G811" s="91">
        <f t="shared" si="7"/>
        <v>28509327</v>
      </c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</row>
    <row r="812">
      <c r="A812" s="19">
        <v>46155.0</v>
      </c>
      <c r="B812" s="127"/>
      <c r="C812" s="128" t="s">
        <v>1487</v>
      </c>
      <c r="D812" s="127"/>
      <c r="E812" s="127"/>
      <c r="F812" s="198">
        <v>2000000.0</v>
      </c>
      <c r="G812" s="91">
        <f t="shared" si="7"/>
        <v>26509327</v>
      </c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</row>
    <row r="813">
      <c r="A813" s="197">
        <v>46157.0</v>
      </c>
      <c r="B813" s="127"/>
      <c r="C813" s="128" t="s">
        <v>1563</v>
      </c>
      <c r="D813" s="127"/>
      <c r="E813" s="127"/>
      <c r="F813" s="198">
        <v>2000000.0</v>
      </c>
      <c r="G813" s="91">
        <f t="shared" si="7"/>
        <v>24509327</v>
      </c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</row>
    <row r="814">
      <c r="A814" s="197">
        <v>46157.0</v>
      </c>
      <c r="B814" s="127"/>
      <c r="C814" s="2" t="s">
        <v>1421</v>
      </c>
      <c r="E814" s="2">
        <v>500000.0</v>
      </c>
      <c r="G814" s="91">
        <f t="shared" si="7"/>
        <v>25009327</v>
      </c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</row>
    <row r="815">
      <c r="A815" s="197">
        <v>46157.0</v>
      </c>
      <c r="B815" s="127"/>
      <c r="C815" s="2" t="s">
        <v>1564</v>
      </c>
      <c r="E815" s="2">
        <v>3000000.0</v>
      </c>
      <c r="G815" s="91">
        <f t="shared" si="7"/>
        <v>28009327</v>
      </c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</row>
    <row r="816">
      <c r="A816" s="197">
        <v>46157.0</v>
      </c>
      <c r="B816" s="127"/>
      <c r="C816" s="2" t="s">
        <v>1565</v>
      </c>
      <c r="E816" s="2">
        <v>250000.0</v>
      </c>
      <c r="G816" s="91">
        <f t="shared" si="7"/>
        <v>28259327</v>
      </c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</row>
    <row r="817">
      <c r="A817" s="197">
        <v>46157.0</v>
      </c>
      <c r="B817" s="127"/>
      <c r="C817" s="2" t="s">
        <v>1566</v>
      </c>
      <c r="F817" s="2">
        <v>1200000.0</v>
      </c>
      <c r="G817" s="91">
        <f t="shared" si="7"/>
        <v>27059327</v>
      </c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</row>
    <row r="818">
      <c r="A818" s="197">
        <v>46157.0</v>
      </c>
      <c r="B818" s="127"/>
      <c r="C818" s="128" t="s">
        <v>1567</v>
      </c>
      <c r="E818" s="128"/>
      <c r="F818" s="128">
        <v>1128000.0</v>
      </c>
      <c r="G818" s="91">
        <f t="shared" si="7"/>
        <v>25931327</v>
      </c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</row>
    <row r="819">
      <c r="A819" s="197"/>
      <c r="B819" s="127"/>
      <c r="C819" s="128" t="s">
        <v>1568</v>
      </c>
      <c r="D819" s="127"/>
      <c r="E819" s="128">
        <v>588000.0</v>
      </c>
      <c r="F819" s="128"/>
      <c r="G819" s="91">
        <f t="shared" si="7"/>
        <v>26519327</v>
      </c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</row>
    <row r="820">
      <c r="A820" s="197">
        <v>46157.0</v>
      </c>
      <c r="B820" s="127"/>
      <c r="C820" s="128" t="s">
        <v>1569</v>
      </c>
      <c r="D820" s="127"/>
      <c r="E820" s="128">
        <v>540000.0</v>
      </c>
      <c r="F820" s="128"/>
      <c r="G820" s="91">
        <f t="shared" si="7"/>
        <v>27059327</v>
      </c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</row>
    <row r="821">
      <c r="A821" s="96">
        <v>46154.0</v>
      </c>
      <c r="B821" s="127"/>
      <c r="C821" s="127" t="s">
        <v>1570</v>
      </c>
      <c r="D821" s="127"/>
      <c r="E821" s="219">
        <v>183000.0</v>
      </c>
      <c r="F821" s="127"/>
      <c r="G821" s="91">
        <f t="shared" si="7"/>
        <v>27242327</v>
      </c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</row>
    <row r="822">
      <c r="A822" s="96">
        <v>46153.0</v>
      </c>
      <c r="B822" s="127"/>
      <c r="C822" s="127" t="s">
        <v>1571</v>
      </c>
      <c r="D822" s="128" t="s">
        <v>1551</v>
      </c>
      <c r="E822" s="219">
        <v>420000.0</v>
      </c>
      <c r="F822" s="127"/>
      <c r="G822" s="91">
        <f t="shared" si="7"/>
        <v>27662327</v>
      </c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</row>
    <row r="823">
      <c r="A823" s="96">
        <v>46154.0</v>
      </c>
      <c r="B823" s="127"/>
      <c r="C823" s="127" t="s">
        <v>1572</v>
      </c>
      <c r="D823" s="128" t="s">
        <v>1551</v>
      </c>
      <c r="E823" s="219">
        <v>165000.0</v>
      </c>
      <c r="F823" s="127"/>
      <c r="G823" s="91">
        <f t="shared" si="7"/>
        <v>27827327</v>
      </c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</row>
    <row r="824">
      <c r="A824" s="96">
        <v>46154.0</v>
      </c>
      <c r="B824" s="127"/>
      <c r="C824" s="127" t="s">
        <v>1573</v>
      </c>
      <c r="D824" s="127"/>
      <c r="E824" s="219">
        <v>1490000.0</v>
      </c>
      <c r="F824" s="127"/>
      <c r="G824" s="91">
        <f t="shared" si="7"/>
        <v>29317327</v>
      </c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</row>
    <row r="825">
      <c r="A825" s="96">
        <v>46154.0</v>
      </c>
      <c r="B825" s="127"/>
      <c r="C825" s="127" t="s">
        <v>1574</v>
      </c>
      <c r="D825" s="127"/>
      <c r="E825" s="219">
        <v>158400.0</v>
      </c>
      <c r="F825" s="127"/>
      <c r="G825" s="91">
        <f t="shared" si="7"/>
        <v>29475727</v>
      </c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</row>
    <row r="826">
      <c r="A826" s="96">
        <v>46154.0</v>
      </c>
      <c r="B826" s="127"/>
      <c r="C826" s="127" t="s">
        <v>1575</v>
      </c>
      <c r="D826" s="127"/>
      <c r="E826" s="219">
        <v>41800.0</v>
      </c>
      <c r="F826" s="127"/>
      <c r="G826" s="91">
        <f t="shared" si="7"/>
        <v>29517527</v>
      </c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</row>
    <row r="827">
      <c r="A827" s="96">
        <v>46157.0</v>
      </c>
      <c r="B827" s="127"/>
      <c r="C827" s="127" t="s">
        <v>1576</v>
      </c>
      <c r="D827" s="220"/>
      <c r="E827" s="219">
        <v>100000.0</v>
      </c>
      <c r="F827" s="127"/>
      <c r="G827" s="91">
        <f t="shared" si="7"/>
        <v>29617527</v>
      </c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</row>
    <row r="828">
      <c r="A828" s="96">
        <v>46157.0</v>
      </c>
      <c r="B828" s="127"/>
      <c r="C828" s="127" t="s">
        <v>1577</v>
      </c>
      <c r="D828" s="220"/>
      <c r="E828" s="219">
        <v>284000.0</v>
      </c>
      <c r="F828" s="127"/>
      <c r="G828" s="91">
        <f t="shared" si="7"/>
        <v>29901527</v>
      </c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</row>
    <row r="829">
      <c r="A829" s="96">
        <v>46158.0</v>
      </c>
      <c r="B829" s="127"/>
      <c r="C829" s="128" t="s">
        <v>1578</v>
      </c>
      <c r="D829" s="127"/>
      <c r="E829" s="128">
        <v>2.3E7</v>
      </c>
      <c r="F829" s="199"/>
      <c r="G829" s="91">
        <f t="shared" si="7"/>
        <v>52901527</v>
      </c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</row>
    <row r="830">
      <c r="A830" s="96">
        <v>46159.0</v>
      </c>
      <c r="B830" s="127"/>
      <c r="C830" s="128" t="s">
        <v>1372</v>
      </c>
      <c r="D830" s="127"/>
      <c r="E830" s="128">
        <v>3200000.0</v>
      </c>
      <c r="F830" s="199"/>
      <c r="G830" s="91">
        <f t="shared" si="7"/>
        <v>56101527</v>
      </c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</row>
    <row r="831">
      <c r="A831" s="96">
        <v>46159.0</v>
      </c>
      <c r="B831" s="127"/>
      <c r="C831" s="128" t="s">
        <v>1142</v>
      </c>
      <c r="D831" s="127"/>
      <c r="E831" s="128">
        <v>3000000.0</v>
      </c>
      <c r="F831" s="199"/>
      <c r="G831" s="91">
        <f t="shared" si="7"/>
        <v>59101527</v>
      </c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</row>
    <row r="832">
      <c r="A832" s="127"/>
      <c r="B832" s="127"/>
      <c r="C832" s="128" t="s">
        <v>1579</v>
      </c>
      <c r="D832" s="127"/>
      <c r="F832" s="199"/>
      <c r="G832" s="91">
        <f t="shared" si="7"/>
        <v>59101527</v>
      </c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</row>
    <row r="833">
      <c r="A833" s="127"/>
      <c r="B833" s="127"/>
      <c r="C833" s="128" t="s">
        <v>1580</v>
      </c>
      <c r="D833" s="127"/>
      <c r="E833" s="128">
        <v>1800000.0</v>
      </c>
      <c r="F833" s="199"/>
      <c r="G833" s="91">
        <f t="shared" si="7"/>
        <v>60901527</v>
      </c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</row>
    <row r="834">
      <c r="A834" s="127"/>
      <c r="B834" s="127"/>
      <c r="C834" s="128" t="s">
        <v>1581</v>
      </c>
      <c r="D834" s="127"/>
      <c r="E834" s="128">
        <v>4800000.0</v>
      </c>
      <c r="F834" s="198"/>
      <c r="G834" s="91">
        <f t="shared" si="7"/>
        <v>65701527</v>
      </c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</row>
    <row r="835">
      <c r="A835" s="127"/>
      <c r="B835" s="127"/>
      <c r="C835" s="128" t="s">
        <v>1582</v>
      </c>
      <c r="D835" s="127"/>
      <c r="E835" s="127"/>
      <c r="F835" s="198">
        <v>5000000.0</v>
      </c>
      <c r="G835" s="91">
        <f t="shared" si="7"/>
        <v>60701527</v>
      </c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</row>
    <row r="836">
      <c r="A836" s="127"/>
      <c r="B836" s="127"/>
      <c r="C836" s="128" t="s">
        <v>1583</v>
      </c>
      <c r="D836" s="127"/>
      <c r="E836" s="127"/>
      <c r="F836" s="198">
        <v>5000000.0</v>
      </c>
      <c r="G836" s="91">
        <f t="shared" si="7"/>
        <v>55701527</v>
      </c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</row>
    <row r="837">
      <c r="A837" s="127"/>
      <c r="B837" s="127"/>
      <c r="C837" s="128" t="s">
        <v>1584</v>
      </c>
      <c r="D837" s="127"/>
      <c r="E837" s="128">
        <v>650000.0</v>
      </c>
      <c r="F837" s="199"/>
      <c r="G837" s="91">
        <f t="shared" si="7"/>
        <v>56351527</v>
      </c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</row>
    <row r="838">
      <c r="A838" s="127"/>
      <c r="B838" s="127"/>
      <c r="C838" s="128" t="s">
        <v>1585</v>
      </c>
      <c r="D838" s="127"/>
      <c r="E838" s="128">
        <v>4500000.0</v>
      </c>
      <c r="F838" s="199"/>
      <c r="G838" s="91">
        <f t="shared" si="7"/>
        <v>60851527</v>
      </c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</row>
    <row r="839">
      <c r="A839" s="12"/>
      <c r="C839" s="2" t="s">
        <v>1586</v>
      </c>
      <c r="E839" s="2"/>
      <c r="F839" s="198">
        <v>828000.0</v>
      </c>
      <c r="G839" s="91">
        <f t="shared" si="7"/>
        <v>60023527</v>
      </c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</row>
    <row r="840">
      <c r="A840" s="12">
        <v>46170.0</v>
      </c>
      <c r="C840" s="2" t="s">
        <v>1587</v>
      </c>
      <c r="E840" s="2">
        <v>828000.0</v>
      </c>
      <c r="F840" s="198"/>
      <c r="G840" s="91">
        <f t="shared" si="7"/>
        <v>60851527</v>
      </c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</row>
    <row r="841">
      <c r="A841" s="12">
        <v>46059.0</v>
      </c>
      <c r="C841" s="2" t="s">
        <v>1588</v>
      </c>
      <c r="E841" s="2"/>
      <c r="F841" s="198">
        <v>5000000.0</v>
      </c>
      <c r="G841" s="91">
        <f t="shared" si="7"/>
        <v>55851527</v>
      </c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</row>
    <row r="842">
      <c r="A842" s="12">
        <v>46170.0</v>
      </c>
      <c r="C842" s="2" t="s">
        <v>1589</v>
      </c>
      <c r="E842" s="2">
        <v>5000000.0</v>
      </c>
      <c r="F842" s="199"/>
      <c r="G842" s="91">
        <f t="shared" si="7"/>
        <v>60851527</v>
      </c>
      <c r="H842" s="127"/>
      <c r="I842" s="245" t="s">
        <v>1590</v>
      </c>
      <c r="J842" s="246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</row>
    <row r="843">
      <c r="A843" s="12">
        <v>46171.0</v>
      </c>
      <c r="C843" s="2" t="s">
        <v>1591</v>
      </c>
      <c r="E843" s="2"/>
      <c r="F843" s="2">
        <v>1.5E7</v>
      </c>
      <c r="G843" s="91">
        <f t="shared" si="7"/>
        <v>45851527</v>
      </c>
      <c r="H843" s="127"/>
      <c r="I843" s="247" t="s">
        <v>1592</v>
      </c>
      <c r="J843" s="8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</row>
    <row r="844">
      <c r="A844" s="12">
        <v>46171.0</v>
      </c>
      <c r="C844" s="2" t="s">
        <v>1593</v>
      </c>
      <c r="E844" s="2">
        <v>1.0E7</v>
      </c>
      <c r="F844" s="199"/>
      <c r="G844" s="91">
        <f t="shared" si="7"/>
        <v>55851527</v>
      </c>
      <c r="H844" s="127"/>
      <c r="I844" s="247" t="s">
        <v>1594</v>
      </c>
      <c r="J844" s="248" t="s">
        <v>1595</v>
      </c>
      <c r="K844" s="128" t="s">
        <v>1596</v>
      </c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</row>
    <row r="845">
      <c r="A845" s="159"/>
      <c r="C845" s="2" t="s">
        <v>1597</v>
      </c>
      <c r="D845" s="127"/>
      <c r="E845" s="160"/>
      <c r="F845" s="198">
        <v>1.0E7</v>
      </c>
      <c r="G845" s="91">
        <f t="shared" si="7"/>
        <v>45851527</v>
      </c>
      <c r="H845" s="127"/>
      <c r="I845" s="249" t="s">
        <v>1598</v>
      </c>
      <c r="J845" s="250">
        <v>2.0E8</v>
      </c>
      <c r="K845" s="128" t="s">
        <v>1599</v>
      </c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</row>
    <row r="846">
      <c r="A846" s="127"/>
      <c r="B846" s="127"/>
      <c r="C846" s="128" t="s">
        <v>1600</v>
      </c>
      <c r="D846" s="127"/>
      <c r="E846" s="127"/>
      <c r="F846" s="198">
        <v>5678000.0</v>
      </c>
      <c r="G846" s="91">
        <f t="shared" si="7"/>
        <v>40173527</v>
      </c>
      <c r="H846" s="127"/>
      <c r="I846" s="128" t="s">
        <v>1601</v>
      </c>
      <c r="J846" s="128">
        <v>3.5E8</v>
      </c>
      <c r="K846" s="128" t="s">
        <v>1602</v>
      </c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</row>
    <row r="847">
      <c r="A847" s="197">
        <v>46176.0</v>
      </c>
      <c r="B847" s="127"/>
      <c r="C847" s="128" t="s">
        <v>1603</v>
      </c>
      <c r="D847" s="127"/>
      <c r="E847" s="128">
        <v>384000.0</v>
      </c>
      <c r="F847" s="199"/>
      <c r="G847" s="91">
        <f t="shared" si="7"/>
        <v>40557527</v>
      </c>
      <c r="H847" s="127"/>
      <c r="I847" s="128" t="s">
        <v>1604</v>
      </c>
      <c r="J847" s="128" t="s">
        <v>1605</v>
      </c>
      <c r="K847" s="128" t="s">
        <v>1606</v>
      </c>
      <c r="L847" s="128">
        <v>6.0E8</v>
      </c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</row>
    <row r="848">
      <c r="A848" s="197">
        <v>46172.0</v>
      </c>
      <c r="B848" s="127"/>
      <c r="C848" s="128" t="s">
        <v>1607</v>
      </c>
      <c r="D848" s="127"/>
      <c r="E848" s="127"/>
      <c r="F848" s="198">
        <v>2000000.0</v>
      </c>
      <c r="G848" s="91">
        <f t="shared" si="7"/>
        <v>38557527</v>
      </c>
      <c r="H848" s="128" t="s">
        <v>1608</v>
      </c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</row>
    <row r="849">
      <c r="A849" s="127"/>
      <c r="B849" s="127"/>
      <c r="C849" s="127"/>
      <c r="D849" s="127"/>
      <c r="E849" s="127"/>
      <c r="F849" s="199"/>
      <c r="G849" s="91">
        <f t="shared" si="7"/>
        <v>38557527</v>
      </c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</row>
    <row r="850">
      <c r="A850" s="12">
        <v>46164.0</v>
      </c>
      <c r="C850" s="2" t="s">
        <v>1609</v>
      </c>
      <c r="E850" s="127"/>
      <c r="F850" s="2">
        <v>3000000.0</v>
      </c>
      <c r="G850" s="91">
        <f t="shared" si="7"/>
        <v>35557527</v>
      </c>
      <c r="H850" s="127"/>
      <c r="I850" s="127"/>
      <c r="J850" s="128" t="s">
        <v>1610</v>
      </c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</row>
    <row r="851">
      <c r="A851" s="12">
        <v>46178.0</v>
      </c>
      <c r="C851" s="2" t="s">
        <v>1611</v>
      </c>
      <c r="E851" s="127"/>
      <c r="F851" s="2">
        <v>5000000.0</v>
      </c>
      <c r="G851" s="91">
        <f t="shared" si="7"/>
        <v>30557527</v>
      </c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</row>
    <row r="852">
      <c r="A852" s="12">
        <v>46084.0</v>
      </c>
      <c r="C852" s="2" t="s">
        <v>1612</v>
      </c>
      <c r="E852" s="127"/>
      <c r="F852" s="2">
        <v>3000000.0</v>
      </c>
      <c r="G852" s="91">
        <f t="shared" si="7"/>
        <v>27557527</v>
      </c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</row>
    <row r="853">
      <c r="A853" s="12">
        <v>46177.0</v>
      </c>
      <c r="C853" s="2" t="s">
        <v>1613</v>
      </c>
      <c r="E853" s="127"/>
      <c r="F853" s="2">
        <v>5000000.0</v>
      </c>
      <c r="G853" s="91">
        <f t="shared" si="7"/>
        <v>22557527</v>
      </c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</row>
    <row r="854">
      <c r="A854" s="127"/>
      <c r="B854" s="127"/>
      <c r="C854" s="128" t="s">
        <v>1614</v>
      </c>
      <c r="D854" s="127"/>
      <c r="E854" s="128">
        <v>53000.0</v>
      </c>
      <c r="F854" s="199"/>
      <c r="G854" s="91">
        <f t="shared" si="7"/>
        <v>22610527</v>
      </c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</row>
    <row r="855">
      <c r="A855" s="127"/>
      <c r="B855" s="127"/>
      <c r="C855" s="128" t="s">
        <v>1615</v>
      </c>
      <c r="D855" s="127"/>
      <c r="E855" s="127"/>
      <c r="F855" s="199"/>
      <c r="G855" s="91">
        <f t="shared" si="7"/>
        <v>22610527</v>
      </c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</row>
    <row r="856">
      <c r="A856" s="127"/>
      <c r="B856" s="127"/>
      <c r="C856" s="128" t="s">
        <v>1616</v>
      </c>
      <c r="D856" s="127"/>
      <c r="E856" s="128">
        <v>150000.0</v>
      </c>
      <c r="F856" s="199"/>
      <c r="G856" s="91">
        <f t="shared" si="7"/>
        <v>22760527</v>
      </c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</row>
    <row r="857">
      <c r="A857" s="127"/>
      <c r="B857" s="127"/>
      <c r="C857" s="128" t="s">
        <v>1617</v>
      </c>
      <c r="D857" s="127"/>
      <c r="E857" s="128">
        <v>3000000.0</v>
      </c>
      <c r="F857" s="199"/>
      <c r="G857" s="91">
        <f t="shared" si="7"/>
        <v>25760527</v>
      </c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</row>
    <row r="858">
      <c r="A858" s="127"/>
      <c r="B858" s="127"/>
      <c r="C858" s="128" t="s">
        <v>1618</v>
      </c>
      <c r="D858" s="127"/>
      <c r="E858" s="127"/>
      <c r="F858" s="198">
        <v>432000.0</v>
      </c>
      <c r="G858" s="91">
        <f t="shared" si="7"/>
        <v>25328527</v>
      </c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</row>
    <row r="859">
      <c r="A859" s="197">
        <v>46181.0</v>
      </c>
      <c r="B859" s="127"/>
      <c r="C859" s="128" t="s">
        <v>1618</v>
      </c>
      <c r="D859" s="127"/>
      <c r="E859" s="128">
        <v>432000.0</v>
      </c>
      <c r="F859" s="199"/>
      <c r="G859" s="91">
        <f t="shared" si="7"/>
        <v>25760527</v>
      </c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</row>
    <row r="860">
      <c r="A860" s="197">
        <v>46181.0</v>
      </c>
      <c r="B860" s="127"/>
      <c r="C860" s="128" t="s">
        <v>1619</v>
      </c>
      <c r="D860" s="127"/>
      <c r="E860" s="127"/>
      <c r="F860" s="198">
        <v>3000000.0</v>
      </c>
      <c r="G860" s="91">
        <f t="shared" si="7"/>
        <v>22760527</v>
      </c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</row>
    <row r="861">
      <c r="A861" s="197">
        <v>46164.0</v>
      </c>
      <c r="B861" s="127"/>
      <c r="C861" s="128" t="s">
        <v>1620</v>
      </c>
      <c r="D861" s="127"/>
      <c r="E861" s="127"/>
      <c r="F861" s="198">
        <v>1200000.0</v>
      </c>
      <c r="G861" s="91">
        <f t="shared" si="7"/>
        <v>21560527</v>
      </c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</row>
    <row r="862">
      <c r="A862" s="197">
        <v>46181.0</v>
      </c>
      <c r="B862" s="127"/>
      <c r="C862" s="128" t="s">
        <v>1621</v>
      </c>
      <c r="D862" s="127"/>
      <c r="E862" s="127"/>
      <c r="F862" s="198">
        <v>1200000.0</v>
      </c>
      <c r="G862" s="91">
        <f t="shared" si="7"/>
        <v>20360527</v>
      </c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</row>
    <row r="863">
      <c r="A863" s="197">
        <v>46181.0</v>
      </c>
      <c r="B863" s="127"/>
      <c r="C863" s="128" t="s">
        <v>1622</v>
      </c>
      <c r="D863" s="127"/>
      <c r="E863" s="127"/>
      <c r="F863" s="198">
        <v>600000.0</v>
      </c>
      <c r="G863" s="91">
        <f t="shared" si="7"/>
        <v>19760527</v>
      </c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</row>
    <row r="864">
      <c r="A864" s="197">
        <v>46183.0</v>
      </c>
      <c r="B864" s="127"/>
      <c r="C864" s="128" t="s">
        <v>863</v>
      </c>
      <c r="D864" s="127"/>
      <c r="E864" s="128">
        <v>3000000.0</v>
      </c>
      <c r="F864" s="199"/>
      <c r="G864" s="91">
        <f t="shared" si="7"/>
        <v>22760527</v>
      </c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</row>
    <row r="865">
      <c r="A865" s="127"/>
      <c r="B865" s="127"/>
      <c r="C865" s="128" t="s">
        <v>1623</v>
      </c>
      <c r="D865" s="127"/>
      <c r="E865" s="128">
        <v>2.36E7</v>
      </c>
      <c r="F865" s="199"/>
      <c r="G865" s="91">
        <f t="shared" si="7"/>
        <v>46360527</v>
      </c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</row>
    <row r="866">
      <c r="A866" s="12">
        <v>46184.0</v>
      </c>
      <c r="C866" s="2" t="s">
        <v>514</v>
      </c>
      <c r="D866" s="2"/>
      <c r="E866" s="2"/>
      <c r="F866" s="2">
        <v>7000000.0</v>
      </c>
      <c r="G866" s="91">
        <f t="shared" si="7"/>
        <v>39360527</v>
      </c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</row>
    <row r="867">
      <c r="A867" s="12">
        <v>46185.0</v>
      </c>
      <c r="C867" s="2" t="s">
        <v>905</v>
      </c>
      <c r="E867" s="2">
        <v>7000000.0</v>
      </c>
      <c r="F867" s="199"/>
      <c r="G867" s="91">
        <f t="shared" si="7"/>
        <v>46360527</v>
      </c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</row>
    <row r="868">
      <c r="A868" s="12">
        <v>46185.0</v>
      </c>
      <c r="B868" s="127"/>
      <c r="C868" s="128" t="s">
        <v>1624</v>
      </c>
      <c r="D868" s="127"/>
      <c r="E868" s="127"/>
      <c r="F868" s="198">
        <v>1200000.0</v>
      </c>
      <c r="G868" s="91">
        <f t="shared" si="7"/>
        <v>45160527</v>
      </c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</row>
    <row r="869">
      <c r="A869" s="12">
        <v>46185.0</v>
      </c>
      <c r="B869" s="127"/>
      <c r="C869" s="128" t="s">
        <v>1625</v>
      </c>
      <c r="D869" s="127"/>
      <c r="E869" s="128">
        <v>100000.0</v>
      </c>
      <c r="F869" s="199"/>
      <c r="G869" s="91">
        <f t="shared" si="7"/>
        <v>45260527</v>
      </c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</row>
    <row r="870">
      <c r="A870" s="12">
        <v>46185.0</v>
      </c>
      <c r="B870" s="127"/>
      <c r="C870" s="128" t="s">
        <v>1626</v>
      </c>
      <c r="D870" s="127"/>
      <c r="E870" s="127"/>
      <c r="F870" s="198">
        <v>1.0E7</v>
      </c>
      <c r="G870" s="91">
        <f t="shared" si="7"/>
        <v>35260527</v>
      </c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</row>
    <row r="871">
      <c r="A871" s="12">
        <v>46185.0</v>
      </c>
      <c r="B871" s="127"/>
      <c r="C871" s="128" t="s">
        <v>1627</v>
      </c>
      <c r="D871" s="127"/>
      <c r="E871" s="127"/>
      <c r="F871" s="198">
        <v>2.92E7</v>
      </c>
      <c r="G871" s="91">
        <f t="shared" si="7"/>
        <v>6060527</v>
      </c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</row>
    <row r="872">
      <c r="A872" s="12">
        <v>46185.0</v>
      </c>
      <c r="B872" s="127"/>
      <c r="C872" s="128" t="s">
        <v>1628</v>
      </c>
      <c r="D872" s="127"/>
      <c r="E872" s="128">
        <v>2.0E7</v>
      </c>
      <c r="F872" s="198"/>
      <c r="G872" s="91">
        <f t="shared" si="7"/>
        <v>26060527</v>
      </c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</row>
    <row r="873">
      <c r="A873" s="12">
        <v>46185.0</v>
      </c>
      <c r="B873" s="127"/>
      <c r="C873" s="128" t="s">
        <v>1629</v>
      </c>
      <c r="D873" s="127"/>
      <c r="E873" s="127"/>
      <c r="F873" s="198">
        <v>7000000.0</v>
      </c>
      <c r="G873" s="91">
        <f t="shared" si="7"/>
        <v>19060527</v>
      </c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</row>
    <row r="874">
      <c r="A874" s="12">
        <v>46185.0</v>
      </c>
      <c r="B874" s="127"/>
      <c r="C874" s="128" t="s">
        <v>1630</v>
      </c>
      <c r="D874" s="127"/>
      <c r="E874" s="128">
        <v>7000000.0</v>
      </c>
      <c r="F874" s="198"/>
      <c r="G874" s="91">
        <f t="shared" si="7"/>
        <v>26060527</v>
      </c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</row>
    <row r="875">
      <c r="A875" s="197">
        <v>46188.0</v>
      </c>
      <c r="B875" s="127"/>
      <c r="C875" s="128" t="s">
        <v>1631</v>
      </c>
      <c r="D875" s="127"/>
      <c r="E875" s="127"/>
      <c r="F875" s="198">
        <v>700000.0</v>
      </c>
      <c r="G875" s="91">
        <f t="shared" si="7"/>
        <v>25360527</v>
      </c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</row>
    <row r="876">
      <c r="A876" s="197">
        <v>46188.0</v>
      </c>
      <c r="B876" s="127"/>
      <c r="C876" s="128" t="s">
        <v>1632</v>
      </c>
      <c r="D876" s="127"/>
      <c r="E876" s="127"/>
      <c r="F876" s="198">
        <v>700000.0</v>
      </c>
      <c r="G876" s="91">
        <f t="shared" si="7"/>
        <v>24660527</v>
      </c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</row>
    <row r="877">
      <c r="A877" s="197">
        <v>46188.0</v>
      </c>
      <c r="B877" s="127"/>
      <c r="C877" s="128" t="s">
        <v>1633</v>
      </c>
      <c r="D877" s="127"/>
      <c r="E877" s="128">
        <v>2500000.0</v>
      </c>
      <c r="F877" s="199"/>
      <c r="G877" s="91">
        <f t="shared" si="7"/>
        <v>27160527</v>
      </c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</row>
    <row r="878">
      <c r="A878" s="127"/>
      <c r="B878" s="127"/>
      <c r="C878" s="128" t="s">
        <v>1634</v>
      </c>
      <c r="D878" s="127"/>
      <c r="E878" s="127"/>
      <c r="F878" s="198">
        <v>2.427E7</v>
      </c>
      <c r="G878" s="91">
        <f t="shared" si="7"/>
        <v>2890527</v>
      </c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</row>
    <row r="879">
      <c r="A879" s="127"/>
      <c r="B879" s="127"/>
      <c r="C879" s="128" t="s">
        <v>1635</v>
      </c>
      <c r="D879" s="127"/>
      <c r="E879" s="128">
        <v>650000.0</v>
      </c>
      <c r="F879" s="199"/>
      <c r="G879" s="91">
        <f t="shared" si="7"/>
        <v>3540527</v>
      </c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</row>
    <row r="880">
      <c r="A880" s="127"/>
      <c r="B880" s="127"/>
      <c r="C880" s="128" t="s">
        <v>550</v>
      </c>
      <c r="D880" s="127"/>
      <c r="E880" s="128">
        <v>189000.0</v>
      </c>
      <c r="F880" s="199"/>
      <c r="G880" s="91">
        <f t="shared" si="7"/>
        <v>3729527</v>
      </c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</row>
    <row r="881">
      <c r="A881" s="197">
        <v>46189.0</v>
      </c>
      <c r="B881" s="127"/>
      <c r="C881" s="128" t="s">
        <v>1636</v>
      </c>
      <c r="D881" s="127"/>
      <c r="E881" s="127"/>
      <c r="F881" s="198">
        <v>542000.0</v>
      </c>
      <c r="G881" s="91">
        <f t="shared" si="7"/>
        <v>3187527</v>
      </c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</row>
    <row r="882">
      <c r="A882" s="128" t="s">
        <v>1637</v>
      </c>
      <c r="B882" s="127"/>
      <c r="C882" s="128" t="s">
        <v>1636</v>
      </c>
      <c r="D882" s="127"/>
      <c r="E882" s="128">
        <v>542000.0</v>
      </c>
      <c r="F882" s="199"/>
      <c r="G882" s="91">
        <f t="shared" si="7"/>
        <v>3729527</v>
      </c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</row>
    <row r="883">
      <c r="A883" s="127"/>
      <c r="B883" s="127"/>
      <c r="C883" s="128" t="s">
        <v>1638</v>
      </c>
      <c r="D883" s="127"/>
      <c r="E883" s="128">
        <v>3500000.0</v>
      </c>
      <c r="F883" s="199"/>
      <c r="G883" s="91">
        <f t="shared" si="7"/>
        <v>7229527</v>
      </c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</row>
    <row r="884">
      <c r="A884" s="127"/>
      <c r="B884" s="127"/>
      <c r="C884" s="128" t="s">
        <v>1639</v>
      </c>
      <c r="D884" s="127"/>
      <c r="E884" s="128">
        <v>3500000.0</v>
      </c>
      <c r="F884" s="199"/>
      <c r="G884" s="91">
        <f t="shared" si="7"/>
        <v>10729527</v>
      </c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</row>
    <row r="885">
      <c r="A885" s="197">
        <v>46193.0</v>
      </c>
      <c r="B885" s="127"/>
      <c r="C885" s="128" t="s">
        <v>1640</v>
      </c>
      <c r="D885" s="127"/>
      <c r="E885" s="128">
        <v>1200000.0</v>
      </c>
      <c r="F885" s="199"/>
      <c r="G885" s="91">
        <f t="shared" si="7"/>
        <v>11929527</v>
      </c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</row>
    <row r="886">
      <c r="A886" s="197">
        <v>46193.0</v>
      </c>
      <c r="B886" s="127"/>
      <c r="C886" s="128" t="s">
        <v>1641</v>
      </c>
      <c r="D886" s="127"/>
      <c r="E886" s="127"/>
      <c r="F886" s="198">
        <v>500000.0</v>
      </c>
      <c r="G886" s="91">
        <f t="shared" si="7"/>
        <v>11429527</v>
      </c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</row>
    <row r="887">
      <c r="A887" s="228">
        <v>46193.0</v>
      </c>
      <c r="B887" s="127"/>
      <c r="C887" s="128" t="s">
        <v>1642</v>
      </c>
      <c r="D887" s="128" t="s">
        <v>1643</v>
      </c>
      <c r="E887" s="128">
        <v>500000.0</v>
      </c>
      <c r="F887" s="199"/>
      <c r="G887" s="91">
        <f t="shared" si="7"/>
        <v>11929527</v>
      </c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</row>
    <row r="888">
      <c r="A888" s="197">
        <v>46198.0</v>
      </c>
      <c r="B888" s="127"/>
      <c r="C888" s="127"/>
      <c r="D888" s="127"/>
      <c r="E888" s="127"/>
      <c r="F888" s="198">
        <v>650000.0</v>
      </c>
      <c r="G888" s="91">
        <f t="shared" si="7"/>
        <v>11279527</v>
      </c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</row>
    <row r="889">
      <c r="A889" s="197">
        <v>46198.0</v>
      </c>
      <c r="B889" s="127"/>
      <c r="C889" s="128" t="s">
        <v>1644</v>
      </c>
      <c r="D889" s="128" t="s">
        <v>1643</v>
      </c>
      <c r="E889" s="128">
        <v>650000.0</v>
      </c>
      <c r="F889" s="199"/>
      <c r="G889" s="91">
        <f t="shared" si="7"/>
        <v>11929527</v>
      </c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</row>
    <row r="890">
      <c r="A890" s="197">
        <v>46198.0</v>
      </c>
      <c r="B890" s="127"/>
      <c r="C890" s="127"/>
      <c r="D890" s="128"/>
      <c r="E890" s="127"/>
      <c r="F890" s="198">
        <v>288000.0</v>
      </c>
      <c r="G890" s="91">
        <f t="shared" si="7"/>
        <v>11641527</v>
      </c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</row>
    <row r="891">
      <c r="A891" s="197">
        <v>46198.0</v>
      </c>
      <c r="B891" s="127"/>
      <c r="C891" s="128" t="s">
        <v>1645</v>
      </c>
      <c r="D891" s="128" t="s">
        <v>1643</v>
      </c>
      <c r="E891" s="128">
        <v>288000.0</v>
      </c>
      <c r="F891" s="199"/>
      <c r="G891" s="91">
        <f t="shared" si="7"/>
        <v>11929527</v>
      </c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</row>
    <row r="892">
      <c r="A892" s="197">
        <v>46198.0</v>
      </c>
      <c r="B892" s="127"/>
      <c r="C892" s="128" t="s">
        <v>1646</v>
      </c>
      <c r="D892" s="128" t="s">
        <v>1647</v>
      </c>
      <c r="E892" s="128">
        <v>100000.0</v>
      </c>
      <c r="F892" s="199"/>
      <c r="G892" s="91">
        <f t="shared" si="7"/>
        <v>12029527</v>
      </c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</row>
    <row r="893">
      <c r="A893" s="197">
        <v>46198.0</v>
      </c>
      <c r="B893" s="127"/>
      <c r="C893" s="128" t="s">
        <v>1648</v>
      </c>
      <c r="D893" s="128" t="s">
        <v>1643</v>
      </c>
      <c r="E893" s="128">
        <v>190000.0</v>
      </c>
      <c r="F893" s="199"/>
      <c r="G893" s="91">
        <f t="shared" si="7"/>
        <v>12219527</v>
      </c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</row>
    <row r="894">
      <c r="A894" s="197">
        <v>46198.0</v>
      </c>
      <c r="B894" s="127"/>
      <c r="C894" s="128" t="s">
        <v>1649</v>
      </c>
      <c r="D894" s="128" t="s">
        <v>1643</v>
      </c>
      <c r="E894" s="128">
        <v>2000000.0</v>
      </c>
      <c r="F894" s="199"/>
      <c r="G894" s="91">
        <f t="shared" si="7"/>
        <v>14219527</v>
      </c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</row>
    <row r="895">
      <c r="A895" s="127"/>
      <c r="B895" s="127"/>
      <c r="C895" s="2" t="s">
        <v>1650</v>
      </c>
      <c r="E895" s="2">
        <v>181000.0</v>
      </c>
      <c r="G895" s="91">
        <f t="shared" si="7"/>
        <v>14400527</v>
      </c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</row>
    <row r="896">
      <c r="A896" s="127"/>
      <c r="B896" s="127"/>
      <c r="C896" s="2" t="s">
        <v>1258</v>
      </c>
      <c r="E896" s="2">
        <v>20000.0</v>
      </c>
      <c r="G896" s="91">
        <f t="shared" si="7"/>
        <v>14420527</v>
      </c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</row>
    <row r="897">
      <c r="A897" s="127"/>
      <c r="B897" s="127"/>
      <c r="C897" s="2" t="s">
        <v>1650</v>
      </c>
      <c r="D897" s="127"/>
      <c r="E897" s="128">
        <v>177000.0</v>
      </c>
      <c r="F897" s="199"/>
      <c r="G897" s="91">
        <f t="shared" si="7"/>
        <v>14597527</v>
      </c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</row>
    <row r="898">
      <c r="A898" s="197">
        <v>46199.0</v>
      </c>
      <c r="B898" s="127"/>
      <c r="C898" s="128" t="s">
        <v>1651</v>
      </c>
      <c r="D898" s="127"/>
      <c r="E898" s="128">
        <v>500000.0</v>
      </c>
      <c r="F898" s="199"/>
      <c r="G898" s="91">
        <f t="shared" si="7"/>
        <v>15097527</v>
      </c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</row>
    <row r="899">
      <c r="A899" s="197">
        <v>46199.0</v>
      </c>
      <c r="B899" s="127"/>
      <c r="C899" s="128" t="s">
        <v>1652</v>
      </c>
      <c r="D899" s="127"/>
      <c r="E899" s="128">
        <v>138000.0</v>
      </c>
      <c r="F899" s="199"/>
      <c r="G899" s="91">
        <f t="shared" si="7"/>
        <v>15235527</v>
      </c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</row>
    <row r="900">
      <c r="A900" s="197">
        <v>46200.0</v>
      </c>
      <c r="B900" s="127"/>
      <c r="C900" s="128" t="s">
        <v>1653</v>
      </c>
      <c r="D900" s="127"/>
      <c r="E900" s="128">
        <v>150000.0</v>
      </c>
      <c r="F900" s="199"/>
      <c r="G900" s="91">
        <f t="shared" si="7"/>
        <v>15385527</v>
      </c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</row>
    <row r="901">
      <c r="A901" s="197">
        <v>46200.0</v>
      </c>
      <c r="B901" s="127"/>
      <c r="C901" s="128" t="s">
        <v>1654</v>
      </c>
      <c r="D901" s="127"/>
      <c r="E901" s="128">
        <v>23800.0</v>
      </c>
      <c r="F901" s="199"/>
      <c r="G901" s="91">
        <f t="shared" si="7"/>
        <v>15409327</v>
      </c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</row>
    <row r="902">
      <c r="A902" s="197">
        <v>46200.0</v>
      </c>
      <c r="B902" s="127"/>
      <c r="C902" s="128" t="s">
        <v>1655</v>
      </c>
      <c r="D902" s="127"/>
      <c r="E902" s="128">
        <v>15000.0</v>
      </c>
      <c r="F902" s="199"/>
      <c r="G902" s="91">
        <f t="shared" si="7"/>
        <v>15424327</v>
      </c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</row>
    <row r="903">
      <c r="A903" s="197">
        <v>46200.0</v>
      </c>
      <c r="B903" s="127"/>
      <c r="C903" s="128" t="s">
        <v>1656</v>
      </c>
      <c r="D903" s="127"/>
      <c r="E903" s="128"/>
      <c r="F903" s="198">
        <v>1.9E7</v>
      </c>
      <c r="G903" s="91">
        <f t="shared" si="7"/>
        <v>-3575673</v>
      </c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</row>
    <row r="904">
      <c r="A904" s="197">
        <v>46201.0</v>
      </c>
      <c r="B904" s="127"/>
      <c r="C904" s="128" t="s">
        <v>1657</v>
      </c>
      <c r="D904" s="127"/>
      <c r="E904" s="128">
        <v>185000.0</v>
      </c>
      <c r="F904" s="199"/>
      <c r="G904" s="91">
        <f t="shared" si="7"/>
        <v>-3390673</v>
      </c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</row>
    <row r="905">
      <c r="A905" s="197">
        <v>46202.0</v>
      </c>
      <c r="B905" s="127"/>
      <c r="C905" s="128" t="s">
        <v>1658</v>
      </c>
      <c r="D905" s="127"/>
      <c r="E905" s="128">
        <v>152500.0</v>
      </c>
      <c r="F905" s="199"/>
      <c r="G905" s="91">
        <f t="shared" si="7"/>
        <v>-3238173</v>
      </c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</row>
    <row r="906">
      <c r="A906" s="197">
        <v>46202.0</v>
      </c>
      <c r="B906" s="127"/>
      <c r="C906" s="128" t="s">
        <v>1659</v>
      </c>
      <c r="D906" s="127"/>
      <c r="E906" s="128">
        <v>265000.0</v>
      </c>
      <c r="F906" s="199"/>
      <c r="G906" s="91">
        <f t="shared" si="7"/>
        <v>-2973173</v>
      </c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</row>
    <row r="907">
      <c r="A907" s="197">
        <v>46202.0</v>
      </c>
      <c r="B907" s="127"/>
      <c r="C907" s="128" t="s">
        <v>1660</v>
      </c>
      <c r="D907" s="127"/>
      <c r="E907" s="128">
        <v>305000.0</v>
      </c>
      <c r="F907" s="199"/>
      <c r="G907" s="91">
        <f t="shared" si="7"/>
        <v>-2668173</v>
      </c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</row>
    <row r="908">
      <c r="A908" s="197">
        <v>46203.0</v>
      </c>
      <c r="B908" s="127"/>
      <c r="C908" s="128" t="s">
        <v>1661</v>
      </c>
      <c r="D908" s="127"/>
      <c r="E908" s="128">
        <v>2000000.0</v>
      </c>
      <c r="F908" s="199"/>
      <c r="G908" s="91">
        <f t="shared" si="7"/>
        <v>-668173</v>
      </c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</row>
    <row r="909">
      <c r="A909" s="197">
        <v>46203.0</v>
      </c>
      <c r="B909" s="127"/>
      <c r="C909" s="128" t="s">
        <v>1662</v>
      </c>
      <c r="D909" s="127"/>
      <c r="E909" s="127"/>
      <c r="F909" s="198">
        <v>4000000.0</v>
      </c>
      <c r="G909" s="91">
        <f t="shared" si="7"/>
        <v>-4668173</v>
      </c>
      <c r="H909" s="128" t="s">
        <v>1663</v>
      </c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</row>
    <row r="910">
      <c r="A910" s="197">
        <v>46203.0</v>
      </c>
      <c r="B910" s="127"/>
      <c r="C910" s="128" t="s">
        <v>1664</v>
      </c>
      <c r="D910" s="127"/>
      <c r="E910" s="128">
        <v>82000.0</v>
      </c>
      <c r="F910" s="199"/>
      <c r="G910" s="91">
        <f t="shared" si="7"/>
        <v>-4586173</v>
      </c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</row>
    <row r="911">
      <c r="A911" s="197">
        <v>46203.0</v>
      </c>
      <c r="B911" s="127"/>
      <c r="C911" s="128" t="s">
        <v>1665</v>
      </c>
      <c r="D911" s="127"/>
      <c r="E911" s="128">
        <v>730000.0</v>
      </c>
      <c r="F911" s="199"/>
      <c r="G911" s="91">
        <f t="shared" si="7"/>
        <v>-3856173</v>
      </c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</row>
    <row r="912">
      <c r="A912" s="197">
        <v>46203.0</v>
      </c>
      <c r="B912" s="127"/>
      <c r="C912" s="128" t="s">
        <v>1666</v>
      </c>
      <c r="D912" s="127"/>
      <c r="E912" s="128">
        <v>3880000.0</v>
      </c>
      <c r="F912" s="199"/>
      <c r="G912" s="91">
        <f t="shared" si="7"/>
        <v>23827</v>
      </c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</row>
    <row r="913">
      <c r="A913" s="127"/>
      <c r="B913" s="127"/>
      <c r="C913" s="127"/>
      <c r="D913" s="127"/>
      <c r="E913" s="128">
        <v>80000.0</v>
      </c>
      <c r="F913" s="199"/>
      <c r="G913" s="91">
        <f t="shared" si="7"/>
        <v>103827</v>
      </c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</row>
    <row r="914">
      <c r="A914" s="127"/>
      <c r="B914" s="127"/>
      <c r="C914" s="127"/>
      <c r="D914" s="127"/>
      <c r="E914" s="128">
        <v>15000.0</v>
      </c>
      <c r="F914" s="199"/>
      <c r="G914" s="91">
        <f t="shared" si="7"/>
        <v>118827</v>
      </c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</row>
    <row r="915">
      <c r="A915" s="197">
        <v>46204.0</v>
      </c>
      <c r="B915" s="127"/>
      <c r="C915" s="128" t="s">
        <v>1667</v>
      </c>
      <c r="D915" s="127"/>
      <c r="E915" s="128">
        <v>100000.0</v>
      </c>
      <c r="F915" s="199"/>
      <c r="G915" s="91">
        <f t="shared" si="7"/>
        <v>218827</v>
      </c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</row>
    <row r="916">
      <c r="A916" s="127"/>
      <c r="B916" s="127"/>
      <c r="C916" s="128" t="s">
        <v>1668</v>
      </c>
      <c r="D916" s="127"/>
      <c r="E916" s="128">
        <v>50000.0</v>
      </c>
      <c r="F916" s="199"/>
      <c r="G916" s="91">
        <f t="shared" si="7"/>
        <v>268827</v>
      </c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</row>
    <row r="917">
      <c r="A917" s="127"/>
      <c r="B917" s="127"/>
      <c r="C917" s="128" t="s">
        <v>827</v>
      </c>
      <c r="D917" s="127"/>
      <c r="E917" s="128">
        <v>1500000.0</v>
      </c>
      <c r="F917" s="199"/>
      <c r="G917" s="91">
        <f t="shared" si="7"/>
        <v>1768827</v>
      </c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</row>
    <row r="918">
      <c r="A918" s="127"/>
      <c r="B918" s="127"/>
      <c r="C918" s="128" t="s">
        <v>1669</v>
      </c>
      <c r="D918" s="127"/>
      <c r="E918" s="128">
        <v>2150000.0</v>
      </c>
      <c r="F918" s="199"/>
      <c r="G918" s="91">
        <f t="shared" si="7"/>
        <v>3918827</v>
      </c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</row>
    <row r="919">
      <c r="A919" s="127"/>
      <c r="B919" s="127"/>
      <c r="C919" s="128" t="s">
        <v>1670</v>
      </c>
      <c r="D919" s="127"/>
      <c r="E919" s="128">
        <v>152000.0</v>
      </c>
      <c r="F919" s="199"/>
      <c r="G919" s="91">
        <f t="shared" si="7"/>
        <v>4070827</v>
      </c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</row>
    <row r="920">
      <c r="A920" s="127"/>
      <c r="B920" s="127"/>
      <c r="C920" s="128" t="s">
        <v>1671</v>
      </c>
      <c r="D920" s="127"/>
      <c r="E920" s="128">
        <v>75000.0</v>
      </c>
      <c r="F920" s="199"/>
      <c r="G920" s="91">
        <f t="shared" si="7"/>
        <v>4145827</v>
      </c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</row>
    <row r="921">
      <c r="A921" s="127"/>
      <c r="B921" s="127"/>
      <c r="C921" s="128" t="s">
        <v>1671</v>
      </c>
      <c r="D921" s="127"/>
      <c r="E921" s="128">
        <v>100000.0</v>
      </c>
      <c r="F921" s="199"/>
      <c r="G921" s="91">
        <f t="shared" si="7"/>
        <v>4245827</v>
      </c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</row>
    <row r="922">
      <c r="A922" s="197">
        <v>46204.0</v>
      </c>
      <c r="B922" s="127"/>
      <c r="C922" s="127"/>
      <c r="D922" s="127"/>
      <c r="E922" s="127"/>
      <c r="F922" s="198">
        <v>360000.0</v>
      </c>
      <c r="G922" s="91">
        <f t="shared" si="7"/>
        <v>3885827</v>
      </c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</row>
    <row r="923">
      <c r="A923" s="197">
        <v>46205.0</v>
      </c>
      <c r="B923" s="127"/>
      <c r="C923" s="128" t="s">
        <v>1672</v>
      </c>
      <c r="D923" s="127"/>
      <c r="E923" s="128">
        <v>360000.0</v>
      </c>
      <c r="F923" s="199"/>
      <c r="G923" s="91">
        <f t="shared" si="7"/>
        <v>4245827</v>
      </c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</row>
    <row r="924">
      <c r="A924" s="197">
        <v>46205.0</v>
      </c>
      <c r="B924" s="127"/>
      <c r="C924" s="128" t="s">
        <v>1673</v>
      </c>
      <c r="D924" s="127"/>
      <c r="E924" s="128">
        <v>2000000.0</v>
      </c>
      <c r="F924" s="199"/>
      <c r="G924" s="91">
        <f t="shared" si="7"/>
        <v>6245827</v>
      </c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</row>
    <row r="925">
      <c r="A925" s="127"/>
      <c r="B925" s="127"/>
      <c r="C925" s="128" t="s">
        <v>1674</v>
      </c>
      <c r="D925" s="127"/>
      <c r="E925" s="128">
        <v>5000000.0</v>
      </c>
      <c r="F925" s="199"/>
      <c r="G925" s="91">
        <f t="shared" si="7"/>
        <v>11245827</v>
      </c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</row>
    <row r="926">
      <c r="A926" s="197">
        <v>46207.0</v>
      </c>
      <c r="B926" s="127"/>
      <c r="C926" s="128" t="s">
        <v>1675</v>
      </c>
      <c r="D926" s="127"/>
      <c r="E926" s="128">
        <v>100000.0</v>
      </c>
      <c r="F926" s="199"/>
      <c r="G926" s="91">
        <f t="shared" si="7"/>
        <v>11345827</v>
      </c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</row>
    <row r="927">
      <c r="A927" s="197">
        <v>46207.0</v>
      </c>
      <c r="B927" s="127"/>
      <c r="C927" s="128" t="s">
        <v>1676</v>
      </c>
      <c r="D927" s="127"/>
      <c r="E927" s="128">
        <v>202000.0</v>
      </c>
      <c r="F927" s="199"/>
      <c r="G927" s="91">
        <f t="shared" si="7"/>
        <v>11547827</v>
      </c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</row>
    <row r="928">
      <c r="A928" s="197">
        <v>46207.0</v>
      </c>
      <c r="B928" s="127"/>
      <c r="C928" s="128" t="s">
        <v>1677</v>
      </c>
      <c r="D928" s="127"/>
      <c r="E928" s="128">
        <v>166666.0</v>
      </c>
      <c r="F928" s="199"/>
      <c r="G928" s="91">
        <f t="shared" si="7"/>
        <v>11714493</v>
      </c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</row>
    <row r="929">
      <c r="A929" s="197">
        <v>46207.0</v>
      </c>
      <c r="B929" s="127"/>
      <c r="C929" s="128" t="s">
        <v>1678</v>
      </c>
      <c r="D929" s="127"/>
      <c r="E929" s="128">
        <v>53000.0</v>
      </c>
      <c r="F929" s="199"/>
      <c r="G929" s="91">
        <f t="shared" si="7"/>
        <v>11767493</v>
      </c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</row>
    <row r="930">
      <c r="A930" s="197">
        <v>46207.0</v>
      </c>
      <c r="B930" s="127"/>
      <c r="C930" s="128" t="s">
        <v>1679</v>
      </c>
      <c r="D930" s="127"/>
      <c r="E930" s="127"/>
      <c r="F930" s="198">
        <v>200000.0</v>
      </c>
      <c r="G930" s="91">
        <f t="shared" si="7"/>
        <v>11567493</v>
      </c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</row>
    <row r="931">
      <c r="A931" s="197">
        <v>46207.0</v>
      </c>
      <c r="B931" s="127"/>
      <c r="C931" s="128" t="s">
        <v>1680</v>
      </c>
      <c r="D931" s="127"/>
      <c r="E931" s="127"/>
      <c r="F931" s="251">
        <v>4500000.0</v>
      </c>
      <c r="G931" s="91">
        <f t="shared" si="7"/>
        <v>7067493</v>
      </c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</row>
    <row r="932">
      <c r="A932" s="197">
        <v>46207.0</v>
      </c>
      <c r="B932" s="127"/>
      <c r="C932" s="128" t="s">
        <v>1681</v>
      </c>
      <c r="D932" s="127"/>
      <c r="E932" s="127"/>
      <c r="F932" s="198">
        <v>5000000.0</v>
      </c>
      <c r="G932" s="91">
        <f t="shared" si="7"/>
        <v>2067493</v>
      </c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</row>
    <row r="933">
      <c r="A933" s="197">
        <v>46208.0</v>
      </c>
      <c r="B933" s="127"/>
      <c r="C933" s="128" t="s">
        <v>1682</v>
      </c>
      <c r="D933" s="127"/>
      <c r="E933" s="127"/>
      <c r="F933" s="198">
        <v>5000000.0</v>
      </c>
      <c r="G933" s="91">
        <f t="shared" si="7"/>
        <v>-2932507</v>
      </c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</row>
    <row r="934">
      <c r="A934" s="197">
        <v>46210.0</v>
      </c>
      <c r="B934" s="127"/>
      <c r="C934" s="128" t="s">
        <v>1683</v>
      </c>
      <c r="D934" s="128">
        <v>7.4E7</v>
      </c>
      <c r="E934" s="128"/>
      <c r="F934" s="199"/>
      <c r="G934" s="91">
        <f t="shared" si="7"/>
        <v>-2932507</v>
      </c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</row>
    <row r="935">
      <c r="A935" s="197">
        <v>46210.0</v>
      </c>
      <c r="B935" s="127"/>
      <c r="C935" s="128" t="s">
        <v>1667</v>
      </c>
      <c r="D935" s="127"/>
      <c r="E935" s="128">
        <v>100000.0</v>
      </c>
      <c r="F935" s="199"/>
      <c r="G935" s="91">
        <f t="shared" si="7"/>
        <v>-2832507</v>
      </c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</row>
    <row r="936">
      <c r="A936" s="197">
        <v>46210.0</v>
      </c>
      <c r="B936" s="127"/>
      <c r="C936" s="128" t="s">
        <v>1684</v>
      </c>
      <c r="D936" s="127"/>
      <c r="E936" s="127"/>
      <c r="F936" s="198">
        <v>360000.0</v>
      </c>
      <c r="G936" s="91">
        <f t="shared" si="7"/>
        <v>-3192507</v>
      </c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</row>
    <row r="937">
      <c r="A937" s="197">
        <v>46210.0</v>
      </c>
      <c r="B937" s="127"/>
      <c r="C937" s="128" t="s">
        <v>1685</v>
      </c>
      <c r="D937" s="127"/>
      <c r="E937" s="128">
        <v>360000.0</v>
      </c>
      <c r="F937" s="199"/>
      <c r="G937" s="91">
        <f t="shared" si="7"/>
        <v>-2832507</v>
      </c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</row>
    <row r="938">
      <c r="A938" s="197">
        <v>46210.0</v>
      </c>
      <c r="B938" s="127"/>
      <c r="C938" s="128" t="s">
        <v>1686</v>
      </c>
      <c r="D938" s="127"/>
      <c r="E938" s="127"/>
      <c r="F938" s="198">
        <v>1200000.0</v>
      </c>
      <c r="G938" s="91">
        <f t="shared" si="7"/>
        <v>-4032507</v>
      </c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</row>
    <row r="939">
      <c r="A939" s="197">
        <v>46210.0</v>
      </c>
      <c r="B939" s="127"/>
      <c r="C939" s="128" t="s">
        <v>1687</v>
      </c>
      <c r="D939" s="127"/>
      <c r="E939" s="127"/>
      <c r="F939" s="198">
        <v>1200000.0</v>
      </c>
      <c r="G939" s="91">
        <f t="shared" si="7"/>
        <v>-5232507</v>
      </c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</row>
    <row r="940">
      <c r="A940" s="197">
        <v>46210.0</v>
      </c>
      <c r="B940" s="127"/>
      <c r="C940" s="128" t="s">
        <v>1688</v>
      </c>
      <c r="D940" s="127"/>
      <c r="E940" s="127"/>
      <c r="F940" s="198">
        <v>1000000.0</v>
      </c>
      <c r="G940" s="91">
        <f t="shared" si="7"/>
        <v>-6232507</v>
      </c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</row>
    <row r="941">
      <c r="A941" s="197">
        <v>46210.0</v>
      </c>
      <c r="B941" s="127"/>
      <c r="C941" s="128" t="s">
        <v>1624</v>
      </c>
      <c r="D941" s="127"/>
      <c r="E941" s="128"/>
      <c r="F941" s="198">
        <v>1200000.0</v>
      </c>
      <c r="G941" s="91">
        <f t="shared" si="7"/>
        <v>-7432507</v>
      </c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</row>
    <row r="942">
      <c r="A942" s="197">
        <v>46210.0</v>
      </c>
      <c r="B942" s="127"/>
      <c r="C942" s="128" t="s">
        <v>1689</v>
      </c>
      <c r="D942" s="127"/>
      <c r="E942" s="128">
        <v>3000000.0</v>
      </c>
      <c r="F942" s="199"/>
      <c r="G942" s="91">
        <f t="shared" si="7"/>
        <v>-4432507</v>
      </c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</row>
    <row r="943">
      <c r="A943" s="197">
        <v>46211.0</v>
      </c>
      <c r="B943" s="127"/>
      <c r="C943" s="128" t="s">
        <v>1690</v>
      </c>
      <c r="D943" s="127"/>
      <c r="E943" s="128">
        <v>44000.0</v>
      </c>
      <c r="F943" s="199"/>
      <c r="G943" s="91">
        <f t="shared" si="7"/>
        <v>-4388507</v>
      </c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</row>
    <row r="944">
      <c r="A944" s="197">
        <v>46211.0</v>
      </c>
      <c r="B944" s="127"/>
      <c r="C944" s="128" t="s">
        <v>1691</v>
      </c>
      <c r="D944" s="127"/>
      <c r="E944" s="128">
        <v>156000.0</v>
      </c>
      <c r="F944" s="199"/>
      <c r="G944" s="91">
        <f t="shared" si="7"/>
        <v>-4232507</v>
      </c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</row>
    <row r="945">
      <c r="A945" s="197">
        <v>46212.0</v>
      </c>
      <c r="B945" s="127"/>
      <c r="C945" s="128" t="s">
        <v>1692</v>
      </c>
      <c r="D945" s="127"/>
      <c r="E945" s="127"/>
      <c r="F945" s="198">
        <v>2500000.0</v>
      </c>
      <c r="G945" s="91">
        <f t="shared" si="7"/>
        <v>-6732507</v>
      </c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</row>
    <row r="946">
      <c r="A946" s="12">
        <v>46215.0</v>
      </c>
      <c r="C946" s="2" t="s">
        <v>1693</v>
      </c>
      <c r="D946" s="127"/>
      <c r="E946" s="128">
        <v>5000000.0</v>
      </c>
      <c r="F946" s="199"/>
      <c r="G946" s="91">
        <f t="shared" si="7"/>
        <v>-1732507</v>
      </c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</row>
    <row r="947">
      <c r="A947" s="12">
        <v>46216.0</v>
      </c>
      <c r="B947" s="127"/>
      <c r="C947" s="128" t="s">
        <v>1694</v>
      </c>
      <c r="D947" s="127"/>
      <c r="E947" s="128">
        <v>350000.0</v>
      </c>
      <c r="F947" s="199"/>
      <c r="G947" s="91">
        <f t="shared" si="7"/>
        <v>-1382507</v>
      </c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</row>
    <row r="948">
      <c r="A948" s="12">
        <v>46216.0</v>
      </c>
      <c r="B948" s="127"/>
      <c r="C948" s="128" t="s">
        <v>1695</v>
      </c>
      <c r="D948" s="127"/>
      <c r="E948" s="128">
        <v>4500000.0</v>
      </c>
      <c r="F948" s="199"/>
      <c r="G948" s="91">
        <f t="shared" si="7"/>
        <v>3117493</v>
      </c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</row>
    <row r="949">
      <c r="A949" s="197">
        <v>46217.0</v>
      </c>
      <c r="B949" s="127"/>
      <c r="C949" s="128" t="s">
        <v>1696</v>
      </c>
      <c r="D949" s="127"/>
      <c r="E949" s="127"/>
      <c r="F949" s="198">
        <v>1200000.0</v>
      </c>
      <c r="G949" s="91">
        <f t="shared" si="7"/>
        <v>1917493</v>
      </c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</row>
    <row r="950">
      <c r="A950" s="197">
        <v>46217.0</v>
      </c>
      <c r="B950" s="127"/>
      <c r="C950" s="128" t="s">
        <v>1697</v>
      </c>
      <c r="D950" s="127"/>
      <c r="E950" s="127"/>
      <c r="F950" s="198">
        <v>1200000.0</v>
      </c>
      <c r="G950" s="91">
        <f t="shared" si="7"/>
        <v>717493</v>
      </c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</row>
    <row r="951">
      <c r="A951" s="197"/>
      <c r="B951" s="127"/>
      <c r="C951" s="128" t="s">
        <v>1698</v>
      </c>
      <c r="D951" s="127"/>
      <c r="E951" s="128">
        <v>6000000.0</v>
      </c>
      <c r="F951" s="199"/>
      <c r="G951" s="91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</row>
    <row r="952">
      <c r="A952" s="197">
        <v>46217.0</v>
      </c>
      <c r="B952" s="127"/>
      <c r="C952" s="128" t="s">
        <v>1699</v>
      </c>
      <c r="D952" s="127"/>
      <c r="E952" s="128">
        <v>3000000.0</v>
      </c>
      <c r="F952" s="199"/>
      <c r="G952" s="91">
        <f>+((G950+E952)-F952)</f>
        <v>3717493</v>
      </c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</row>
    <row r="953">
      <c r="A953" s="197">
        <v>46218.0</v>
      </c>
      <c r="B953" s="127"/>
      <c r="C953" s="128" t="s">
        <v>1700</v>
      </c>
      <c r="D953" s="127"/>
      <c r="E953" s="128">
        <v>336000.0</v>
      </c>
      <c r="F953" s="199"/>
      <c r="G953" s="91">
        <f t="shared" ref="G953:G972" si="8">+((G952+E953)-F953)</f>
        <v>4053493</v>
      </c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</row>
    <row r="954">
      <c r="A954" s="197">
        <v>46218.0</v>
      </c>
      <c r="B954" s="127"/>
      <c r="C954" s="128" t="s">
        <v>1701</v>
      </c>
      <c r="D954" s="127"/>
      <c r="E954" s="127"/>
      <c r="F954" s="198">
        <v>1.0E7</v>
      </c>
      <c r="G954" s="91">
        <f t="shared" si="8"/>
        <v>-5946507</v>
      </c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</row>
    <row r="955">
      <c r="A955" s="197">
        <v>46218.0</v>
      </c>
      <c r="B955" s="127"/>
      <c r="C955" s="128" t="s">
        <v>1702</v>
      </c>
      <c r="D955" s="127"/>
      <c r="E955" s="244">
        <v>4000000.0</v>
      </c>
      <c r="F955" s="199"/>
      <c r="G955" s="91">
        <f t="shared" si="8"/>
        <v>-1946507</v>
      </c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</row>
    <row r="956">
      <c r="A956" s="197">
        <v>46218.0</v>
      </c>
      <c r="B956" s="127"/>
      <c r="C956" s="128" t="s">
        <v>1703</v>
      </c>
      <c r="D956" s="127"/>
      <c r="E956" s="128">
        <v>220000.0</v>
      </c>
      <c r="F956" s="199"/>
      <c r="G956" s="91">
        <f t="shared" si="8"/>
        <v>-1726507</v>
      </c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</row>
    <row r="957">
      <c r="A957" s="197">
        <v>46218.0</v>
      </c>
      <c r="B957" s="127"/>
      <c r="C957" s="128" t="s">
        <v>1704</v>
      </c>
      <c r="D957" s="127"/>
      <c r="E957" s="127"/>
      <c r="F957" s="198">
        <v>1.0E7</v>
      </c>
      <c r="G957" s="91">
        <f t="shared" si="8"/>
        <v>-11726507</v>
      </c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</row>
    <row r="958">
      <c r="A958" s="197">
        <v>46218.0</v>
      </c>
      <c r="B958" s="127"/>
      <c r="C958" s="128" t="s">
        <v>1705</v>
      </c>
      <c r="D958" s="127"/>
      <c r="E958" s="127"/>
      <c r="F958" s="198">
        <v>1.75E7</v>
      </c>
      <c r="G958" s="91">
        <f t="shared" si="8"/>
        <v>-29226507</v>
      </c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</row>
    <row r="959">
      <c r="A959" s="197">
        <v>46218.0</v>
      </c>
      <c r="B959" s="127"/>
      <c r="C959" s="128" t="s">
        <v>1706</v>
      </c>
      <c r="D959" s="127"/>
      <c r="E959" s="127"/>
      <c r="F959" s="198">
        <v>1.75E7</v>
      </c>
      <c r="G959" s="91">
        <f t="shared" si="8"/>
        <v>-46726507</v>
      </c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</row>
    <row r="960">
      <c r="A960" s="197">
        <v>46219.0</v>
      </c>
      <c r="B960" s="127"/>
      <c r="C960" s="128" t="s">
        <v>1707</v>
      </c>
      <c r="D960" s="127"/>
      <c r="E960" s="127"/>
      <c r="F960" s="198">
        <v>3000000.0</v>
      </c>
      <c r="G960" s="91">
        <f t="shared" si="8"/>
        <v>-49726507</v>
      </c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</row>
    <row r="961">
      <c r="A961" s="197">
        <v>46219.0</v>
      </c>
      <c r="B961" s="127"/>
      <c r="C961" s="128" t="s">
        <v>1708</v>
      </c>
      <c r="D961" s="127"/>
      <c r="E961" s="127"/>
      <c r="F961" s="198">
        <v>3000000.0</v>
      </c>
      <c r="G961" s="91">
        <f t="shared" si="8"/>
        <v>-52726507</v>
      </c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</row>
    <row r="962">
      <c r="A962" s="197">
        <v>46220.0</v>
      </c>
      <c r="B962" s="127"/>
      <c r="C962" s="128" t="s">
        <v>1709</v>
      </c>
      <c r="D962" s="127"/>
      <c r="E962" s="127"/>
      <c r="F962" s="198">
        <v>3000000.0</v>
      </c>
      <c r="G962" s="91">
        <f t="shared" si="8"/>
        <v>-55726507</v>
      </c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</row>
    <row r="963">
      <c r="A963" s="197">
        <v>46220.0</v>
      </c>
      <c r="B963" s="127"/>
      <c r="C963" s="128" t="s">
        <v>1710</v>
      </c>
      <c r="D963" s="127"/>
      <c r="E963" s="244">
        <v>4000000.0</v>
      </c>
      <c r="F963" s="199"/>
      <c r="G963" s="91">
        <f t="shared" si="8"/>
        <v>-51726507</v>
      </c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</row>
    <row r="964">
      <c r="A964" s="197">
        <v>46220.0</v>
      </c>
      <c r="B964" s="127"/>
      <c r="C964" s="128" t="s">
        <v>1711</v>
      </c>
      <c r="D964" s="127"/>
      <c r="E964" s="128">
        <v>3000000.0</v>
      </c>
      <c r="F964" s="199"/>
      <c r="G964" s="91">
        <f t="shared" si="8"/>
        <v>-48726507</v>
      </c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</row>
    <row r="965">
      <c r="A965" s="197">
        <v>46220.0</v>
      </c>
      <c r="B965" s="127"/>
      <c r="C965" s="128" t="s">
        <v>1371</v>
      </c>
      <c r="D965" s="127"/>
      <c r="E965" s="128">
        <v>3000000.0</v>
      </c>
      <c r="F965" s="199"/>
      <c r="G965" s="91">
        <f t="shared" si="8"/>
        <v>-45726507</v>
      </c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</row>
    <row r="966">
      <c r="A966" s="197">
        <v>46220.0</v>
      </c>
      <c r="B966" s="127"/>
      <c r="C966" s="128" t="s">
        <v>1712</v>
      </c>
      <c r="D966" s="127"/>
      <c r="E966" s="128">
        <v>3000000.0</v>
      </c>
      <c r="F966" s="199"/>
      <c r="G966" s="91">
        <f t="shared" si="8"/>
        <v>-42726507</v>
      </c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</row>
    <row r="967">
      <c r="A967" s="197">
        <v>46220.0</v>
      </c>
      <c r="B967" s="127"/>
      <c r="C967" s="128" t="s">
        <v>1713</v>
      </c>
      <c r="D967" s="127"/>
      <c r="E967" s="128">
        <v>7000000.0</v>
      </c>
      <c r="F967" s="199"/>
      <c r="G967" s="91">
        <f t="shared" si="8"/>
        <v>-35726507</v>
      </c>
      <c r="H967" s="128" t="s">
        <v>1714</v>
      </c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</row>
    <row r="968">
      <c r="A968" s="197">
        <v>46220.0</v>
      </c>
      <c r="B968" s="127"/>
      <c r="C968" s="128" t="s">
        <v>1715</v>
      </c>
      <c r="D968" s="127"/>
      <c r="E968" s="127"/>
      <c r="F968" s="198">
        <v>1.8E7</v>
      </c>
      <c r="G968" s="91">
        <f t="shared" si="8"/>
        <v>-53726507</v>
      </c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</row>
    <row r="969">
      <c r="A969" s="197">
        <v>46220.0</v>
      </c>
      <c r="B969" s="127"/>
      <c r="C969" s="128" t="s">
        <v>1716</v>
      </c>
      <c r="D969" s="127"/>
      <c r="E969" s="128">
        <v>6000000.0</v>
      </c>
      <c r="F969" s="199"/>
      <c r="G969" s="91">
        <f t="shared" si="8"/>
        <v>-47726507</v>
      </c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</row>
    <row r="970">
      <c r="A970" s="197">
        <v>46220.0</v>
      </c>
      <c r="B970" s="127"/>
      <c r="C970" s="128" t="s">
        <v>855</v>
      </c>
      <c r="D970" s="127"/>
      <c r="E970" s="127"/>
      <c r="F970" s="198">
        <v>2.8E7</v>
      </c>
      <c r="G970" s="91">
        <f t="shared" si="8"/>
        <v>-75726507</v>
      </c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</row>
    <row r="971">
      <c r="A971" s="197">
        <v>46220.0</v>
      </c>
      <c r="B971" s="127"/>
      <c r="C971" s="128" t="s">
        <v>856</v>
      </c>
      <c r="D971" s="127"/>
      <c r="E971" s="128">
        <v>1.664E7</v>
      </c>
      <c r="F971" s="199"/>
      <c r="G971" s="91">
        <f t="shared" si="8"/>
        <v>-59086507</v>
      </c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</row>
    <row r="972">
      <c r="A972" s="197">
        <v>46223.0</v>
      </c>
      <c r="B972" s="127"/>
      <c r="C972" s="128" t="s">
        <v>859</v>
      </c>
      <c r="D972" s="127"/>
      <c r="E972" s="128">
        <v>2000000.0</v>
      </c>
      <c r="F972" s="199"/>
      <c r="G972" s="91">
        <f t="shared" si="8"/>
        <v>-57086507</v>
      </c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</row>
    <row r="973">
      <c r="A973" s="197">
        <v>46223.0</v>
      </c>
      <c r="B973" s="127"/>
      <c r="C973" s="128" t="s">
        <v>1717</v>
      </c>
      <c r="D973" s="127"/>
      <c r="E973" s="128">
        <v>135000.0</v>
      </c>
      <c r="F973" s="199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</row>
    <row r="974">
      <c r="A974" s="197">
        <v>46223.0</v>
      </c>
      <c r="B974" s="127"/>
      <c r="C974" s="128" t="s">
        <v>1718</v>
      </c>
      <c r="D974" s="127"/>
      <c r="E974" s="127"/>
      <c r="F974" s="199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</row>
    <row r="975">
      <c r="A975" s="197">
        <v>46223.0</v>
      </c>
      <c r="B975" s="127"/>
      <c r="C975" s="128" t="s">
        <v>1719</v>
      </c>
      <c r="D975" s="127"/>
      <c r="E975" s="127"/>
      <c r="F975" s="198">
        <v>1.35E7</v>
      </c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</row>
    <row r="976">
      <c r="A976" s="197">
        <v>46223.0</v>
      </c>
      <c r="B976" s="127"/>
      <c r="C976" s="128" t="s">
        <v>1720</v>
      </c>
      <c r="D976" s="127"/>
      <c r="E976" s="128">
        <v>1000000.0</v>
      </c>
      <c r="F976" s="199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</row>
    <row r="977">
      <c r="A977" s="197">
        <v>46225.0</v>
      </c>
      <c r="B977" s="127"/>
      <c r="C977" s="128" t="s">
        <v>1721</v>
      </c>
      <c r="D977" s="127"/>
      <c r="E977" s="128">
        <v>1980000.0</v>
      </c>
      <c r="F977" s="199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</row>
    <row r="978">
      <c r="A978" s="197">
        <v>46591.0</v>
      </c>
      <c r="B978" s="127"/>
      <c r="C978" s="128" t="s">
        <v>1722</v>
      </c>
      <c r="D978" s="127"/>
      <c r="E978" s="128">
        <v>1980000.0</v>
      </c>
      <c r="F978" s="199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</row>
    <row r="979">
      <c r="A979" s="197">
        <v>46591.0</v>
      </c>
      <c r="B979" s="127"/>
      <c r="C979" s="128" t="s">
        <v>1723</v>
      </c>
      <c r="D979" s="127"/>
      <c r="E979" s="128">
        <v>500000.0</v>
      </c>
      <c r="F979" s="199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</row>
    <row r="980">
      <c r="A980" s="197">
        <v>46591.0</v>
      </c>
      <c r="B980" s="127"/>
      <c r="C980" s="2" t="s">
        <v>1724</v>
      </c>
      <c r="F980" s="2">
        <v>2000000.0</v>
      </c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</row>
    <row r="981">
      <c r="A981" s="197">
        <v>46591.0</v>
      </c>
      <c r="B981" s="127"/>
      <c r="C981" s="2" t="s">
        <v>1725</v>
      </c>
      <c r="F981" s="2">
        <v>1200000.0</v>
      </c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</row>
    <row r="982">
      <c r="A982" s="197">
        <v>46591.0</v>
      </c>
      <c r="B982" s="127"/>
      <c r="C982" s="2" t="s">
        <v>1726</v>
      </c>
      <c r="E982" s="2">
        <v>4000000.0</v>
      </c>
      <c r="F982" s="199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</row>
    <row r="983">
      <c r="A983" s="197">
        <v>46227.0</v>
      </c>
      <c r="B983" s="127"/>
      <c r="C983" s="128" t="s">
        <v>1727</v>
      </c>
      <c r="D983" s="127"/>
      <c r="E983" s="127"/>
      <c r="F983" s="198">
        <v>500000.0</v>
      </c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</row>
    <row r="984">
      <c r="A984" s="127"/>
      <c r="B984" s="127"/>
      <c r="C984" s="128" t="s">
        <v>1728</v>
      </c>
      <c r="D984" s="127"/>
      <c r="E984" s="128">
        <v>150000.0</v>
      </c>
      <c r="F984" s="199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</row>
    <row r="985">
      <c r="A985" s="197">
        <v>46229.0</v>
      </c>
      <c r="B985" s="127"/>
      <c r="C985" s="2" t="s">
        <v>1729</v>
      </c>
      <c r="D985" s="128" t="s">
        <v>1730</v>
      </c>
      <c r="E985" s="252">
        <v>100000.0</v>
      </c>
      <c r="F985" s="199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</row>
    <row r="986">
      <c r="A986" s="197">
        <v>46229.0</v>
      </c>
      <c r="B986" s="127"/>
      <c r="C986" s="128" t="s">
        <v>1731</v>
      </c>
      <c r="D986" s="128" t="s">
        <v>1730</v>
      </c>
      <c r="E986" s="253">
        <v>200000.0</v>
      </c>
      <c r="F986" s="198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</row>
    <row r="987">
      <c r="A987" s="197">
        <v>46229.0</v>
      </c>
      <c r="B987" s="127"/>
      <c r="C987" s="128" t="s">
        <v>1732</v>
      </c>
      <c r="D987" s="128" t="s">
        <v>1730</v>
      </c>
      <c r="E987" s="127"/>
      <c r="F987" s="198">
        <v>3000000.0</v>
      </c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</row>
    <row r="988">
      <c r="A988" s="197">
        <v>46229.0</v>
      </c>
      <c r="B988" s="127"/>
      <c r="C988" s="128" t="s">
        <v>1733</v>
      </c>
      <c r="D988" s="128" t="s">
        <v>1730</v>
      </c>
      <c r="E988" s="128">
        <v>1200000.0</v>
      </c>
      <c r="F988" s="199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</row>
    <row r="989">
      <c r="A989" s="197">
        <v>46229.0</v>
      </c>
      <c r="B989" s="127"/>
      <c r="C989" s="128" t="s">
        <v>1734</v>
      </c>
      <c r="D989" s="128"/>
      <c r="E989" s="254">
        <v>5505000.0</v>
      </c>
      <c r="F989" s="199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</row>
    <row r="990">
      <c r="A990" s="197">
        <v>46229.0</v>
      </c>
      <c r="B990" s="127"/>
      <c r="C990" s="128" t="s">
        <v>1735</v>
      </c>
      <c r="D990" s="128" t="s">
        <v>1730</v>
      </c>
      <c r="E990" s="254">
        <v>844000.0</v>
      </c>
      <c r="F990" s="199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</row>
    <row r="991">
      <c r="A991" s="197">
        <v>46229.0</v>
      </c>
      <c r="B991" s="127"/>
      <c r="C991" s="128" t="s">
        <v>1736</v>
      </c>
      <c r="D991" s="128" t="s">
        <v>1730</v>
      </c>
      <c r="E991" s="253">
        <v>1200000.0</v>
      </c>
      <c r="F991" s="199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</row>
    <row r="992">
      <c r="A992" s="197">
        <v>46230.0</v>
      </c>
      <c r="B992" s="127"/>
      <c r="C992" s="128" t="s">
        <v>1737</v>
      </c>
      <c r="D992" s="128" t="s">
        <v>1730</v>
      </c>
      <c r="E992" s="127"/>
      <c r="F992" s="198">
        <v>360000.0</v>
      </c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</row>
    <row r="993">
      <c r="A993" s="197">
        <v>46230.0</v>
      </c>
      <c r="B993" s="127"/>
      <c r="C993" s="128" t="s">
        <v>1738</v>
      </c>
      <c r="D993" s="128" t="s">
        <v>1730</v>
      </c>
      <c r="E993" s="244">
        <v>360000.0</v>
      </c>
      <c r="F993" s="199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</row>
    <row r="994">
      <c r="A994" s="197">
        <v>46230.0</v>
      </c>
      <c r="B994" s="127"/>
      <c r="C994" s="128" t="s">
        <v>1739</v>
      </c>
      <c r="D994" s="128" t="s">
        <v>1730</v>
      </c>
      <c r="E994" s="244">
        <v>490000.0</v>
      </c>
      <c r="F994" s="199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</row>
    <row r="995">
      <c r="A995" s="197">
        <v>46230.0</v>
      </c>
      <c r="B995" s="127"/>
      <c r="C995" s="128" t="s">
        <v>1740</v>
      </c>
      <c r="D995" s="128" t="s">
        <v>1730</v>
      </c>
      <c r="E995" s="244">
        <v>4000000.0</v>
      </c>
      <c r="F995" s="199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</row>
    <row r="996">
      <c r="A996" s="197">
        <v>46230.0</v>
      </c>
      <c r="B996" s="127"/>
      <c r="C996" s="128" t="s">
        <v>1741</v>
      </c>
      <c r="D996" s="128" t="s">
        <v>1730</v>
      </c>
      <c r="E996" s="253">
        <v>46000.0</v>
      </c>
      <c r="F996" s="199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</row>
    <row r="997">
      <c r="A997" s="197">
        <v>46230.0</v>
      </c>
      <c r="B997" s="127"/>
      <c r="C997" s="128" t="s">
        <v>1742</v>
      </c>
      <c r="D997" s="128" t="s">
        <v>1730</v>
      </c>
      <c r="E997" s="244">
        <v>50000.0</v>
      </c>
      <c r="F997" s="199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</row>
    <row r="998">
      <c r="A998" s="197">
        <v>46230.0</v>
      </c>
      <c r="B998" s="127"/>
      <c r="C998" s="128" t="s">
        <v>1743</v>
      </c>
      <c r="D998" s="128" t="s">
        <v>1730</v>
      </c>
      <c r="E998" s="253">
        <v>20000.0</v>
      </c>
      <c r="F998" s="199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</row>
    <row r="999">
      <c r="A999" s="197">
        <v>46230.0</v>
      </c>
      <c r="B999" s="127"/>
      <c r="C999" s="128" t="s">
        <v>1744</v>
      </c>
      <c r="D999" s="128" t="s">
        <v>1730</v>
      </c>
      <c r="E999" s="253">
        <v>47000.0</v>
      </c>
      <c r="F999" s="199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</row>
    <row r="1000">
      <c r="A1000" s="197">
        <v>46231.0</v>
      </c>
      <c r="B1000" s="127"/>
      <c r="C1000" s="128" t="s">
        <v>1745</v>
      </c>
      <c r="D1000" s="128" t="s">
        <v>1730</v>
      </c>
      <c r="E1000" s="253">
        <v>83000.0</v>
      </c>
      <c r="F1000" s="199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</row>
    <row r="1001">
      <c r="A1001" s="197">
        <v>46231.0</v>
      </c>
      <c r="B1001" s="127"/>
      <c r="C1001" s="128" t="s">
        <v>1746</v>
      </c>
      <c r="D1001" s="127"/>
      <c r="E1001" s="244">
        <v>50000.0</v>
      </c>
      <c r="F1001" s="199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</row>
    <row r="1002">
      <c r="A1002" s="197">
        <v>46231.0</v>
      </c>
      <c r="B1002" s="127"/>
      <c r="C1002" s="128" t="s">
        <v>1747</v>
      </c>
      <c r="D1002" s="128" t="s">
        <v>1730</v>
      </c>
      <c r="E1002" s="253">
        <v>100000.0</v>
      </c>
      <c r="F1002" s="199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</row>
    <row r="1003">
      <c r="A1003" s="197">
        <v>46231.0</v>
      </c>
      <c r="B1003" s="127"/>
      <c r="C1003" s="128" t="s">
        <v>1748</v>
      </c>
      <c r="D1003" s="127"/>
      <c r="E1003" s="254">
        <v>335000.0</v>
      </c>
      <c r="F1003" s="199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127"/>
      <c r="V1003" s="127"/>
      <c r="W1003" s="127"/>
      <c r="X1003" s="127"/>
      <c r="Y1003" s="127"/>
      <c r="Z1003" s="127"/>
      <c r="AA1003" s="127"/>
    </row>
    <row r="1004">
      <c r="A1004" s="197">
        <v>46232.0</v>
      </c>
      <c r="B1004" s="127"/>
      <c r="C1004" s="128" t="s">
        <v>1749</v>
      </c>
      <c r="D1004" s="128" t="s">
        <v>1730</v>
      </c>
      <c r="E1004" s="253">
        <v>20000.0</v>
      </c>
      <c r="F1004" s="199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127"/>
      <c r="V1004" s="127"/>
      <c r="W1004" s="127"/>
      <c r="X1004" s="127"/>
      <c r="Y1004" s="127"/>
      <c r="Z1004" s="127"/>
      <c r="AA1004" s="127"/>
    </row>
    <row r="1005">
      <c r="A1005" s="197"/>
      <c r="B1005" s="127"/>
      <c r="C1005" s="128" t="s">
        <v>1750</v>
      </c>
      <c r="D1005" s="128" t="s">
        <v>1730</v>
      </c>
      <c r="E1005" s="253">
        <v>15000.0</v>
      </c>
      <c r="F1005" s="199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127"/>
      <c r="V1005" s="127"/>
      <c r="W1005" s="127"/>
      <c r="X1005" s="127"/>
      <c r="Y1005" s="127"/>
      <c r="Z1005" s="127"/>
      <c r="AA1005" s="127"/>
    </row>
    <row r="1006">
      <c r="A1006" s="197">
        <v>46232.0</v>
      </c>
      <c r="B1006" s="127"/>
      <c r="C1006" s="128" t="s">
        <v>1751</v>
      </c>
      <c r="D1006" s="128" t="s">
        <v>1730</v>
      </c>
      <c r="E1006" s="253">
        <v>234000.0</v>
      </c>
      <c r="F1006" s="199"/>
      <c r="G1006" s="127"/>
      <c r="H1006" s="255">
        <f>E1004+E1005+E1006+E1007+E1009+E1010+E1011+E1012+E1013+E1015+E1017+E1018</f>
        <v>5233342</v>
      </c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127"/>
      <c r="V1006" s="127"/>
      <c r="W1006" s="127"/>
      <c r="X1006" s="127"/>
      <c r="Y1006" s="127"/>
      <c r="Z1006" s="127"/>
      <c r="AA1006" s="127"/>
    </row>
    <row r="1007">
      <c r="A1007" s="197">
        <v>46232.0</v>
      </c>
      <c r="B1007" s="127"/>
      <c r="C1007" s="128" t="s">
        <v>1752</v>
      </c>
      <c r="D1007" s="128"/>
      <c r="E1007" s="244">
        <v>100000.0</v>
      </c>
      <c r="F1007" s="199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127"/>
      <c r="V1007" s="127"/>
      <c r="W1007" s="127"/>
      <c r="X1007" s="127"/>
      <c r="Y1007" s="127"/>
      <c r="Z1007" s="127"/>
      <c r="AA1007" s="127"/>
    </row>
    <row r="1008">
      <c r="A1008" s="197">
        <v>46232.0</v>
      </c>
      <c r="B1008" s="127"/>
      <c r="C1008" s="128" t="s">
        <v>1753</v>
      </c>
      <c r="D1008" s="127"/>
      <c r="E1008" s="127"/>
      <c r="F1008" s="198">
        <v>800000.0</v>
      </c>
      <c r="G1008" s="127"/>
      <c r="H1008" s="255">
        <f>E1012+E1006+E1004+E1002+E1000+E999+E998+E996+E991+E986+E985+E1013+E1015+E1017+E1018</f>
        <v>5723600</v>
      </c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127"/>
      <c r="V1008" s="127"/>
      <c r="W1008" s="127"/>
      <c r="X1008" s="127"/>
      <c r="Y1008" s="127"/>
      <c r="Z1008" s="127"/>
      <c r="AA1008" s="127"/>
    </row>
    <row r="1009">
      <c r="A1009" s="197">
        <v>46232.0</v>
      </c>
      <c r="B1009" s="127"/>
      <c r="C1009" s="128" t="s">
        <v>1754</v>
      </c>
      <c r="D1009" s="128"/>
      <c r="E1009" s="244">
        <v>436742.0</v>
      </c>
      <c r="F1009" s="199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127"/>
      <c r="V1009" s="127"/>
      <c r="W1009" s="127"/>
      <c r="X1009" s="127"/>
      <c r="Y1009" s="127"/>
      <c r="Z1009" s="127"/>
      <c r="AA1009" s="127"/>
    </row>
    <row r="1010">
      <c r="A1010" s="197">
        <v>46232.0</v>
      </c>
      <c r="B1010" s="127"/>
      <c r="C1010" s="128" t="s">
        <v>1755</v>
      </c>
      <c r="D1010" s="127"/>
      <c r="E1010" s="244">
        <v>500000.0</v>
      </c>
      <c r="F1010" s="199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127"/>
      <c r="V1010" s="127"/>
      <c r="W1010" s="127"/>
      <c r="X1010" s="127"/>
      <c r="Y1010" s="127"/>
      <c r="Z1010" s="127"/>
      <c r="AA1010" s="127"/>
    </row>
    <row r="1011">
      <c r="A1011" s="197">
        <v>46232.0</v>
      </c>
      <c r="B1011" s="127"/>
      <c r="C1011" s="128" t="s">
        <v>1756</v>
      </c>
      <c r="D1011" s="128" t="s">
        <v>1730</v>
      </c>
      <c r="E1011" s="254">
        <v>254000.0</v>
      </c>
      <c r="F1011" s="199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127"/>
      <c r="V1011" s="127"/>
      <c r="W1011" s="127"/>
      <c r="X1011" s="127"/>
      <c r="Y1011" s="127"/>
      <c r="Z1011" s="127"/>
      <c r="AA1011" s="127"/>
    </row>
    <row r="1012">
      <c r="A1012" s="197">
        <v>46232.0</v>
      </c>
      <c r="B1012" s="127"/>
      <c r="C1012" s="128" t="s">
        <v>1670</v>
      </c>
      <c r="D1012" s="128" t="s">
        <v>1730</v>
      </c>
      <c r="E1012" s="253">
        <v>105600.0</v>
      </c>
      <c r="F1012" s="199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127"/>
      <c r="V1012" s="127"/>
      <c r="W1012" s="127"/>
      <c r="X1012" s="127"/>
      <c r="Y1012" s="127"/>
      <c r="Z1012" s="127"/>
      <c r="AA1012" s="127"/>
    </row>
    <row r="1013">
      <c r="A1013" s="197">
        <v>46233.0</v>
      </c>
      <c r="B1013" s="127"/>
      <c r="C1013" s="128" t="s">
        <v>1757</v>
      </c>
      <c r="D1013" s="128" t="s">
        <v>1730</v>
      </c>
      <c r="E1013" s="253">
        <v>645000.0</v>
      </c>
      <c r="F1013" s="199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127"/>
      <c r="V1013" s="127"/>
      <c r="W1013" s="127"/>
      <c r="X1013" s="127"/>
      <c r="Y1013" s="127"/>
      <c r="Z1013" s="127"/>
      <c r="AA1013" s="127"/>
    </row>
    <row r="1014">
      <c r="A1014" s="197">
        <v>46233.0</v>
      </c>
      <c r="B1014" s="127"/>
      <c r="C1014" s="128" t="s">
        <v>1758</v>
      </c>
      <c r="D1014" s="127"/>
      <c r="E1014" s="128">
        <v>650000.0</v>
      </c>
      <c r="F1014" s="199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127"/>
      <c r="V1014" s="127"/>
      <c r="W1014" s="127"/>
      <c r="X1014" s="127"/>
      <c r="Y1014" s="127"/>
      <c r="Z1014" s="127"/>
      <c r="AA1014" s="127"/>
    </row>
    <row r="1015">
      <c r="A1015" s="197">
        <v>46233.0</v>
      </c>
      <c r="B1015" s="127"/>
      <c r="C1015" s="128" t="s">
        <v>1759</v>
      </c>
      <c r="D1015" s="128" t="s">
        <v>1730</v>
      </c>
      <c r="E1015" s="253">
        <v>1200000.0</v>
      </c>
      <c r="F1015" s="199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127"/>
      <c r="V1015" s="127"/>
      <c r="W1015" s="127"/>
      <c r="X1015" s="127"/>
      <c r="Y1015" s="127"/>
      <c r="Z1015" s="127"/>
      <c r="AA1015" s="127"/>
    </row>
    <row r="1016">
      <c r="A1016" s="197">
        <v>46233.0</v>
      </c>
      <c r="B1016" s="127"/>
      <c r="C1016" s="128" t="s">
        <v>1760</v>
      </c>
      <c r="D1016" s="127"/>
      <c r="E1016" s="253">
        <v>1.0E7</v>
      </c>
      <c r="F1016" s="199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127"/>
      <c r="V1016" s="127"/>
      <c r="W1016" s="127"/>
      <c r="X1016" s="127"/>
      <c r="Y1016" s="127"/>
      <c r="Z1016" s="127"/>
      <c r="AA1016" s="127"/>
    </row>
    <row r="1017">
      <c r="A1017" s="197">
        <v>46234.0</v>
      </c>
      <c r="B1017" s="127"/>
      <c r="C1017" s="128" t="s">
        <v>1761</v>
      </c>
      <c r="D1017" s="254" t="s">
        <v>1730</v>
      </c>
      <c r="E1017" s="253">
        <v>1520000.0</v>
      </c>
      <c r="F1017" s="199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127"/>
      <c r="V1017" s="127"/>
      <c r="W1017" s="127"/>
      <c r="X1017" s="127"/>
      <c r="Y1017" s="127"/>
      <c r="Z1017" s="127"/>
      <c r="AA1017" s="127"/>
    </row>
    <row r="1018">
      <c r="A1018" s="197">
        <v>46234.0</v>
      </c>
      <c r="B1018" s="127"/>
      <c r="C1018" s="128" t="s">
        <v>1762</v>
      </c>
      <c r="D1018" s="128" t="s">
        <v>1730</v>
      </c>
      <c r="E1018" s="253">
        <v>203000.0</v>
      </c>
      <c r="F1018" s="199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127"/>
      <c r="V1018" s="127"/>
      <c r="W1018" s="127"/>
      <c r="X1018" s="127"/>
      <c r="Y1018" s="127"/>
      <c r="Z1018" s="127"/>
      <c r="AA1018" s="127"/>
    </row>
    <row r="1019">
      <c r="A1019" s="197">
        <v>46265.0</v>
      </c>
      <c r="B1019" s="127"/>
      <c r="C1019" s="128" t="s">
        <v>1763</v>
      </c>
      <c r="D1019" s="127"/>
      <c r="E1019" s="128">
        <v>149000.0</v>
      </c>
      <c r="F1019" s="199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127"/>
      <c r="V1019" s="127"/>
      <c r="W1019" s="127"/>
      <c r="X1019" s="127"/>
      <c r="Y1019" s="127"/>
      <c r="Z1019" s="127"/>
      <c r="AA1019" s="127"/>
    </row>
    <row r="1020">
      <c r="A1020" s="197">
        <v>46234.0</v>
      </c>
      <c r="B1020" s="127"/>
      <c r="C1020" s="128" t="s">
        <v>1764</v>
      </c>
      <c r="D1020" s="127"/>
      <c r="E1020" s="128">
        <v>69000.0</v>
      </c>
      <c r="F1020" s="199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127"/>
      <c r="V1020" s="127"/>
      <c r="W1020" s="127"/>
      <c r="X1020" s="127"/>
      <c r="Y1020" s="127"/>
      <c r="Z1020" s="127"/>
      <c r="AA1020" s="127"/>
    </row>
    <row r="1021">
      <c r="A1021" s="197">
        <v>46204.0</v>
      </c>
      <c r="B1021" s="127"/>
      <c r="C1021" s="128" t="s">
        <v>1765</v>
      </c>
      <c r="D1021" s="127"/>
      <c r="E1021" s="128">
        <v>700000.0</v>
      </c>
      <c r="F1021" s="199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127"/>
      <c r="V1021" s="127"/>
      <c r="W1021" s="127"/>
      <c r="X1021" s="127"/>
      <c r="Y1021" s="127"/>
      <c r="Z1021" s="127"/>
      <c r="AA1021" s="127"/>
    </row>
    <row r="1022">
      <c r="A1022" s="197">
        <v>46235.0</v>
      </c>
      <c r="B1022" s="127"/>
      <c r="C1022" s="128" t="s">
        <v>1006</v>
      </c>
      <c r="D1022" s="127"/>
      <c r="E1022" s="128">
        <v>1000000.0</v>
      </c>
      <c r="F1022" s="199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127"/>
      <c r="V1022" s="127"/>
      <c r="W1022" s="127"/>
      <c r="X1022" s="127"/>
      <c r="Y1022" s="127"/>
      <c r="Z1022" s="127"/>
      <c r="AA1022" s="127"/>
    </row>
    <row r="1023">
      <c r="A1023" s="197">
        <v>46237.0</v>
      </c>
      <c r="B1023" s="127"/>
      <c r="C1023" s="128" t="s">
        <v>1766</v>
      </c>
      <c r="D1023" s="127"/>
      <c r="E1023" s="128">
        <v>550000.0</v>
      </c>
      <c r="F1023" s="199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127"/>
      <c r="V1023" s="127"/>
      <c r="W1023" s="127"/>
      <c r="X1023" s="127"/>
      <c r="Y1023" s="127"/>
      <c r="Z1023" s="127"/>
      <c r="AA1023" s="127"/>
    </row>
    <row r="1024">
      <c r="A1024" s="197">
        <v>46238.0</v>
      </c>
      <c r="B1024" s="127"/>
      <c r="C1024" s="128" t="s">
        <v>1767</v>
      </c>
      <c r="D1024" s="127"/>
      <c r="E1024" s="128">
        <v>353000.0</v>
      </c>
      <c r="F1024" s="199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127"/>
      <c r="V1024" s="127"/>
      <c r="W1024" s="127"/>
      <c r="X1024" s="127"/>
      <c r="Y1024" s="127"/>
      <c r="Z1024" s="127"/>
      <c r="AA1024" s="127"/>
    </row>
    <row r="1025">
      <c r="A1025" s="197">
        <v>46238.0</v>
      </c>
      <c r="B1025" s="127"/>
      <c r="C1025" s="128" t="s">
        <v>1742</v>
      </c>
      <c r="D1025" s="127"/>
      <c r="E1025" s="128">
        <v>50000.0</v>
      </c>
      <c r="F1025" s="199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127"/>
      <c r="V1025" s="127"/>
      <c r="W1025" s="127"/>
      <c r="X1025" s="127"/>
      <c r="Y1025" s="127"/>
      <c r="Z1025" s="127"/>
      <c r="AA1025" s="127"/>
    </row>
    <row r="1026">
      <c r="A1026" s="197">
        <v>46239.0</v>
      </c>
      <c r="B1026" s="127"/>
      <c r="C1026" s="128" t="s">
        <v>1762</v>
      </c>
      <c r="D1026" s="127"/>
      <c r="E1026" s="128">
        <v>80000.0</v>
      </c>
      <c r="F1026" s="199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127"/>
      <c r="V1026" s="127"/>
      <c r="W1026" s="127"/>
      <c r="X1026" s="127"/>
      <c r="Y1026" s="127"/>
      <c r="Z1026" s="127"/>
      <c r="AA1026" s="127"/>
    </row>
    <row r="1027">
      <c r="A1027" s="197">
        <v>46239.0</v>
      </c>
      <c r="B1027" s="127"/>
      <c r="C1027" s="128" t="s">
        <v>1768</v>
      </c>
      <c r="D1027" s="128" t="s">
        <v>1769</v>
      </c>
      <c r="E1027" s="244">
        <v>360000.0</v>
      </c>
      <c r="F1027" s="199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127"/>
      <c r="V1027" s="127"/>
      <c r="W1027" s="127"/>
      <c r="X1027" s="127"/>
      <c r="Y1027" s="127"/>
      <c r="Z1027" s="127"/>
      <c r="AA1027" s="127"/>
    </row>
    <row r="1028">
      <c r="A1028" s="127"/>
      <c r="B1028" s="127"/>
      <c r="C1028" s="2" t="s">
        <v>637</v>
      </c>
      <c r="F1028" s="198">
        <v>3290000.0</v>
      </c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127"/>
      <c r="V1028" s="127"/>
      <c r="W1028" s="127"/>
      <c r="X1028" s="127"/>
      <c r="Y1028" s="127"/>
      <c r="Z1028" s="127"/>
      <c r="AA1028" s="127"/>
    </row>
    <row r="1029">
      <c r="A1029" s="127"/>
      <c r="B1029" s="127"/>
      <c r="C1029" s="2" t="s">
        <v>1770</v>
      </c>
      <c r="F1029" s="198">
        <v>5000000.0</v>
      </c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127"/>
      <c r="V1029" s="127"/>
      <c r="W1029" s="127"/>
      <c r="X1029" s="127"/>
      <c r="Y1029" s="127"/>
      <c r="Z1029" s="127"/>
      <c r="AA1029" s="127"/>
    </row>
    <row r="1030">
      <c r="A1030" s="127"/>
      <c r="B1030" s="127"/>
      <c r="C1030" s="2" t="s">
        <v>1771</v>
      </c>
      <c r="E1030" s="2">
        <v>7000000.0</v>
      </c>
      <c r="F1030" s="199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127"/>
      <c r="V1030" s="127"/>
      <c r="W1030" s="127"/>
      <c r="X1030" s="127"/>
      <c r="Y1030" s="127"/>
      <c r="Z1030" s="127"/>
      <c r="AA1030" s="127"/>
    </row>
    <row r="1031">
      <c r="A1031" s="197">
        <v>46242.0</v>
      </c>
      <c r="B1031" s="127"/>
      <c r="C1031" s="2" t="s">
        <v>1772</v>
      </c>
      <c r="E1031" s="2">
        <v>7000000.0</v>
      </c>
      <c r="F1031" s="199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127"/>
      <c r="V1031" s="127"/>
      <c r="W1031" s="127"/>
      <c r="X1031" s="127"/>
      <c r="Y1031" s="127"/>
      <c r="Z1031" s="127"/>
      <c r="AA1031" s="127"/>
    </row>
    <row r="1032">
      <c r="A1032" s="127"/>
      <c r="B1032" s="127"/>
      <c r="C1032" s="2" t="s">
        <v>1773</v>
      </c>
      <c r="F1032" s="198">
        <v>5000000.0</v>
      </c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127"/>
      <c r="V1032" s="127"/>
      <c r="W1032" s="127"/>
      <c r="X1032" s="127"/>
      <c r="Y1032" s="127"/>
      <c r="Z1032" s="127"/>
      <c r="AA1032" s="127"/>
    </row>
    <row r="1033">
      <c r="A1033" s="197">
        <v>46243.0</v>
      </c>
      <c r="B1033" s="127"/>
      <c r="C1033" s="2" t="s">
        <v>1774</v>
      </c>
      <c r="E1033" s="2">
        <v>5900000.0</v>
      </c>
      <c r="F1033" s="198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127"/>
      <c r="V1033" s="127"/>
      <c r="W1033" s="127"/>
      <c r="X1033" s="127"/>
      <c r="Y1033" s="127"/>
      <c r="Z1033" s="127"/>
      <c r="AA1033" s="127"/>
    </row>
    <row r="1034">
      <c r="A1034" s="197">
        <v>46243.0</v>
      </c>
      <c r="B1034" s="127"/>
      <c r="C1034" s="128" t="s">
        <v>1775</v>
      </c>
      <c r="D1034" s="127"/>
      <c r="E1034" s="127"/>
      <c r="F1034" s="198">
        <v>3000000.0</v>
      </c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127"/>
      <c r="V1034" s="127"/>
      <c r="W1034" s="127"/>
      <c r="X1034" s="127"/>
      <c r="Y1034" s="127"/>
      <c r="Z1034" s="127"/>
      <c r="AA1034" s="127"/>
    </row>
    <row r="1035">
      <c r="A1035" s="197">
        <v>46243.0</v>
      </c>
      <c r="B1035" s="127"/>
      <c r="C1035" s="128" t="s">
        <v>1776</v>
      </c>
      <c r="D1035" s="127"/>
      <c r="E1035" s="127"/>
      <c r="F1035" s="198">
        <v>5000000.0</v>
      </c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127"/>
      <c r="V1035" s="127"/>
      <c r="W1035" s="127"/>
      <c r="X1035" s="127"/>
      <c r="Y1035" s="127"/>
      <c r="Z1035" s="127"/>
      <c r="AA1035" s="127"/>
    </row>
    <row r="1036">
      <c r="A1036" s="197">
        <v>46243.0</v>
      </c>
      <c r="B1036" s="127"/>
      <c r="C1036" s="128" t="s">
        <v>1777</v>
      </c>
      <c r="D1036" s="127"/>
      <c r="E1036" s="127"/>
      <c r="F1036" s="198">
        <v>5000000.0</v>
      </c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127"/>
      <c r="V1036" s="127"/>
      <c r="W1036" s="127"/>
      <c r="X1036" s="127"/>
      <c r="Y1036" s="127"/>
      <c r="Z1036" s="127"/>
      <c r="AA1036" s="127"/>
    </row>
    <row r="1037">
      <c r="A1037" s="197">
        <v>46243.0</v>
      </c>
      <c r="B1037" s="127"/>
      <c r="C1037" s="128" t="s">
        <v>1778</v>
      </c>
      <c r="D1037" s="127"/>
      <c r="E1037" s="127"/>
      <c r="F1037" s="198">
        <v>5000000.0</v>
      </c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127"/>
      <c r="V1037" s="127"/>
      <c r="W1037" s="127"/>
      <c r="X1037" s="127"/>
      <c r="Y1037" s="127"/>
      <c r="Z1037" s="127"/>
      <c r="AA1037" s="127"/>
    </row>
    <row r="1038">
      <c r="A1038" s="127"/>
      <c r="B1038" s="127"/>
      <c r="C1038" s="127"/>
      <c r="D1038" s="127"/>
      <c r="E1038" s="127"/>
      <c r="F1038" s="199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127"/>
      <c r="V1038" s="127"/>
      <c r="W1038" s="127"/>
      <c r="X1038" s="127"/>
      <c r="Y1038" s="127"/>
      <c r="Z1038" s="127"/>
      <c r="AA1038" s="127"/>
    </row>
    <row r="1039">
      <c r="A1039" s="127"/>
      <c r="B1039" s="127"/>
      <c r="C1039" s="128"/>
      <c r="D1039" s="127"/>
      <c r="E1039" s="128"/>
      <c r="F1039" s="199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127"/>
      <c r="V1039" s="127"/>
      <c r="W1039" s="127"/>
      <c r="X1039" s="127"/>
      <c r="Y1039" s="127"/>
      <c r="Z1039" s="127"/>
      <c r="AA1039" s="127"/>
    </row>
    <row r="1040">
      <c r="A1040" s="127"/>
      <c r="B1040" s="127"/>
      <c r="C1040" s="128"/>
      <c r="D1040" s="127"/>
      <c r="E1040" s="128"/>
      <c r="F1040" s="199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127"/>
      <c r="V1040" s="127"/>
      <c r="W1040" s="127"/>
      <c r="X1040" s="127"/>
      <c r="Y1040" s="127"/>
      <c r="Z1040" s="127"/>
      <c r="AA1040" s="127"/>
    </row>
    <row r="1041">
      <c r="A1041" s="197">
        <v>49898.0</v>
      </c>
      <c r="B1041" s="127"/>
      <c r="C1041" s="128" t="s">
        <v>1779</v>
      </c>
      <c r="D1041" s="127"/>
      <c r="E1041" s="128">
        <v>3400000.0</v>
      </c>
      <c r="F1041" s="199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127"/>
      <c r="V1041" s="127"/>
      <c r="W1041" s="127"/>
      <c r="X1041" s="127"/>
      <c r="Y1041" s="127"/>
      <c r="Z1041" s="127"/>
      <c r="AA1041" s="127"/>
    </row>
    <row r="1042">
      <c r="A1042" s="197">
        <v>46246.0</v>
      </c>
      <c r="B1042" s="127"/>
      <c r="C1042" s="128" t="s">
        <v>1780</v>
      </c>
      <c r="D1042" s="127"/>
      <c r="E1042" s="128">
        <v>1.0E7</v>
      </c>
      <c r="F1042" s="199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127"/>
      <c r="V1042" s="127"/>
      <c r="W1042" s="127"/>
      <c r="X1042" s="127"/>
      <c r="Y1042" s="127"/>
      <c r="Z1042" s="127"/>
      <c r="AA1042" s="127"/>
    </row>
    <row r="1043">
      <c r="A1043" s="197">
        <v>46246.0</v>
      </c>
      <c r="B1043" s="127"/>
      <c r="C1043" s="128" t="s">
        <v>1781</v>
      </c>
      <c r="D1043" s="127"/>
      <c r="E1043" s="128">
        <v>7752000.0</v>
      </c>
      <c r="F1043" s="199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127"/>
      <c r="V1043" s="127"/>
      <c r="W1043" s="127"/>
      <c r="X1043" s="127"/>
      <c r="Y1043" s="127"/>
      <c r="Z1043" s="127"/>
      <c r="AA1043" s="127"/>
    </row>
    <row r="1044">
      <c r="A1044" s="127"/>
      <c r="B1044" s="127"/>
      <c r="C1044" s="127"/>
      <c r="D1044" s="127"/>
      <c r="E1044" s="127"/>
      <c r="F1044" s="199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127"/>
      <c r="V1044" s="127"/>
      <c r="W1044" s="127"/>
      <c r="X1044" s="127"/>
      <c r="Y1044" s="127"/>
      <c r="Z1044" s="127"/>
      <c r="AA1044" s="127"/>
    </row>
    <row r="1045">
      <c r="A1045" s="127"/>
      <c r="B1045" s="127"/>
      <c r="C1045" s="127"/>
      <c r="D1045" s="127"/>
      <c r="E1045" s="127"/>
      <c r="F1045" s="199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127"/>
      <c r="V1045" s="127"/>
      <c r="W1045" s="127"/>
      <c r="X1045" s="127"/>
      <c r="Y1045" s="127"/>
      <c r="Z1045" s="127"/>
      <c r="AA1045" s="127"/>
    </row>
    <row r="1046">
      <c r="F1046" s="199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127"/>
      <c r="V1046" s="127"/>
      <c r="W1046" s="127"/>
      <c r="X1046" s="127"/>
      <c r="Y1046" s="127"/>
      <c r="Z1046" s="127"/>
      <c r="AA1046" s="127"/>
    </row>
    <row r="1047">
      <c r="A1047" s="127"/>
      <c r="B1047" s="127"/>
      <c r="C1047" s="127"/>
      <c r="D1047" s="127"/>
      <c r="E1047" s="127"/>
      <c r="F1047" s="199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127"/>
      <c r="V1047" s="127"/>
      <c r="W1047" s="127"/>
      <c r="X1047" s="127"/>
      <c r="Y1047" s="127"/>
      <c r="Z1047" s="127"/>
      <c r="AA1047" s="127"/>
    </row>
    <row r="1048">
      <c r="A1048" s="127"/>
      <c r="B1048" s="127"/>
      <c r="C1048" s="127"/>
      <c r="D1048" s="127"/>
      <c r="E1048" s="127"/>
      <c r="F1048" s="199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127"/>
      <c r="V1048" s="127"/>
      <c r="W1048" s="127"/>
      <c r="X1048" s="127"/>
      <c r="Y1048" s="127"/>
      <c r="Z1048" s="127"/>
      <c r="AA1048" s="127"/>
    </row>
    <row r="1049">
      <c r="A1049" s="127"/>
      <c r="B1049" s="127"/>
      <c r="C1049" s="128" t="s">
        <v>1782</v>
      </c>
      <c r="D1049" s="127"/>
      <c r="E1049" s="128">
        <v>349000.0</v>
      </c>
      <c r="F1049" s="199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127"/>
      <c r="V1049" s="127"/>
      <c r="W1049" s="127"/>
      <c r="X1049" s="127"/>
      <c r="Y1049" s="127"/>
      <c r="Z1049" s="127"/>
      <c r="AA1049" s="127"/>
    </row>
    <row r="1050">
      <c r="A1050" s="197">
        <v>46247.0</v>
      </c>
      <c r="B1050" s="127"/>
      <c r="C1050" s="128" t="s">
        <v>1783</v>
      </c>
      <c r="D1050" s="127"/>
      <c r="E1050" s="128">
        <v>3880000.0</v>
      </c>
      <c r="F1050" s="199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127"/>
      <c r="V1050" s="127"/>
      <c r="W1050" s="127"/>
      <c r="X1050" s="127"/>
      <c r="Y1050" s="127"/>
      <c r="Z1050" s="127"/>
      <c r="AA1050" s="127"/>
    </row>
    <row r="1051">
      <c r="A1051" s="197">
        <v>46247.0</v>
      </c>
      <c r="B1051" s="127"/>
      <c r="C1051" s="128" t="s">
        <v>1784</v>
      </c>
      <c r="D1051" s="127"/>
      <c r="E1051" s="128">
        <v>250000.0</v>
      </c>
      <c r="F1051" s="199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127"/>
      <c r="V1051" s="127"/>
      <c r="W1051" s="127"/>
      <c r="X1051" s="127"/>
      <c r="Y1051" s="127"/>
      <c r="Z1051" s="127"/>
      <c r="AA1051" s="127"/>
    </row>
    <row r="1052">
      <c r="A1052" s="197">
        <v>46247.0</v>
      </c>
      <c r="B1052" s="127"/>
      <c r="C1052" s="128" t="s">
        <v>1785</v>
      </c>
      <c r="D1052" s="127"/>
      <c r="E1052" s="128">
        <v>700000.0</v>
      </c>
      <c r="F1052" s="199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127"/>
      <c r="V1052" s="127"/>
      <c r="W1052" s="127"/>
      <c r="X1052" s="127"/>
      <c r="Y1052" s="127"/>
      <c r="Z1052" s="127"/>
      <c r="AA1052" s="127"/>
    </row>
    <row r="1053">
      <c r="A1053" s="197">
        <v>46248.0</v>
      </c>
      <c r="B1053" s="127"/>
      <c r="C1053" s="128" t="s">
        <v>1786</v>
      </c>
      <c r="D1053" s="127"/>
      <c r="E1053" s="128">
        <v>1890000.0</v>
      </c>
      <c r="F1053" s="199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127"/>
      <c r="V1053" s="127"/>
      <c r="W1053" s="127"/>
      <c r="X1053" s="127"/>
      <c r="Y1053" s="127"/>
      <c r="Z1053" s="127"/>
      <c r="AA1053" s="127"/>
    </row>
    <row r="1054">
      <c r="A1054" s="197">
        <v>46248.0</v>
      </c>
      <c r="B1054" s="127"/>
      <c r="C1054" s="128" t="s">
        <v>1787</v>
      </c>
      <c r="D1054" s="127"/>
      <c r="E1054" s="128">
        <v>600000.0</v>
      </c>
      <c r="F1054" s="199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127"/>
      <c r="V1054" s="127"/>
      <c r="W1054" s="127"/>
      <c r="X1054" s="127"/>
      <c r="Y1054" s="127"/>
      <c r="Z1054" s="127"/>
      <c r="AA1054" s="127"/>
    </row>
    <row r="1055">
      <c r="A1055" s="197">
        <v>46248.0</v>
      </c>
      <c r="B1055" s="127"/>
      <c r="C1055" s="128" t="s">
        <v>1788</v>
      </c>
      <c r="D1055" s="127"/>
      <c r="E1055" s="127"/>
      <c r="F1055" s="198">
        <v>360000.0</v>
      </c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127"/>
      <c r="V1055" s="127"/>
      <c r="W1055" s="127"/>
      <c r="X1055" s="127"/>
      <c r="Y1055" s="127"/>
      <c r="Z1055" s="127"/>
      <c r="AA1055" s="127"/>
    </row>
    <row r="1056">
      <c r="A1056" s="197">
        <v>46248.0</v>
      </c>
      <c r="B1056" s="127"/>
      <c r="C1056" s="128" t="s">
        <v>1789</v>
      </c>
      <c r="D1056" s="127"/>
      <c r="E1056" s="128">
        <v>360000.0</v>
      </c>
      <c r="F1056" s="199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127"/>
      <c r="V1056" s="127"/>
      <c r="W1056" s="127"/>
      <c r="X1056" s="127"/>
      <c r="Y1056" s="127"/>
      <c r="Z1056" s="127"/>
      <c r="AA1056" s="127"/>
    </row>
    <row r="1057">
      <c r="A1057" s="197">
        <v>46248.0</v>
      </c>
      <c r="B1057" s="127"/>
      <c r="C1057" s="128" t="s">
        <v>1694</v>
      </c>
      <c r="D1057" s="127"/>
      <c r="E1057" s="128">
        <v>350000.0</v>
      </c>
      <c r="F1057" s="199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127"/>
      <c r="V1057" s="127"/>
      <c r="W1057" s="127"/>
      <c r="X1057" s="127"/>
      <c r="Y1057" s="127"/>
      <c r="Z1057" s="127"/>
      <c r="AA1057" s="127"/>
    </row>
    <row r="1058">
      <c r="A1058" s="197">
        <v>46248.0</v>
      </c>
      <c r="B1058" s="127"/>
      <c r="C1058" s="128" t="s">
        <v>1790</v>
      </c>
      <c r="D1058" s="127"/>
      <c r="E1058" s="128"/>
      <c r="F1058" s="256">
        <v>2500000.0</v>
      </c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127"/>
      <c r="V1058" s="127"/>
      <c r="W1058" s="127"/>
      <c r="X1058" s="127"/>
      <c r="Y1058" s="127"/>
      <c r="Z1058" s="127"/>
      <c r="AA1058" s="127"/>
    </row>
    <row r="1059">
      <c r="A1059" s="197">
        <v>46249.0</v>
      </c>
      <c r="B1059" s="127"/>
      <c r="C1059" s="128" t="s">
        <v>1791</v>
      </c>
      <c r="D1059" s="127"/>
      <c r="E1059" s="254">
        <v>3500000.0</v>
      </c>
      <c r="F1059" s="199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127"/>
      <c r="V1059" s="127"/>
      <c r="W1059" s="127"/>
      <c r="X1059" s="127"/>
      <c r="Y1059" s="127"/>
      <c r="Z1059" s="127"/>
      <c r="AA1059" s="127"/>
    </row>
    <row r="1060">
      <c r="A1060" s="197">
        <v>46249.0</v>
      </c>
      <c r="B1060" s="127"/>
      <c r="C1060" s="128" t="s">
        <v>1792</v>
      </c>
      <c r="D1060" s="127"/>
      <c r="E1060" s="127"/>
      <c r="F1060" s="198">
        <v>2.5E7</v>
      </c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127"/>
      <c r="V1060" s="127"/>
      <c r="W1060" s="127"/>
      <c r="X1060" s="127"/>
      <c r="Y1060" s="127"/>
      <c r="Z1060" s="127"/>
      <c r="AA1060" s="127"/>
    </row>
    <row r="1061">
      <c r="A1061" s="197">
        <v>46250.0</v>
      </c>
      <c r="B1061" s="127"/>
      <c r="C1061" s="128" t="s">
        <v>1793</v>
      </c>
      <c r="D1061" s="127"/>
      <c r="E1061" s="128">
        <v>1.5E7</v>
      </c>
      <c r="F1061" s="199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127"/>
      <c r="V1061" s="127"/>
      <c r="W1061" s="127"/>
      <c r="X1061" s="127"/>
      <c r="Y1061" s="127"/>
      <c r="Z1061" s="127"/>
      <c r="AA1061" s="127"/>
    </row>
    <row r="1062">
      <c r="A1062" s="197">
        <v>46250.0</v>
      </c>
      <c r="B1062" s="127"/>
      <c r="C1062" s="128" t="s">
        <v>1794</v>
      </c>
      <c r="D1062" s="127"/>
      <c r="E1062" s="128"/>
      <c r="F1062" s="198">
        <v>1200000.0</v>
      </c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127"/>
      <c r="V1062" s="127"/>
      <c r="W1062" s="127"/>
      <c r="X1062" s="127"/>
      <c r="Y1062" s="127"/>
      <c r="Z1062" s="127"/>
      <c r="AA1062" s="127"/>
    </row>
    <row r="1063">
      <c r="A1063" s="197">
        <v>46250.0</v>
      </c>
      <c r="B1063" s="127"/>
      <c r="C1063" s="128" t="s">
        <v>1795</v>
      </c>
      <c r="D1063" s="127"/>
      <c r="E1063" s="128">
        <v>1000000.0</v>
      </c>
      <c r="F1063" s="199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127"/>
      <c r="V1063" s="127"/>
      <c r="W1063" s="127"/>
      <c r="X1063" s="127"/>
      <c r="Y1063" s="127"/>
      <c r="Z1063" s="127"/>
      <c r="AA1063" s="127"/>
    </row>
    <row r="1064">
      <c r="A1064" s="197">
        <v>46250.0</v>
      </c>
      <c r="B1064" s="127"/>
      <c r="C1064" s="128" t="s">
        <v>1796</v>
      </c>
      <c r="D1064" s="127"/>
      <c r="E1064" s="128">
        <v>3000000.0</v>
      </c>
      <c r="F1064" s="199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127"/>
      <c r="V1064" s="127"/>
      <c r="W1064" s="127"/>
      <c r="X1064" s="127"/>
      <c r="Y1064" s="127"/>
      <c r="Z1064" s="127"/>
      <c r="AA1064" s="127"/>
    </row>
    <row r="1065">
      <c r="A1065" s="197">
        <v>46250.0</v>
      </c>
      <c r="B1065" s="127"/>
      <c r="C1065" s="128" t="s">
        <v>1797</v>
      </c>
      <c r="D1065" s="127"/>
      <c r="E1065" s="128">
        <v>3000000.0</v>
      </c>
      <c r="F1065" s="199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127"/>
      <c r="V1065" s="127"/>
      <c r="W1065" s="127"/>
      <c r="X1065" s="127"/>
      <c r="Y1065" s="127"/>
      <c r="Z1065" s="127"/>
      <c r="AA1065" s="127"/>
    </row>
    <row r="1066">
      <c r="A1066" s="197">
        <v>46250.0</v>
      </c>
      <c r="B1066" s="127"/>
      <c r="C1066" s="128" t="s">
        <v>1798</v>
      </c>
      <c r="D1066" s="127"/>
      <c r="E1066" s="128">
        <v>1200000.0</v>
      </c>
      <c r="F1066" s="199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127"/>
      <c r="V1066" s="127"/>
      <c r="W1066" s="127"/>
      <c r="X1066" s="127"/>
      <c r="Y1066" s="127"/>
      <c r="Z1066" s="127"/>
      <c r="AA1066" s="127"/>
    </row>
    <row r="1067">
      <c r="A1067" s="197">
        <v>46250.0</v>
      </c>
      <c r="B1067" s="127"/>
      <c r="C1067" s="128" t="s">
        <v>1799</v>
      </c>
      <c r="D1067" s="127"/>
      <c r="E1067" s="128">
        <v>1000000.0</v>
      </c>
      <c r="F1067" s="199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127"/>
      <c r="V1067" s="127"/>
      <c r="W1067" s="127"/>
      <c r="X1067" s="127"/>
      <c r="Y1067" s="127"/>
      <c r="Z1067" s="127"/>
      <c r="AA1067" s="127"/>
    </row>
    <row r="1068">
      <c r="A1068" s="197">
        <v>46251.0</v>
      </c>
      <c r="B1068" s="127"/>
      <c r="C1068" s="128" t="s">
        <v>1800</v>
      </c>
      <c r="D1068" s="127"/>
      <c r="E1068" s="127"/>
      <c r="F1068" s="198">
        <v>360000.0</v>
      </c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127"/>
      <c r="V1068" s="127"/>
      <c r="W1068" s="127"/>
      <c r="X1068" s="127"/>
      <c r="Y1068" s="127"/>
      <c r="Z1068" s="127"/>
      <c r="AA1068" s="127"/>
    </row>
    <row r="1069">
      <c r="A1069" s="197">
        <v>46251.0</v>
      </c>
      <c r="B1069" s="127"/>
      <c r="C1069" s="128" t="s">
        <v>1801</v>
      </c>
      <c r="D1069" s="127"/>
      <c r="E1069" s="128">
        <v>360000.0</v>
      </c>
      <c r="F1069" s="199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127"/>
      <c r="V1069" s="127"/>
      <c r="W1069" s="127"/>
      <c r="X1069" s="127"/>
      <c r="Y1069" s="127"/>
      <c r="Z1069" s="127"/>
      <c r="AA1069" s="127"/>
    </row>
    <row r="1070">
      <c r="A1070" s="12">
        <v>46252.0</v>
      </c>
      <c r="C1070" s="2" t="s">
        <v>1802</v>
      </c>
      <c r="F1070" s="2">
        <v>3000000.0</v>
      </c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127"/>
      <c r="V1070" s="127"/>
      <c r="W1070" s="127"/>
      <c r="X1070" s="127"/>
      <c r="Y1070" s="127"/>
      <c r="Z1070" s="127"/>
      <c r="AA1070" s="127"/>
    </row>
    <row r="1071">
      <c r="A1071" s="12">
        <v>46253.0</v>
      </c>
      <c r="C1071" s="2" t="s">
        <v>1803</v>
      </c>
      <c r="E1071" s="2">
        <v>500000.0</v>
      </c>
      <c r="F1071" s="199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127"/>
      <c r="V1071" s="127"/>
      <c r="W1071" s="127"/>
      <c r="X1071" s="127"/>
      <c r="Y1071" s="127"/>
      <c r="Z1071" s="127"/>
      <c r="AA1071" s="127"/>
    </row>
    <row r="1072">
      <c r="A1072" s="127"/>
      <c r="B1072" s="127"/>
      <c r="C1072" s="128" t="s">
        <v>1804</v>
      </c>
      <c r="D1072" s="127"/>
      <c r="E1072" s="127"/>
      <c r="F1072" s="198">
        <v>3000000.0</v>
      </c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127"/>
      <c r="V1072" s="127"/>
      <c r="W1072" s="127"/>
      <c r="X1072" s="127"/>
      <c r="Y1072" s="127"/>
      <c r="Z1072" s="127"/>
      <c r="AA1072" s="127"/>
    </row>
    <row r="1073">
      <c r="A1073" s="127"/>
      <c r="B1073" s="127"/>
      <c r="C1073" s="128" t="s">
        <v>256</v>
      </c>
      <c r="D1073" s="127"/>
      <c r="E1073" s="128">
        <v>730000.0</v>
      </c>
      <c r="F1073" s="199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127"/>
      <c r="V1073" s="127"/>
      <c r="W1073" s="127"/>
      <c r="X1073" s="127"/>
      <c r="Y1073" s="127"/>
      <c r="Z1073" s="127"/>
      <c r="AA1073" s="127"/>
    </row>
    <row r="1074">
      <c r="A1074" s="127"/>
      <c r="B1074" s="127"/>
      <c r="C1074" s="128" t="s">
        <v>1805</v>
      </c>
      <c r="D1074" s="127"/>
      <c r="E1074" s="128">
        <v>190000.0</v>
      </c>
      <c r="F1074" s="199"/>
      <c r="G1074" s="127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127"/>
      <c r="V1074" s="127"/>
      <c r="W1074" s="127"/>
      <c r="X1074" s="127"/>
      <c r="Y1074" s="127"/>
      <c r="Z1074" s="127"/>
      <c r="AA1074" s="127"/>
    </row>
    <row r="1075">
      <c r="A1075" s="127"/>
      <c r="B1075" s="127"/>
      <c r="C1075" s="128" t="s">
        <v>1646</v>
      </c>
      <c r="D1075" s="127"/>
      <c r="E1075" s="128">
        <v>100000.0</v>
      </c>
      <c r="F1075" s="199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127"/>
      <c r="V1075" s="127"/>
      <c r="W1075" s="127"/>
      <c r="X1075" s="127"/>
      <c r="Y1075" s="127"/>
      <c r="Z1075" s="127"/>
      <c r="AA1075" s="127"/>
    </row>
    <row r="1076">
      <c r="A1076" s="127"/>
      <c r="B1076" s="127"/>
      <c r="C1076" s="128" t="s">
        <v>1806</v>
      </c>
      <c r="D1076" s="127"/>
      <c r="E1076" s="128">
        <v>100000.0</v>
      </c>
      <c r="F1076" s="199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127"/>
      <c r="V1076" s="127"/>
      <c r="W1076" s="127"/>
      <c r="X1076" s="127"/>
      <c r="Y1076" s="127"/>
      <c r="Z1076" s="127"/>
      <c r="AA1076" s="127"/>
    </row>
    <row r="1077">
      <c r="A1077" s="127"/>
      <c r="B1077" s="127"/>
      <c r="C1077" s="128" t="s">
        <v>1807</v>
      </c>
      <c r="D1077" s="127"/>
      <c r="E1077" s="128">
        <v>1300000.0</v>
      </c>
      <c r="F1077" s="199"/>
      <c r="G1077" s="127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127"/>
      <c r="V1077" s="127"/>
      <c r="W1077" s="127"/>
      <c r="X1077" s="127"/>
      <c r="Y1077" s="127"/>
      <c r="Z1077" s="127"/>
      <c r="AA1077" s="127"/>
    </row>
    <row r="1078">
      <c r="A1078" s="127"/>
      <c r="B1078" s="127"/>
      <c r="C1078" s="128" t="s">
        <v>1808</v>
      </c>
      <c r="D1078" s="127"/>
      <c r="E1078" s="128">
        <v>1500000.0</v>
      </c>
      <c r="F1078" s="199"/>
      <c r="G1078" s="127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127"/>
      <c r="V1078" s="127"/>
      <c r="W1078" s="127"/>
      <c r="X1078" s="127"/>
      <c r="Y1078" s="127"/>
      <c r="Z1078" s="127"/>
      <c r="AA1078" s="127"/>
    </row>
    <row r="1079">
      <c r="A1079" s="127"/>
      <c r="B1079" s="127"/>
      <c r="C1079" s="128" t="s">
        <v>1809</v>
      </c>
      <c r="D1079" s="127"/>
      <c r="E1079" s="128">
        <v>4500000.0</v>
      </c>
      <c r="F1079" s="199"/>
      <c r="G1079" s="127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127"/>
      <c r="V1079" s="127"/>
      <c r="W1079" s="127"/>
      <c r="X1079" s="127"/>
      <c r="Y1079" s="127"/>
      <c r="Z1079" s="127"/>
      <c r="AA1079" s="127"/>
    </row>
    <row r="1080">
      <c r="A1080" s="127"/>
      <c r="B1080" s="127"/>
      <c r="C1080" s="128" t="s">
        <v>1810</v>
      </c>
      <c r="D1080" s="127"/>
      <c r="E1080" s="127"/>
      <c r="F1080" s="198">
        <v>2.95E7</v>
      </c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127"/>
      <c r="V1080" s="127"/>
      <c r="W1080" s="127"/>
      <c r="X1080" s="127"/>
      <c r="Y1080" s="127"/>
      <c r="Z1080" s="127"/>
      <c r="AA1080" s="127"/>
    </row>
    <row r="1081">
      <c r="A1081" s="127"/>
      <c r="B1081" s="127"/>
      <c r="C1081" s="128" t="s">
        <v>1811</v>
      </c>
      <c r="D1081" s="127"/>
      <c r="E1081" s="128">
        <v>1.5E7</v>
      </c>
      <c r="F1081" s="199"/>
      <c r="G1081" s="127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127"/>
      <c r="V1081" s="127"/>
      <c r="W1081" s="127"/>
      <c r="X1081" s="127"/>
      <c r="Y1081" s="127"/>
      <c r="Z1081" s="127"/>
      <c r="AA1081" s="127"/>
    </row>
    <row r="1082">
      <c r="A1082" s="127"/>
      <c r="B1082" s="127"/>
      <c r="C1082" s="128" t="s">
        <v>1812</v>
      </c>
      <c r="D1082" s="127"/>
      <c r="E1082" s="128">
        <v>2000000.0</v>
      </c>
      <c r="F1082" s="199"/>
      <c r="G1082" s="127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127"/>
      <c r="V1082" s="127"/>
      <c r="W1082" s="127"/>
      <c r="X1082" s="127"/>
      <c r="Y1082" s="127"/>
      <c r="Z1082" s="127"/>
      <c r="AA1082" s="127"/>
    </row>
    <row r="1083">
      <c r="A1083" s="127"/>
      <c r="B1083" s="127"/>
      <c r="C1083" s="128" t="s">
        <v>1813</v>
      </c>
      <c r="D1083" s="127"/>
      <c r="E1083" s="128"/>
      <c r="F1083" s="198">
        <v>5000000.0</v>
      </c>
      <c r="G1083" s="127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127"/>
      <c r="V1083" s="127"/>
      <c r="W1083" s="127"/>
      <c r="X1083" s="127"/>
      <c r="Y1083" s="127"/>
      <c r="Z1083" s="127"/>
      <c r="AA1083" s="127"/>
    </row>
    <row r="1084">
      <c r="A1084" s="127"/>
      <c r="B1084" s="127"/>
      <c r="C1084" s="128" t="s">
        <v>1814</v>
      </c>
      <c r="D1084" s="127"/>
      <c r="E1084" s="128">
        <v>8000000.0</v>
      </c>
      <c r="F1084" s="199"/>
      <c r="G1084" s="127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127"/>
      <c r="V1084" s="127"/>
      <c r="W1084" s="127"/>
      <c r="X1084" s="127"/>
      <c r="Y1084" s="127"/>
      <c r="Z1084" s="127"/>
      <c r="AA1084" s="127"/>
    </row>
    <row r="1085">
      <c r="A1085" s="127"/>
      <c r="B1085" s="127"/>
      <c r="C1085" s="128" t="s">
        <v>1815</v>
      </c>
      <c r="D1085" s="127"/>
      <c r="E1085" s="128">
        <v>1.8E7</v>
      </c>
      <c r="F1085" s="199"/>
      <c r="G1085" s="127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127"/>
      <c r="V1085" s="127"/>
      <c r="W1085" s="127"/>
      <c r="X1085" s="127"/>
      <c r="Y1085" s="127"/>
      <c r="Z1085" s="127"/>
      <c r="AA1085" s="127"/>
    </row>
    <row r="1086">
      <c r="A1086" s="197">
        <v>46258.0</v>
      </c>
      <c r="B1086" s="127"/>
      <c r="C1086" s="128" t="s">
        <v>1816</v>
      </c>
      <c r="D1086" s="127"/>
      <c r="E1086" s="128">
        <v>288000.0</v>
      </c>
      <c r="F1086" s="199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127"/>
      <c r="V1086" s="127"/>
      <c r="W1086" s="127"/>
      <c r="X1086" s="127"/>
      <c r="Y1086" s="127"/>
      <c r="Z1086" s="127"/>
      <c r="AA1086" s="127"/>
    </row>
    <row r="1087">
      <c r="A1087" s="197">
        <v>46258.0</v>
      </c>
      <c r="B1087" s="127"/>
      <c r="C1087" s="128" t="s">
        <v>106</v>
      </c>
      <c r="D1087" s="127"/>
      <c r="E1087" s="128">
        <v>100000.0</v>
      </c>
      <c r="F1087" s="199"/>
      <c r="G1087" s="127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127"/>
      <c r="V1087" s="127"/>
      <c r="W1087" s="127"/>
      <c r="X1087" s="127"/>
      <c r="Y1087" s="127"/>
      <c r="Z1087" s="127"/>
      <c r="AA1087" s="127"/>
    </row>
    <row r="1088">
      <c r="A1088" s="127"/>
      <c r="B1088" s="127"/>
      <c r="C1088" s="128" t="s">
        <v>1817</v>
      </c>
      <c r="D1088" s="127"/>
      <c r="E1088" s="128"/>
      <c r="F1088" s="198">
        <v>1.0E7</v>
      </c>
      <c r="G1088" s="127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127"/>
      <c r="V1088" s="127"/>
      <c r="W1088" s="127"/>
      <c r="X1088" s="127"/>
      <c r="Y1088" s="127"/>
      <c r="Z1088" s="127"/>
      <c r="AA1088" s="127"/>
    </row>
    <row r="1089">
      <c r="A1089" s="127"/>
      <c r="B1089" s="127"/>
      <c r="C1089" s="128" t="s">
        <v>1445</v>
      </c>
      <c r="D1089" s="127"/>
      <c r="E1089" s="128">
        <v>213000.0</v>
      </c>
      <c r="F1089" s="199"/>
      <c r="G1089" s="127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127"/>
      <c r="V1089" s="127"/>
      <c r="W1089" s="127"/>
      <c r="X1089" s="127"/>
      <c r="Y1089" s="127"/>
      <c r="Z1089" s="127"/>
      <c r="AA1089" s="127"/>
    </row>
    <row r="1090">
      <c r="A1090" s="197">
        <v>46259.0</v>
      </c>
      <c r="B1090" s="127"/>
      <c r="C1090" s="128" t="s">
        <v>1818</v>
      </c>
      <c r="D1090" s="127"/>
      <c r="E1090" s="128">
        <v>2580000.0</v>
      </c>
      <c r="F1090" s="199"/>
      <c r="G1090" s="127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127"/>
      <c r="V1090" s="127"/>
      <c r="W1090" s="127"/>
      <c r="X1090" s="127"/>
      <c r="Y1090" s="127"/>
      <c r="Z1090" s="127"/>
      <c r="AA1090" s="127"/>
    </row>
    <row r="1091">
      <c r="A1091" s="197">
        <v>46260.0</v>
      </c>
      <c r="B1091" s="127"/>
      <c r="C1091" s="128" t="s">
        <v>1819</v>
      </c>
      <c r="D1091" s="127"/>
      <c r="E1091" s="127"/>
      <c r="F1091" s="198">
        <v>2000000.0</v>
      </c>
      <c r="G1091" s="127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127"/>
      <c r="V1091" s="127"/>
      <c r="W1091" s="127"/>
      <c r="X1091" s="127"/>
      <c r="Y1091" s="127"/>
      <c r="Z1091" s="127"/>
      <c r="AA1091" s="127"/>
    </row>
    <row r="1092">
      <c r="A1092" s="197">
        <v>46260.0</v>
      </c>
      <c r="B1092" s="127"/>
      <c r="C1092" s="128" t="s">
        <v>1052</v>
      </c>
      <c r="D1092" s="127"/>
      <c r="E1092" s="128">
        <v>2000000.0</v>
      </c>
      <c r="F1092" s="128"/>
      <c r="G1092" s="127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127"/>
      <c r="V1092" s="127"/>
      <c r="W1092" s="127"/>
      <c r="X1092" s="127"/>
      <c r="Y1092" s="127"/>
      <c r="Z1092" s="127"/>
      <c r="AA1092" s="127"/>
    </row>
    <row r="1093">
      <c r="A1093" s="197">
        <v>46260.0</v>
      </c>
      <c r="B1093" s="127"/>
      <c r="C1093" s="128" t="s">
        <v>1820</v>
      </c>
      <c r="D1093" s="127"/>
      <c r="E1093" s="128">
        <v>3000000.0</v>
      </c>
      <c r="F1093" s="199"/>
      <c r="G1093" s="127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127"/>
      <c r="V1093" s="127"/>
      <c r="W1093" s="127"/>
      <c r="X1093" s="127"/>
      <c r="Y1093" s="127"/>
      <c r="Z1093" s="127"/>
      <c r="AA1093" s="127"/>
    </row>
    <row r="1094">
      <c r="A1094" s="127"/>
      <c r="B1094" s="127"/>
      <c r="C1094" s="127"/>
      <c r="D1094" s="127"/>
      <c r="E1094" s="127"/>
      <c r="F1094" s="199"/>
      <c r="G1094" s="127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127"/>
      <c r="V1094" s="127"/>
      <c r="W1094" s="127"/>
      <c r="X1094" s="127"/>
      <c r="Y1094" s="127"/>
      <c r="Z1094" s="127"/>
      <c r="AA1094" s="127"/>
    </row>
    <row r="1095">
      <c r="A1095" s="197">
        <v>46262.0</v>
      </c>
      <c r="B1095" s="127"/>
      <c r="C1095" s="128" t="s">
        <v>1821</v>
      </c>
      <c r="D1095" s="128" t="s">
        <v>1043</v>
      </c>
      <c r="F1095" s="128">
        <v>2357000.0</v>
      </c>
      <c r="G1095" s="127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127"/>
      <c r="V1095" s="127"/>
      <c r="W1095" s="127"/>
      <c r="X1095" s="127"/>
      <c r="Y1095" s="127"/>
      <c r="Z1095" s="127"/>
      <c r="AA1095" s="127"/>
    </row>
    <row r="1096">
      <c r="A1096" s="197">
        <v>46263.0</v>
      </c>
      <c r="B1096" s="127"/>
      <c r="C1096" s="128" t="s">
        <v>1822</v>
      </c>
      <c r="D1096" s="127"/>
      <c r="E1096" s="127"/>
      <c r="F1096" s="198">
        <v>5000000.0</v>
      </c>
      <c r="G1096" s="127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127"/>
      <c r="V1096" s="127"/>
      <c r="W1096" s="127"/>
      <c r="X1096" s="127"/>
      <c r="Y1096" s="127"/>
      <c r="Z1096" s="127"/>
      <c r="AA1096" s="127"/>
    </row>
    <row r="1097">
      <c r="A1097" s="197">
        <v>46294.0</v>
      </c>
      <c r="B1097" s="127"/>
      <c r="C1097" s="128" t="s">
        <v>1823</v>
      </c>
      <c r="D1097" s="127"/>
      <c r="E1097" s="128">
        <v>2300000.0</v>
      </c>
      <c r="F1097" s="199"/>
      <c r="G1097" s="127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127"/>
      <c r="V1097" s="127"/>
      <c r="W1097" s="127"/>
      <c r="X1097" s="127"/>
      <c r="Y1097" s="127"/>
      <c r="Z1097" s="127"/>
      <c r="AA1097" s="127"/>
    </row>
    <row r="1098">
      <c r="A1098" s="127"/>
      <c r="B1098" s="127"/>
      <c r="C1098" s="128" t="s">
        <v>1824</v>
      </c>
      <c r="D1098" s="127"/>
      <c r="E1098" s="127"/>
      <c r="F1098" s="251">
        <v>288888.0</v>
      </c>
      <c r="G1098" s="127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127"/>
      <c r="V1098" s="127"/>
      <c r="W1098" s="127"/>
      <c r="X1098" s="127"/>
      <c r="Y1098" s="127"/>
      <c r="Z1098" s="127"/>
      <c r="AA1098" s="127"/>
    </row>
    <row r="1099">
      <c r="A1099" s="197">
        <v>46264.0</v>
      </c>
      <c r="B1099" s="127"/>
      <c r="C1099" s="128" t="s">
        <v>1825</v>
      </c>
      <c r="D1099" s="127"/>
      <c r="E1099" s="128">
        <v>288000.0</v>
      </c>
      <c r="F1099" s="199"/>
      <c r="G1099" s="127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127"/>
      <c r="V1099" s="127"/>
      <c r="W1099" s="127"/>
      <c r="X1099" s="127"/>
      <c r="Y1099" s="127"/>
      <c r="Z1099" s="127"/>
      <c r="AA1099" s="127"/>
    </row>
    <row r="1100">
      <c r="A1100" s="197">
        <v>46264.0</v>
      </c>
      <c r="B1100" s="127"/>
      <c r="C1100" s="128" t="s">
        <v>1826</v>
      </c>
      <c r="D1100" s="127"/>
      <c r="E1100" s="127"/>
      <c r="F1100" s="198">
        <v>5000000.0</v>
      </c>
      <c r="G1100" s="127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127"/>
      <c r="V1100" s="127"/>
      <c r="W1100" s="127"/>
      <c r="X1100" s="127"/>
      <c r="Y1100" s="127"/>
      <c r="Z1100" s="127"/>
      <c r="AA1100" s="127"/>
    </row>
    <row r="1101">
      <c r="A1101" s="197">
        <v>46266.0</v>
      </c>
      <c r="B1101" s="127"/>
      <c r="C1101" s="128" t="s">
        <v>1827</v>
      </c>
      <c r="D1101" s="127"/>
      <c r="E1101" s="127"/>
      <c r="F1101" s="198">
        <v>2.68E7</v>
      </c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127"/>
      <c r="V1101" s="127"/>
      <c r="W1101" s="127"/>
      <c r="X1101" s="127"/>
      <c r="Y1101" s="127"/>
      <c r="Z1101" s="127"/>
      <c r="AA1101" s="127"/>
    </row>
    <row r="1102">
      <c r="A1102" s="197">
        <v>46268.0</v>
      </c>
      <c r="B1102" s="127"/>
      <c r="C1102" s="128" t="s">
        <v>1828</v>
      </c>
      <c r="D1102" s="127"/>
      <c r="E1102" s="128">
        <v>6000000.0</v>
      </c>
      <c r="F1102" s="199"/>
      <c r="G1102" s="127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127"/>
      <c r="V1102" s="127"/>
      <c r="W1102" s="127"/>
      <c r="X1102" s="127"/>
      <c r="Y1102" s="127"/>
      <c r="Z1102" s="127"/>
      <c r="AA1102" s="127"/>
    </row>
    <row r="1103">
      <c r="A1103" s="197">
        <v>46266.0</v>
      </c>
      <c r="B1103" s="127"/>
      <c r="C1103" s="128" t="s">
        <v>1829</v>
      </c>
      <c r="D1103" s="127"/>
      <c r="E1103" s="128">
        <v>2000000.0</v>
      </c>
      <c r="F1103" s="199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127"/>
      <c r="V1103" s="127"/>
      <c r="W1103" s="127"/>
      <c r="X1103" s="127"/>
      <c r="Y1103" s="127"/>
      <c r="Z1103" s="127"/>
      <c r="AA1103" s="127"/>
    </row>
    <row r="1104">
      <c r="A1104" s="197">
        <v>46268.0</v>
      </c>
      <c r="B1104" s="127"/>
      <c r="C1104" s="128" t="s">
        <v>1830</v>
      </c>
      <c r="D1104" s="127"/>
      <c r="E1104" s="128">
        <v>2300000.0</v>
      </c>
      <c r="F1104" s="199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127"/>
      <c r="V1104" s="127"/>
      <c r="W1104" s="127"/>
      <c r="X1104" s="127"/>
      <c r="Y1104" s="127"/>
      <c r="Z1104" s="127"/>
      <c r="AA1104" s="127"/>
    </row>
    <row r="1105">
      <c r="A1105" s="197"/>
      <c r="B1105" s="127"/>
      <c r="C1105" s="128" t="s">
        <v>1831</v>
      </c>
      <c r="D1105" s="127"/>
      <c r="E1105" s="128">
        <v>180000.0</v>
      </c>
      <c r="F1105" s="199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127"/>
      <c r="V1105" s="127"/>
      <c r="W1105" s="127"/>
      <c r="X1105" s="127"/>
      <c r="Y1105" s="127"/>
      <c r="Z1105" s="127"/>
      <c r="AA1105" s="127"/>
    </row>
    <row r="1106">
      <c r="A1106" s="197">
        <v>46267.0</v>
      </c>
      <c r="B1106" s="127"/>
      <c r="C1106" s="128" t="s">
        <v>280</v>
      </c>
      <c r="D1106" s="127"/>
      <c r="E1106" s="128">
        <v>100000.0</v>
      </c>
      <c r="F1106" s="199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127"/>
      <c r="V1106" s="127"/>
      <c r="W1106" s="127"/>
      <c r="X1106" s="127"/>
      <c r="Y1106" s="127"/>
      <c r="Z1106" s="127"/>
      <c r="AA1106" s="127"/>
    </row>
    <row r="1107">
      <c r="A1107" s="197">
        <v>46267.0</v>
      </c>
      <c r="B1107" s="127"/>
      <c r="C1107" s="128" t="s">
        <v>1832</v>
      </c>
      <c r="D1107" s="127"/>
      <c r="E1107" s="128">
        <v>250000.0</v>
      </c>
      <c r="F1107" s="199"/>
      <c r="G1107" s="127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127"/>
      <c r="V1107" s="127"/>
      <c r="W1107" s="127"/>
      <c r="X1107" s="127"/>
      <c r="Y1107" s="127"/>
      <c r="Z1107" s="127"/>
      <c r="AA1107" s="127"/>
    </row>
    <row r="1108">
      <c r="A1108" s="197">
        <v>46267.0</v>
      </c>
      <c r="B1108" s="127"/>
      <c r="C1108" s="128" t="s">
        <v>1833</v>
      </c>
      <c r="D1108" s="127"/>
      <c r="E1108" s="128">
        <v>250000.0</v>
      </c>
      <c r="F1108" s="199"/>
      <c r="G1108" s="127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127"/>
      <c r="V1108" s="127"/>
      <c r="W1108" s="127"/>
      <c r="X1108" s="127"/>
      <c r="Y1108" s="127"/>
      <c r="Z1108" s="127"/>
      <c r="AA1108" s="127"/>
    </row>
    <row r="1109">
      <c r="A1109" s="197">
        <v>46267.0</v>
      </c>
      <c r="B1109" s="127"/>
      <c r="C1109" s="128" t="s">
        <v>1834</v>
      </c>
      <c r="D1109" s="127"/>
      <c r="E1109" s="128">
        <v>25000.0</v>
      </c>
      <c r="F1109" s="199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127"/>
      <c r="V1109" s="127"/>
      <c r="W1109" s="127"/>
      <c r="X1109" s="127"/>
      <c r="Y1109" s="127"/>
      <c r="Z1109" s="127"/>
      <c r="AA1109" s="127"/>
    </row>
    <row r="1110">
      <c r="A1110" s="197">
        <v>46267.0</v>
      </c>
      <c r="B1110" s="127"/>
      <c r="C1110" s="128" t="s">
        <v>1835</v>
      </c>
      <c r="D1110" s="127"/>
      <c r="E1110" s="128">
        <v>25000.0</v>
      </c>
      <c r="F1110" s="199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127"/>
      <c r="V1110" s="127"/>
      <c r="W1110" s="127"/>
      <c r="X1110" s="127"/>
      <c r="Y1110" s="127"/>
      <c r="Z1110" s="127"/>
      <c r="AA1110" s="127"/>
    </row>
    <row r="1111">
      <c r="A1111" s="197">
        <v>46268.0</v>
      </c>
      <c r="B1111" s="127"/>
      <c r="C1111" s="128" t="s">
        <v>1836</v>
      </c>
      <c r="D1111" s="127"/>
      <c r="E1111" s="128">
        <v>1500000.0</v>
      </c>
      <c r="F1111" s="199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127"/>
      <c r="V1111" s="127"/>
      <c r="W1111" s="127"/>
      <c r="X1111" s="127"/>
      <c r="Y1111" s="127"/>
      <c r="Z1111" s="127"/>
      <c r="AA1111" s="127"/>
    </row>
    <row r="1112">
      <c r="A1112" s="127"/>
      <c r="B1112" s="127"/>
      <c r="C1112" s="128" t="s">
        <v>1837</v>
      </c>
      <c r="D1112" s="127"/>
      <c r="F1112" s="198">
        <v>1200000.0</v>
      </c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127"/>
      <c r="V1112" s="127"/>
      <c r="W1112" s="127"/>
      <c r="X1112" s="127"/>
      <c r="Y1112" s="127"/>
      <c r="Z1112" s="127"/>
      <c r="AA1112" s="127"/>
    </row>
    <row r="1113">
      <c r="A1113" s="127"/>
      <c r="B1113" s="127"/>
      <c r="C1113" s="128" t="s">
        <v>1838</v>
      </c>
      <c r="D1113" s="127"/>
      <c r="F1113" s="198">
        <v>1200000.0</v>
      </c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127"/>
      <c r="V1113" s="127"/>
      <c r="W1113" s="127"/>
      <c r="X1113" s="127"/>
      <c r="Y1113" s="127"/>
      <c r="Z1113" s="127"/>
      <c r="AA1113" s="127"/>
    </row>
    <row r="1114">
      <c r="A1114" s="127"/>
      <c r="B1114" s="127"/>
      <c r="C1114" s="128" t="s">
        <v>1839</v>
      </c>
      <c r="D1114" s="127"/>
      <c r="E1114" s="128">
        <v>100000.0</v>
      </c>
      <c r="F1114" s="199"/>
      <c r="G1114" s="127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127"/>
      <c r="V1114" s="127"/>
      <c r="W1114" s="127"/>
      <c r="X1114" s="127"/>
      <c r="Y1114" s="127"/>
      <c r="Z1114" s="127"/>
      <c r="AA1114" s="127"/>
    </row>
    <row r="1115">
      <c r="A1115" s="127"/>
      <c r="B1115" s="127"/>
      <c r="C1115" s="128" t="s">
        <v>1840</v>
      </c>
      <c r="D1115" s="127"/>
      <c r="E1115" s="128">
        <v>2000000.0</v>
      </c>
      <c r="F1115" s="199"/>
      <c r="G1115" s="127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127"/>
      <c r="V1115" s="127"/>
      <c r="W1115" s="127"/>
      <c r="X1115" s="127"/>
      <c r="Y1115" s="127"/>
      <c r="Z1115" s="127"/>
      <c r="AA1115" s="127"/>
    </row>
    <row r="1116">
      <c r="A1116" s="197">
        <v>46273.0</v>
      </c>
      <c r="B1116" s="127"/>
      <c r="C1116" s="128" t="s">
        <v>1841</v>
      </c>
      <c r="D1116" s="127"/>
      <c r="E1116" s="128">
        <v>350000.0</v>
      </c>
      <c r="F1116" s="199"/>
      <c r="G1116" s="127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127"/>
      <c r="V1116" s="127"/>
      <c r="W1116" s="127"/>
      <c r="X1116" s="127"/>
      <c r="Y1116" s="127"/>
      <c r="Z1116" s="127"/>
      <c r="AA1116" s="127"/>
    </row>
    <row r="1117">
      <c r="A1117" s="197">
        <v>46273.0</v>
      </c>
      <c r="B1117" s="127"/>
      <c r="C1117" s="128" t="s">
        <v>1842</v>
      </c>
      <c r="D1117" s="127"/>
      <c r="E1117" s="128">
        <v>150000.0</v>
      </c>
      <c r="F1117" s="199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127"/>
      <c r="V1117" s="127"/>
      <c r="W1117" s="127"/>
      <c r="X1117" s="127"/>
      <c r="Y1117" s="127"/>
      <c r="Z1117" s="127"/>
      <c r="AA1117" s="127"/>
    </row>
    <row r="1118">
      <c r="A1118" s="197">
        <v>46273.0</v>
      </c>
      <c r="B1118" s="127"/>
      <c r="C1118" s="128" t="s">
        <v>1843</v>
      </c>
      <c r="D1118" s="127"/>
      <c r="E1118" s="128">
        <v>98000.0</v>
      </c>
      <c r="F1118" s="199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127"/>
      <c r="V1118" s="127"/>
      <c r="W1118" s="127"/>
      <c r="X1118" s="127"/>
      <c r="Y1118" s="127"/>
      <c r="Z1118" s="127"/>
      <c r="AA1118" s="127"/>
    </row>
    <row r="1119">
      <c r="A1119" s="197">
        <v>46274.0</v>
      </c>
      <c r="B1119" s="127"/>
      <c r="C1119" s="128" t="s">
        <v>1844</v>
      </c>
      <c r="D1119" s="127"/>
      <c r="E1119" s="128">
        <v>250000.0</v>
      </c>
      <c r="F1119" s="199"/>
      <c r="G1119" s="127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127"/>
      <c r="V1119" s="127"/>
      <c r="W1119" s="127"/>
      <c r="X1119" s="127"/>
      <c r="Y1119" s="127"/>
      <c r="Z1119" s="127"/>
      <c r="AA1119" s="127"/>
    </row>
    <row r="1120">
      <c r="A1120" s="127"/>
      <c r="B1120" s="127"/>
      <c r="C1120" s="128" t="s">
        <v>1845</v>
      </c>
      <c r="D1120" s="127"/>
      <c r="E1120" s="128">
        <v>300000.0</v>
      </c>
      <c r="F1120" s="199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127"/>
      <c r="V1120" s="127"/>
      <c r="W1120" s="127"/>
      <c r="X1120" s="127"/>
      <c r="Y1120" s="127"/>
      <c r="Z1120" s="127"/>
      <c r="AA1120" s="127"/>
    </row>
    <row r="1121">
      <c r="A1121" s="127"/>
      <c r="B1121" s="127"/>
      <c r="C1121" s="128" t="s">
        <v>1846</v>
      </c>
      <c r="D1121" s="127"/>
      <c r="E1121" s="128">
        <v>1500000.0</v>
      </c>
      <c r="F1121" s="199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127"/>
      <c r="V1121" s="127"/>
      <c r="W1121" s="127"/>
      <c r="X1121" s="127"/>
      <c r="Y1121" s="127"/>
      <c r="Z1121" s="127"/>
      <c r="AA1121" s="127"/>
    </row>
    <row r="1122">
      <c r="A1122" s="127"/>
      <c r="B1122" s="127"/>
      <c r="C1122" s="128"/>
      <c r="D1122" s="127"/>
      <c r="E1122" s="128"/>
      <c r="F1122" s="199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127"/>
      <c r="V1122" s="127"/>
      <c r="W1122" s="127"/>
      <c r="X1122" s="127"/>
      <c r="Y1122" s="127"/>
      <c r="Z1122" s="127"/>
      <c r="AA1122" s="127"/>
    </row>
    <row r="1123">
      <c r="A1123" s="197">
        <v>46281.0</v>
      </c>
      <c r="B1123" s="127"/>
      <c r="C1123" s="128" t="s">
        <v>1847</v>
      </c>
      <c r="D1123" s="127"/>
      <c r="E1123" s="128">
        <v>650000.0</v>
      </c>
      <c r="F1123" s="199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127"/>
      <c r="V1123" s="127"/>
      <c r="W1123" s="127"/>
      <c r="X1123" s="127"/>
      <c r="Y1123" s="127"/>
      <c r="Z1123" s="127"/>
      <c r="AA1123" s="127"/>
    </row>
    <row r="1124">
      <c r="A1124" s="197">
        <v>46281.0</v>
      </c>
      <c r="B1124" s="127"/>
      <c r="C1124" s="128" t="s">
        <v>1848</v>
      </c>
      <c r="D1124" s="127"/>
      <c r="E1124" s="128">
        <v>350000.0</v>
      </c>
      <c r="F1124" s="199"/>
      <c r="G1124" s="127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127"/>
      <c r="V1124" s="127"/>
      <c r="W1124" s="127"/>
      <c r="X1124" s="127"/>
      <c r="Y1124" s="127"/>
      <c r="Z1124" s="127"/>
      <c r="AA1124" s="127"/>
    </row>
    <row r="1125">
      <c r="A1125" s="197">
        <v>46281.0</v>
      </c>
      <c r="B1125" s="127"/>
      <c r="C1125" s="128" t="s">
        <v>1849</v>
      </c>
      <c r="D1125" s="127"/>
      <c r="E1125" s="128">
        <v>3000000.0</v>
      </c>
      <c r="F1125" s="199"/>
      <c r="G1125" s="127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127"/>
      <c r="V1125" s="127"/>
      <c r="W1125" s="127"/>
      <c r="X1125" s="127"/>
      <c r="Y1125" s="127"/>
      <c r="Z1125" s="127"/>
      <c r="AA1125" s="127"/>
    </row>
    <row r="1126">
      <c r="A1126" s="197">
        <v>46281.0</v>
      </c>
      <c r="B1126" s="127"/>
      <c r="C1126" s="128" t="s">
        <v>1850</v>
      </c>
      <c r="D1126" s="127"/>
      <c r="E1126" s="128">
        <v>9000000.0</v>
      </c>
      <c r="F1126" s="199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127"/>
      <c r="V1126" s="127"/>
      <c r="W1126" s="127"/>
      <c r="X1126" s="127"/>
      <c r="Y1126" s="127"/>
      <c r="Z1126" s="127"/>
      <c r="AA1126" s="127"/>
    </row>
    <row r="1127">
      <c r="A1127" s="197">
        <v>46281.0</v>
      </c>
      <c r="B1127" s="127"/>
      <c r="C1127" s="128" t="s">
        <v>1851</v>
      </c>
      <c r="D1127" s="127"/>
      <c r="E1127" s="127"/>
      <c r="F1127" s="198">
        <v>1.0E7</v>
      </c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127"/>
      <c r="V1127" s="127"/>
      <c r="W1127" s="127"/>
      <c r="X1127" s="127"/>
      <c r="Y1127" s="127"/>
      <c r="Z1127" s="127"/>
      <c r="AA1127" s="127"/>
    </row>
    <row r="1128">
      <c r="A1128" s="197">
        <v>46281.0</v>
      </c>
      <c r="B1128" s="127"/>
      <c r="C1128" s="128" t="s">
        <v>1852</v>
      </c>
      <c r="D1128" s="127"/>
      <c r="E1128" s="128">
        <v>1.8E7</v>
      </c>
      <c r="F1128" s="199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127"/>
      <c r="V1128" s="127"/>
      <c r="W1128" s="127"/>
      <c r="X1128" s="127"/>
      <c r="Y1128" s="127"/>
      <c r="Z1128" s="127"/>
      <c r="AA1128" s="127"/>
    </row>
    <row r="1129">
      <c r="A1129" s="197">
        <v>46281.0</v>
      </c>
      <c r="B1129" s="127"/>
      <c r="C1129" s="128" t="s">
        <v>1853</v>
      </c>
      <c r="D1129" s="127"/>
      <c r="E1129" s="128">
        <v>1.9076E7</v>
      </c>
      <c r="F1129" s="199"/>
      <c r="G1129" s="127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127"/>
      <c r="V1129" s="127"/>
      <c r="W1129" s="127"/>
      <c r="X1129" s="127"/>
      <c r="Y1129" s="127"/>
      <c r="Z1129" s="127"/>
      <c r="AA1129" s="127"/>
    </row>
    <row r="1130">
      <c r="A1130" s="197">
        <v>46281.0</v>
      </c>
      <c r="B1130" s="127"/>
      <c r="C1130" s="128" t="s">
        <v>1854</v>
      </c>
      <c r="D1130" s="127"/>
      <c r="E1130" s="128">
        <v>2350000.0</v>
      </c>
      <c r="F1130" s="199"/>
      <c r="G1130" s="127"/>
      <c r="H1130" s="127"/>
      <c r="I1130" s="127"/>
      <c r="J1130" s="127"/>
      <c r="K1130" s="127"/>
      <c r="L1130" s="127"/>
      <c r="M1130" s="127"/>
      <c r="N1130" s="127"/>
      <c r="O1130" s="127"/>
      <c r="P1130" s="127"/>
      <c r="Q1130" s="127"/>
      <c r="R1130" s="127"/>
      <c r="S1130" s="127"/>
      <c r="T1130" s="127"/>
      <c r="U1130" s="127"/>
      <c r="V1130" s="127"/>
      <c r="W1130" s="127"/>
      <c r="X1130" s="127"/>
      <c r="Y1130" s="127"/>
      <c r="Z1130" s="127"/>
      <c r="AA1130" s="127"/>
    </row>
    <row r="1131">
      <c r="A1131" s="197">
        <v>46281.0</v>
      </c>
      <c r="B1131" s="127"/>
      <c r="C1131" s="128" t="s">
        <v>1855</v>
      </c>
      <c r="D1131" s="127"/>
      <c r="E1131" s="127"/>
      <c r="F1131" s="198">
        <v>1.0E7</v>
      </c>
      <c r="G1131" s="127"/>
      <c r="H1131" s="127"/>
      <c r="I1131" s="127"/>
      <c r="J1131" s="127"/>
      <c r="K1131" s="127"/>
      <c r="L1131" s="127"/>
      <c r="M1131" s="127"/>
      <c r="N1131" s="127"/>
      <c r="O1131" s="127"/>
      <c r="P1131" s="127"/>
      <c r="Q1131" s="127"/>
      <c r="R1131" s="127"/>
      <c r="S1131" s="127"/>
      <c r="T1131" s="127"/>
      <c r="U1131" s="127"/>
      <c r="V1131" s="127"/>
      <c r="W1131" s="127"/>
      <c r="X1131" s="127"/>
      <c r="Y1131" s="127"/>
      <c r="Z1131" s="127"/>
      <c r="AA1131" s="127"/>
    </row>
    <row r="1132">
      <c r="A1132" s="197">
        <v>46281.0</v>
      </c>
      <c r="B1132" s="127"/>
      <c r="C1132" s="127"/>
      <c r="D1132" s="127"/>
      <c r="F1132" s="199"/>
      <c r="G1132" s="127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127"/>
      <c r="T1132" s="127"/>
      <c r="U1132" s="127"/>
      <c r="V1132" s="127"/>
      <c r="W1132" s="127"/>
      <c r="X1132" s="127"/>
      <c r="Y1132" s="127"/>
      <c r="Z1132" s="127"/>
      <c r="AA1132" s="127"/>
    </row>
    <row r="1133">
      <c r="A1133" s="197">
        <v>46281.0</v>
      </c>
      <c r="B1133" s="127"/>
      <c r="C1133" s="128" t="s">
        <v>900</v>
      </c>
      <c r="D1133" s="127"/>
      <c r="E1133" s="128">
        <v>7500000.0</v>
      </c>
      <c r="F1133" s="199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127"/>
      <c r="V1133" s="127"/>
      <c r="W1133" s="127"/>
      <c r="X1133" s="127"/>
      <c r="Y1133" s="127"/>
      <c r="Z1133" s="127"/>
      <c r="AA1133" s="127"/>
    </row>
    <row r="1134">
      <c r="A1134" s="197">
        <v>46281.0</v>
      </c>
      <c r="B1134" s="127"/>
      <c r="C1134" s="128" t="s">
        <v>1856</v>
      </c>
      <c r="D1134" s="127"/>
      <c r="E1134" s="128">
        <v>450000.0</v>
      </c>
      <c r="F1134" s="199"/>
      <c r="G1134" s="127"/>
      <c r="H1134" s="127"/>
      <c r="I1134" s="127"/>
      <c r="J1134" s="127"/>
      <c r="K1134" s="127"/>
      <c r="L1134" s="127"/>
      <c r="M1134" s="127"/>
      <c r="N1134" s="127"/>
      <c r="O1134" s="127"/>
      <c r="P1134" s="127"/>
      <c r="Q1134" s="127"/>
      <c r="R1134" s="127"/>
      <c r="S1134" s="127"/>
      <c r="T1134" s="127"/>
      <c r="U1134" s="127"/>
      <c r="V1134" s="127"/>
      <c r="W1134" s="127"/>
      <c r="X1134" s="127"/>
      <c r="Y1134" s="127"/>
      <c r="Z1134" s="127"/>
      <c r="AA1134" s="127"/>
    </row>
    <row r="1135">
      <c r="A1135" s="197">
        <v>46281.0</v>
      </c>
      <c r="B1135" s="127"/>
      <c r="C1135" s="128" t="s">
        <v>1857</v>
      </c>
      <c r="D1135" s="127"/>
      <c r="E1135" s="128">
        <v>164000.0</v>
      </c>
      <c r="F1135" s="199"/>
      <c r="G1135" s="127"/>
      <c r="H1135" s="127"/>
      <c r="I1135" s="127"/>
      <c r="J1135" s="127"/>
      <c r="K1135" s="127"/>
      <c r="L1135" s="127"/>
      <c r="M1135" s="127"/>
      <c r="N1135" s="127"/>
      <c r="O1135" s="127"/>
      <c r="P1135" s="127"/>
      <c r="Q1135" s="127"/>
      <c r="R1135" s="127"/>
      <c r="S1135" s="127"/>
      <c r="T1135" s="127"/>
      <c r="U1135" s="127"/>
      <c r="V1135" s="127"/>
      <c r="W1135" s="127"/>
      <c r="X1135" s="127"/>
      <c r="Y1135" s="127"/>
      <c r="Z1135" s="127"/>
      <c r="AA1135" s="127"/>
    </row>
    <row r="1136">
      <c r="A1136" s="197">
        <v>46281.0</v>
      </c>
      <c r="B1136" s="127"/>
      <c r="C1136" s="128" t="s">
        <v>1858</v>
      </c>
      <c r="D1136" s="127"/>
      <c r="E1136" s="128">
        <v>2500000.0</v>
      </c>
      <c r="F1136" s="199"/>
      <c r="G1136" s="127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27"/>
      <c r="R1136" s="127"/>
      <c r="S1136" s="127"/>
      <c r="T1136" s="127"/>
      <c r="U1136" s="127"/>
      <c r="V1136" s="127"/>
      <c r="W1136" s="127"/>
      <c r="X1136" s="127"/>
      <c r="Y1136" s="127"/>
      <c r="Z1136" s="127"/>
      <c r="AA1136" s="127"/>
    </row>
    <row r="1137">
      <c r="A1137" s="197">
        <v>46281.0</v>
      </c>
      <c r="B1137" s="127"/>
      <c r="C1137" s="128" t="s">
        <v>1859</v>
      </c>
      <c r="D1137" s="127"/>
      <c r="E1137" s="128">
        <v>380000.0</v>
      </c>
      <c r="F1137" s="199"/>
      <c r="G1137" s="127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27"/>
      <c r="R1137" s="127"/>
      <c r="S1137" s="127"/>
      <c r="T1137" s="127"/>
      <c r="U1137" s="127"/>
      <c r="V1137" s="127"/>
      <c r="W1137" s="127"/>
      <c r="X1137" s="127"/>
      <c r="Y1137" s="127"/>
      <c r="Z1137" s="127"/>
      <c r="AA1137" s="127"/>
    </row>
    <row r="1138">
      <c r="A1138" s="197">
        <v>46282.0</v>
      </c>
      <c r="B1138" s="127"/>
      <c r="C1138" s="128" t="s">
        <v>1860</v>
      </c>
      <c r="D1138" s="127"/>
      <c r="E1138" s="127"/>
      <c r="F1138" s="198">
        <v>360000.0</v>
      </c>
      <c r="G1138" s="127"/>
      <c r="H1138" s="127"/>
      <c r="I1138" s="127"/>
      <c r="J1138" s="127"/>
      <c r="K1138" s="127"/>
      <c r="L1138" s="127"/>
      <c r="M1138" s="127"/>
      <c r="N1138" s="127"/>
      <c r="O1138" s="127"/>
      <c r="P1138" s="127"/>
      <c r="Q1138" s="127"/>
      <c r="R1138" s="127"/>
      <c r="S1138" s="127"/>
      <c r="T1138" s="127"/>
      <c r="U1138" s="127"/>
      <c r="V1138" s="127"/>
      <c r="W1138" s="127"/>
      <c r="X1138" s="127"/>
      <c r="Y1138" s="127"/>
      <c r="Z1138" s="127"/>
      <c r="AA1138" s="127"/>
    </row>
    <row r="1139">
      <c r="A1139" s="197">
        <v>46282.0</v>
      </c>
      <c r="B1139" s="127"/>
      <c r="C1139" s="128" t="s">
        <v>1861</v>
      </c>
      <c r="D1139" s="127"/>
      <c r="E1139" s="128">
        <v>360000.0</v>
      </c>
      <c r="F1139" s="199"/>
      <c r="G1139" s="127"/>
      <c r="H1139" s="127"/>
      <c r="I1139" s="127"/>
      <c r="J1139" s="127"/>
      <c r="K1139" s="127"/>
      <c r="L1139" s="127"/>
      <c r="M1139" s="127"/>
      <c r="N1139" s="127"/>
      <c r="O1139" s="127"/>
      <c r="P1139" s="127"/>
      <c r="Q1139" s="127"/>
      <c r="R1139" s="127"/>
      <c r="S1139" s="127"/>
      <c r="T1139" s="127"/>
      <c r="U1139" s="127"/>
      <c r="V1139" s="127"/>
      <c r="W1139" s="127"/>
      <c r="X1139" s="127"/>
      <c r="Y1139" s="127"/>
      <c r="Z1139" s="127"/>
      <c r="AA1139" s="127"/>
    </row>
    <row r="1140">
      <c r="A1140" s="197">
        <v>46282.0</v>
      </c>
      <c r="B1140" s="127"/>
      <c r="C1140" s="128" t="s">
        <v>1862</v>
      </c>
      <c r="D1140" s="127"/>
      <c r="E1140" s="127"/>
      <c r="F1140" s="198">
        <v>1.5E7</v>
      </c>
      <c r="G1140" s="127"/>
      <c r="H1140" s="127"/>
      <c r="I1140" s="127"/>
      <c r="J1140" s="127"/>
      <c r="K1140" s="127"/>
      <c r="L1140" s="127"/>
      <c r="M1140" s="127"/>
      <c r="N1140" s="127"/>
      <c r="O1140" s="127"/>
      <c r="P1140" s="127"/>
      <c r="Q1140" s="127"/>
      <c r="R1140" s="127"/>
      <c r="S1140" s="127"/>
      <c r="T1140" s="127"/>
      <c r="U1140" s="127"/>
      <c r="V1140" s="127"/>
      <c r="W1140" s="127"/>
      <c r="X1140" s="127"/>
      <c r="Y1140" s="127"/>
      <c r="Z1140" s="127"/>
      <c r="AA1140" s="127"/>
    </row>
    <row r="1141">
      <c r="A1141" s="197">
        <v>46282.0</v>
      </c>
      <c r="B1141" s="127"/>
      <c r="C1141" s="128" t="s">
        <v>1863</v>
      </c>
      <c r="D1141" s="127"/>
      <c r="E1141" s="127"/>
      <c r="F1141" s="198">
        <v>2.4E7</v>
      </c>
      <c r="G1141" s="127"/>
      <c r="H1141" s="127"/>
      <c r="I1141" s="127"/>
      <c r="J1141" s="127"/>
      <c r="K1141" s="127"/>
      <c r="L1141" s="127"/>
      <c r="M1141" s="127"/>
      <c r="N1141" s="127"/>
      <c r="O1141" s="127"/>
      <c r="P1141" s="127"/>
      <c r="Q1141" s="127"/>
      <c r="R1141" s="127"/>
      <c r="S1141" s="127"/>
      <c r="T1141" s="127"/>
      <c r="U1141" s="127"/>
      <c r="V1141" s="127"/>
      <c r="W1141" s="127"/>
      <c r="X1141" s="127"/>
      <c r="Y1141" s="127"/>
      <c r="Z1141" s="127"/>
      <c r="AA1141" s="127"/>
    </row>
    <row r="1142">
      <c r="A1142" s="197">
        <v>46282.0</v>
      </c>
      <c r="B1142" s="127"/>
      <c r="C1142" s="128" t="s">
        <v>1864</v>
      </c>
      <c r="D1142" s="127"/>
      <c r="E1142" s="128">
        <v>7000000.0</v>
      </c>
      <c r="F1142" s="199"/>
      <c r="G1142" s="127"/>
      <c r="H1142" s="127"/>
      <c r="I1142" s="127"/>
      <c r="J1142" s="127"/>
      <c r="K1142" s="127"/>
      <c r="L1142" s="127"/>
      <c r="M1142" s="127"/>
      <c r="N1142" s="127"/>
      <c r="O1142" s="127"/>
      <c r="P1142" s="127"/>
      <c r="Q1142" s="127"/>
      <c r="R1142" s="127"/>
      <c r="S1142" s="127"/>
      <c r="T1142" s="127"/>
      <c r="U1142" s="127"/>
      <c r="V1142" s="127"/>
      <c r="W1142" s="127"/>
      <c r="X1142" s="127"/>
      <c r="Y1142" s="127"/>
      <c r="Z1142" s="127"/>
      <c r="AA1142" s="127"/>
    </row>
    <row r="1143">
      <c r="A1143" s="197">
        <v>46283.0</v>
      </c>
      <c r="B1143" s="127"/>
      <c r="C1143" s="128" t="s">
        <v>1865</v>
      </c>
      <c r="D1143" s="127"/>
      <c r="E1143" s="128">
        <v>7600000.0</v>
      </c>
      <c r="F1143" s="199"/>
      <c r="G1143" s="127"/>
      <c r="H1143" s="127"/>
      <c r="I1143" s="127"/>
      <c r="J1143" s="127"/>
      <c r="K1143" s="127"/>
      <c r="L1143" s="127"/>
      <c r="M1143" s="127"/>
      <c r="N1143" s="127"/>
      <c r="O1143" s="127"/>
      <c r="P1143" s="127"/>
      <c r="Q1143" s="127"/>
      <c r="R1143" s="127"/>
      <c r="S1143" s="127"/>
      <c r="T1143" s="127"/>
      <c r="U1143" s="127"/>
      <c r="V1143" s="127"/>
      <c r="W1143" s="127"/>
      <c r="X1143" s="127"/>
      <c r="Y1143" s="127"/>
      <c r="Z1143" s="127"/>
      <c r="AA1143" s="127"/>
    </row>
    <row r="1144">
      <c r="A1144" s="197">
        <v>46286.0</v>
      </c>
      <c r="B1144" s="127"/>
      <c r="C1144" s="128" t="s">
        <v>1866</v>
      </c>
      <c r="D1144" s="127"/>
      <c r="E1144" s="128">
        <v>330000.0</v>
      </c>
      <c r="F1144" s="199"/>
      <c r="G1144" s="127"/>
      <c r="H1144" s="127"/>
      <c r="I1144" s="127"/>
      <c r="J1144" s="127"/>
      <c r="K1144" s="127"/>
      <c r="L1144" s="127"/>
      <c r="M1144" s="127"/>
      <c r="N1144" s="127"/>
      <c r="O1144" s="127"/>
      <c r="P1144" s="127"/>
      <c r="Q1144" s="127"/>
      <c r="R1144" s="127"/>
      <c r="S1144" s="127"/>
      <c r="T1144" s="127"/>
      <c r="U1144" s="127"/>
      <c r="V1144" s="127"/>
      <c r="W1144" s="127"/>
      <c r="X1144" s="127"/>
      <c r="Y1144" s="127"/>
      <c r="Z1144" s="127"/>
      <c r="AA1144" s="127"/>
    </row>
    <row r="1145">
      <c r="A1145" s="197">
        <v>46286.0</v>
      </c>
      <c r="B1145" s="127"/>
      <c r="C1145" s="128" t="s">
        <v>1867</v>
      </c>
      <c r="D1145" s="127"/>
      <c r="E1145" s="128"/>
      <c r="F1145" s="198">
        <v>780000.0</v>
      </c>
      <c r="G1145" s="127"/>
      <c r="H1145" s="127"/>
      <c r="I1145" s="127"/>
      <c r="J1145" s="127"/>
      <c r="K1145" s="127"/>
      <c r="L1145" s="127"/>
      <c r="M1145" s="127"/>
      <c r="N1145" s="127"/>
      <c r="O1145" s="127"/>
      <c r="P1145" s="127"/>
      <c r="Q1145" s="127"/>
      <c r="R1145" s="127"/>
      <c r="S1145" s="127"/>
      <c r="T1145" s="127"/>
      <c r="U1145" s="127"/>
      <c r="V1145" s="127"/>
      <c r="W1145" s="127"/>
      <c r="X1145" s="127"/>
      <c r="Y1145" s="127"/>
      <c r="Z1145" s="127"/>
      <c r="AA1145" s="127"/>
    </row>
    <row r="1146">
      <c r="A1146" s="197">
        <v>46286.0</v>
      </c>
      <c r="B1146" s="127"/>
      <c r="C1146" s="128" t="s">
        <v>1868</v>
      </c>
      <c r="D1146" s="127"/>
      <c r="E1146" s="128">
        <v>180000.0</v>
      </c>
      <c r="F1146" s="199"/>
      <c r="G1146" s="127"/>
      <c r="H1146" s="127"/>
      <c r="I1146" s="127"/>
      <c r="J1146" s="127"/>
      <c r="K1146" s="127"/>
      <c r="L1146" s="127"/>
      <c r="M1146" s="127"/>
      <c r="N1146" s="127"/>
      <c r="O1146" s="127"/>
      <c r="P1146" s="127"/>
      <c r="Q1146" s="127"/>
      <c r="R1146" s="127"/>
      <c r="S1146" s="127"/>
      <c r="T1146" s="127"/>
      <c r="U1146" s="127"/>
      <c r="V1146" s="127"/>
      <c r="W1146" s="127"/>
      <c r="X1146" s="127"/>
      <c r="Y1146" s="127"/>
      <c r="Z1146" s="127"/>
      <c r="AA1146" s="127"/>
    </row>
    <row r="1147">
      <c r="A1147" s="197">
        <v>46286.0</v>
      </c>
      <c r="B1147" s="127"/>
      <c r="C1147" s="128" t="s">
        <v>1869</v>
      </c>
      <c r="D1147" s="127"/>
      <c r="E1147" s="128">
        <v>600000.0</v>
      </c>
      <c r="F1147" s="199"/>
      <c r="G1147" s="127"/>
      <c r="H1147" s="127"/>
      <c r="I1147" s="127"/>
      <c r="J1147" s="127"/>
      <c r="K1147" s="127"/>
      <c r="L1147" s="127"/>
      <c r="M1147" s="127"/>
      <c r="N1147" s="127"/>
      <c r="O1147" s="127"/>
      <c r="P1147" s="127"/>
      <c r="Q1147" s="127"/>
      <c r="R1147" s="127"/>
      <c r="S1147" s="127"/>
      <c r="T1147" s="127"/>
      <c r="U1147" s="127"/>
      <c r="V1147" s="127"/>
      <c r="W1147" s="127"/>
      <c r="X1147" s="127"/>
      <c r="Y1147" s="127"/>
      <c r="Z1147" s="127"/>
      <c r="AA1147" s="127"/>
    </row>
    <row r="1148">
      <c r="A1148" s="197">
        <v>46287.0</v>
      </c>
      <c r="B1148" s="127"/>
      <c r="C1148" s="128" t="s">
        <v>1870</v>
      </c>
      <c r="D1148" s="127"/>
      <c r="E1148" s="127"/>
      <c r="F1148" s="198">
        <v>1.0E7</v>
      </c>
      <c r="G1148" s="127"/>
      <c r="H1148" s="127"/>
      <c r="I1148" s="127"/>
      <c r="J1148" s="127"/>
      <c r="K1148" s="127"/>
      <c r="L1148" s="127"/>
      <c r="M1148" s="127"/>
      <c r="N1148" s="127"/>
      <c r="O1148" s="127"/>
      <c r="P1148" s="127"/>
      <c r="Q1148" s="127"/>
      <c r="R1148" s="127"/>
      <c r="S1148" s="127"/>
      <c r="T1148" s="127"/>
      <c r="U1148" s="127"/>
      <c r="V1148" s="127"/>
      <c r="W1148" s="127"/>
      <c r="X1148" s="127"/>
      <c r="Y1148" s="127"/>
      <c r="Z1148" s="127"/>
      <c r="AA1148" s="127"/>
    </row>
    <row r="1149">
      <c r="A1149" s="197">
        <v>46287.0</v>
      </c>
      <c r="B1149" s="127"/>
      <c r="C1149" s="128" t="s">
        <v>1871</v>
      </c>
      <c r="D1149" s="127"/>
      <c r="E1149" s="128">
        <v>700000.0</v>
      </c>
      <c r="F1149" s="199"/>
      <c r="G1149" s="127"/>
      <c r="H1149" s="127"/>
      <c r="I1149" s="127"/>
      <c r="J1149" s="127"/>
      <c r="K1149" s="127"/>
      <c r="L1149" s="127"/>
      <c r="M1149" s="127"/>
      <c r="N1149" s="127"/>
      <c r="O1149" s="127"/>
      <c r="P1149" s="127"/>
      <c r="Q1149" s="127"/>
      <c r="R1149" s="127"/>
      <c r="S1149" s="127"/>
      <c r="T1149" s="127"/>
      <c r="U1149" s="127"/>
      <c r="V1149" s="127"/>
      <c r="W1149" s="127"/>
      <c r="X1149" s="127"/>
      <c r="Y1149" s="127"/>
      <c r="Z1149" s="127"/>
      <c r="AA1149" s="127"/>
    </row>
    <row r="1150">
      <c r="A1150" s="197">
        <v>46287.0</v>
      </c>
      <c r="B1150" s="127"/>
      <c r="C1150" s="128" t="s">
        <v>1872</v>
      </c>
      <c r="D1150" s="127"/>
      <c r="E1150" s="128">
        <v>2300000.0</v>
      </c>
      <c r="F1150" s="199"/>
      <c r="G1150" s="127"/>
      <c r="H1150" s="127"/>
      <c r="I1150" s="127"/>
      <c r="J1150" s="127"/>
      <c r="K1150" s="127"/>
      <c r="L1150" s="127"/>
      <c r="M1150" s="127"/>
      <c r="N1150" s="127"/>
      <c r="O1150" s="127"/>
      <c r="P1150" s="127"/>
      <c r="Q1150" s="127"/>
      <c r="R1150" s="127"/>
      <c r="S1150" s="127"/>
      <c r="T1150" s="127"/>
      <c r="U1150" s="127"/>
      <c r="V1150" s="127"/>
      <c r="W1150" s="127"/>
      <c r="X1150" s="127"/>
      <c r="Y1150" s="127"/>
      <c r="Z1150" s="127"/>
      <c r="AA1150" s="127"/>
    </row>
    <row r="1151">
      <c r="A1151" s="197">
        <v>46287.0</v>
      </c>
      <c r="B1151" s="127"/>
      <c r="C1151" s="128" t="s">
        <v>1873</v>
      </c>
      <c r="D1151" s="127"/>
      <c r="E1151" s="127"/>
      <c r="F1151" s="198">
        <v>1.4E7</v>
      </c>
      <c r="G1151" s="127"/>
      <c r="H1151" s="127"/>
      <c r="I1151" s="127"/>
      <c r="J1151" s="127"/>
      <c r="K1151" s="127"/>
      <c r="L1151" s="127"/>
      <c r="M1151" s="127"/>
      <c r="N1151" s="127"/>
      <c r="O1151" s="127"/>
      <c r="P1151" s="127"/>
      <c r="Q1151" s="127"/>
      <c r="R1151" s="127"/>
      <c r="S1151" s="127"/>
      <c r="T1151" s="127"/>
      <c r="U1151" s="127"/>
      <c r="V1151" s="127"/>
      <c r="W1151" s="127"/>
      <c r="X1151" s="127"/>
      <c r="Y1151" s="127"/>
      <c r="Z1151" s="127"/>
      <c r="AA1151" s="127"/>
    </row>
    <row r="1152">
      <c r="A1152" s="197">
        <v>46288.0</v>
      </c>
      <c r="B1152" s="127"/>
      <c r="C1152" s="128" t="s">
        <v>1874</v>
      </c>
      <c r="D1152" s="127"/>
      <c r="E1152" s="244">
        <v>1.0E7</v>
      </c>
      <c r="F1152" s="199"/>
      <c r="G1152" s="127"/>
      <c r="H1152" s="127"/>
      <c r="I1152" s="127"/>
      <c r="J1152" s="127"/>
      <c r="K1152" s="127"/>
      <c r="L1152" s="127"/>
      <c r="M1152" s="127"/>
      <c r="N1152" s="127"/>
      <c r="O1152" s="127"/>
      <c r="P1152" s="127"/>
      <c r="Q1152" s="127"/>
      <c r="R1152" s="127"/>
      <c r="S1152" s="127"/>
      <c r="T1152" s="127"/>
      <c r="U1152" s="127"/>
      <c r="V1152" s="127"/>
      <c r="W1152" s="127"/>
      <c r="X1152" s="127"/>
      <c r="Y1152" s="127"/>
      <c r="Z1152" s="127"/>
      <c r="AA1152" s="127"/>
    </row>
    <row r="1153">
      <c r="A1153" s="197">
        <v>47384.0</v>
      </c>
      <c r="B1153" s="127"/>
      <c r="C1153" s="128" t="s">
        <v>1875</v>
      </c>
      <c r="D1153" s="127"/>
      <c r="E1153" s="127"/>
      <c r="F1153" s="198">
        <v>1000000.0</v>
      </c>
      <c r="G1153" s="127"/>
      <c r="H1153" s="127"/>
      <c r="I1153" s="127"/>
      <c r="J1153" s="127"/>
      <c r="K1153" s="127"/>
      <c r="L1153" s="127"/>
      <c r="M1153" s="127"/>
      <c r="N1153" s="127"/>
      <c r="O1153" s="127"/>
      <c r="P1153" s="127"/>
      <c r="Q1153" s="127"/>
      <c r="R1153" s="127"/>
      <c r="S1153" s="127"/>
      <c r="T1153" s="127"/>
      <c r="U1153" s="127"/>
      <c r="V1153" s="127"/>
      <c r="W1153" s="127"/>
      <c r="X1153" s="127"/>
      <c r="Y1153" s="127"/>
      <c r="Z1153" s="127"/>
      <c r="AA1153" s="127"/>
    </row>
    <row r="1154">
      <c r="A1154" s="228">
        <v>46297.0</v>
      </c>
      <c r="B1154" s="127"/>
      <c r="C1154" s="128" t="s">
        <v>1876</v>
      </c>
      <c r="D1154" s="127"/>
      <c r="E1154" s="128">
        <v>1.0E7</v>
      </c>
      <c r="F1154" s="199"/>
      <c r="G1154" s="127"/>
      <c r="H1154" s="127"/>
      <c r="I1154" s="127"/>
      <c r="J1154" s="127"/>
      <c r="K1154" s="127"/>
      <c r="L1154" s="127"/>
      <c r="M1154" s="127"/>
      <c r="N1154" s="127"/>
      <c r="O1154" s="127"/>
      <c r="P1154" s="127"/>
      <c r="Q1154" s="127"/>
      <c r="R1154" s="127"/>
      <c r="S1154" s="127"/>
      <c r="T1154" s="127"/>
      <c r="U1154" s="127"/>
      <c r="V1154" s="127"/>
      <c r="W1154" s="127"/>
      <c r="X1154" s="127"/>
      <c r="Y1154" s="127"/>
      <c r="Z1154" s="127"/>
      <c r="AA1154" s="127"/>
    </row>
    <row r="1155">
      <c r="A1155" s="197">
        <v>46289.0</v>
      </c>
      <c r="B1155" s="127"/>
      <c r="C1155" s="128" t="s">
        <v>1851</v>
      </c>
      <c r="D1155" s="127"/>
      <c r="E1155" s="127"/>
      <c r="F1155" s="198">
        <v>5000000.0</v>
      </c>
      <c r="G1155" s="127"/>
      <c r="H1155" s="127"/>
      <c r="I1155" s="127"/>
      <c r="J1155" s="127"/>
      <c r="K1155" s="127"/>
      <c r="L1155" s="127"/>
      <c r="M1155" s="127"/>
      <c r="N1155" s="127"/>
      <c r="O1155" s="127"/>
      <c r="P1155" s="127"/>
      <c r="Q1155" s="127"/>
      <c r="R1155" s="127"/>
      <c r="S1155" s="127"/>
      <c r="T1155" s="127"/>
      <c r="U1155" s="127"/>
      <c r="V1155" s="127"/>
      <c r="W1155" s="127"/>
      <c r="X1155" s="127"/>
      <c r="Y1155" s="127"/>
      <c r="Z1155" s="127"/>
      <c r="AA1155" s="127"/>
    </row>
    <row r="1156">
      <c r="A1156" s="197"/>
      <c r="B1156" s="127"/>
      <c r="C1156" s="128" t="s">
        <v>1877</v>
      </c>
      <c r="D1156" s="127"/>
      <c r="E1156" s="253"/>
      <c r="F1156" s="199"/>
      <c r="G1156" s="127"/>
      <c r="H1156" s="128">
        <v>7.0E7</v>
      </c>
      <c r="I1156" s="127"/>
      <c r="J1156" s="127"/>
      <c r="K1156" s="127"/>
      <c r="L1156" s="127"/>
      <c r="M1156" s="127"/>
      <c r="N1156" s="127"/>
      <c r="O1156" s="127"/>
      <c r="P1156" s="127"/>
      <c r="Q1156" s="127"/>
      <c r="R1156" s="127"/>
      <c r="S1156" s="127"/>
      <c r="T1156" s="127"/>
      <c r="U1156" s="127"/>
      <c r="V1156" s="127"/>
      <c r="W1156" s="127"/>
      <c r="X1156" s="127"/>
      <c r="Y1156" s="127"/>
      <c r="Z1156" s="127"/>
      <c r="AA1156" s="127"/>
    </row>
    <row r="1157">
      <c r="A1157" s="197">
        <v>46290.0</v>
      </c>
      <c r="B1157" s="127"/>
      <c r="C1157" s="128" t="s">
        <v>1878</v>
      </c>
      <c r="D1157" s="127"/>
      <c r="E1157" s="253">
        <v>1650000.0</v>
      </c>
      <c r="F1157" s="199"/>
      <c r="G1157" s="127"/>
      <c r="H1157" s="127">
        <f>H1156-E1158-E1159-E1160-E1161-E1162-E1163-E1164-E1165-E1166</f>
        <v>51959001</v>
      </c>
      <c r="I1157" s="127"/>
      <c r="J1157" s="127"/>
      <c r="K1157" s="127"/>
      <c r="L1157" s="127"/>
      <c r="M1157" s="127"/>
      <c r="N1157" s="127"/>
      <c r="O1157" s="127"/>
      <c r="P1157" s="127"/>
      <c r="Q1157" s="127"/>
      <c r="R1157" s="127"/>
      <c r="S1157" s="127"/>
      <c r="T1157" s="127"/>
      <c r="U1157" s="127"/>
      <c r="V1157" s="127"/>
      <c r="W1157" s="127"/>
      <c r="X1157" s="127"/>
      <c r="Y1157" s="127"/>
      <c r="Z1157" s="127"/>
      <c r="AA1157" s="127"/>
    </row>
    <row r="1158">
      <c r="A1158" s="197">
        <v>46290.0</v>
      </c>
      <c r="B1158" s="127"/>
      <c r="C1158" s="128" t="s">
        <v>1879</v>
      </c>
      <c r="D1158" s="127"/>
      <c r="E1158" s="253">
        <v>600000.0</v>
      </c>
      <c r="F1158" s="199"/>
      <c r="G1158" s="127"/>
      <c r="H1158" s="127">
        <f>E1157+E1158+E1159+E1160+E1161+E1162+E1163+E1164+E1165+E1166</f>
        <v>19690999</v>
      </c>
      <c r="I1158" s="127"/>
      <c r="J1158" s="127"/>
      <c r="K1158" s="127"/>
      <c r="L1158" s="127"/>
      <c r="M1158" s="127"/>
      <c r="N1158" s="127"/>
      <c r="O1158" s="127"/>
      <c r="P1158" s="127"/>
      <c r="Q1158" s="127"/>
      <c r="R1158" s="127"/>
      <c r="S1158" s="127"/>
      <c r="T1158" s="127"/>
      <c r="U1158" s="127"/>
      <c r="V1158" s="127"/>
      <c r="W1158" s="127"/>
      <c r="X1158" s="127"/>
      <c r="Y1158" s="127"/>
      <c r="Z1158" s="127"/>
      <c r="AA1158" s="127"/>
    </row>
    <row r="1159">
      <c r="A1159" s="197">
        <v>46294.0</v>
      </c>
      <c r="B1159" s="127"/>
      <c r="C1159" s="2"/>
      <c r="D1159" s="127"/>
      <c r="E1159" s="128">
        <v>98000.0</v>
      </c>
      <c r="F1159" s="198"/>
      <c r="G1159" s="127"/>
      <c r="H1159" s="127"/>
      <c r="I1159" s="127"/>
      <c r="J1159" s="127"/>
      <c r="K1159" s="127"/>
      <c r="L1159" s="127"/>
      <c r="M1159" s="127"/>
      <c r="N1159" s="127"/>
      <c r="O1159" s="127"/>
      <c r="P1159" s="127"/>
      <c r="Q1159" s="127"/>
      <c r="R1159" s="127"/>
      <c r="S1159" s="127"/>
      <c r="T1159" s="127"/>
      <c r="U1159" s="127"/>
      <c r="V1159" s="127"/>
      <c r="W1159" s="127"/>
      <c r="X1159" s="127"/>
      <c r="Y1159" s="127"/>
      <c r="Z1159" s="127"/>
      <c r="AA1159" s="127"/>
    </row>
    <row r="1160">
      <c r="A1160" s="197">
        <v>46294.0</v>
      </c>
      <c r="B1160" s="127"/>
      <c r="C1160" s="2" t="s">
        <v>1880</v>
      </c>
      <c r="D1160" s="127"/>
      <c r="E1160" s="128">
        <v>4584000.0</v>
      </c>
      <c r="F1160" s="198"/>
      <c r="G1160" s="127"/>
      <c r="H1160" s="127"/>
      <c r="I1160" s="127"/>
      <c r="J1160" s="127"/>
      <c r="K1160" s="127"/>
      <c r="L1160" s="127"/>
      <c r="M1160" s="127"/>
      <c r="N1160" s="127"/>
      <c r="O1160" s="127"/>
      <c r="P1160" s="127"/>
      <c r="Q1160" s="127"/>
      <c r="R1160" s="127"/>
      <c r="S1160" s="127"/>
      <c r="T1160" s="127"/>
      <c r="U1160" s="127"/>
      <c r="V1160" s="127"/>
      <c r="W1160" s="127"/>
      <c r="X1160" s="127"/>
      <c r="Y1160" s="127"/>
      <c r="Z1160" s="127"/>
      <c r="AA1160" s="127"/>
    </row>
    <row r="1161">
      <c r="A1161" s="197">
        <v>46294.0</v>
      </c>
      <c r="B1161" s="127"/>
      <c r="C1161" s="2" t="s">
        <v>1881</v>
      </c>
      <c r="D1161" s="127"/>
      <c r="E1161" s="128">
        <v>1.0E7</v>
      </c>
      <c r="F1161" s="198"/>
      <c r="G1161" s="127"/>
      <c r="H1161" s="127"/>
      <c r="I1161" s="127"/>
      <c r="J1161" s="127"/>
      <c r="K1161" s="127"/>
      <c r="L1161" s="127"/>
      <c r="M1161" s="127"/>
      <c r="N1161" s="127"/>
      <c r="O1161" s="127"/>
      <c r="P1161" s="127"/>
      <c r="Q1161" s="127"/>
      <c r="R1161" s="127"/>
      <c r="S1161" s="127"/>
      <c r="T1161" s="127"/>
      <c r="U1161" s="127"/>
      <c r="V1161" s="127"/>
      <c r="W1161" s="127"/>
      <c r="X1161" s="127"/>
      <c r="Y1161" s="127"/>
      <c r="Z1161" s="127"/>
      <c r="AA1161" s="127"/>
    </row>
    <row r="1162">
      <c r="A1162" s="197">
        <v>46294.0</v>
      </c>
      <c r="B1162" s="127"/>
      <c r="C1162" s="2" t="s">
        <v>1882</v>
      </c>
      <c r="D1162" s="127"/>
      <c r="E1162" s="128">
        <v>180000.0</v>
      </c>
      <c r="F1162" s="198"/>
      <c r="G1162" s="127"/>
      <c r="H1162" s="127"/>
      <c r="I1162" s="127"/>
      <c r="J1162" s="127"/>
      <c r="K1162" s="127"/>
      <c r="L1162" s="127"/>
      <c r="M1162" s="127"/>
      <c r="N1162" s="127"/>
      <c r="O1162" s="127"/>
      <c r="P1162" s="127"/>
      <c r="Q1162" s="127"/>
      <c r="R1162" s="127"/>
      <c r="S1162" s="127"/>
      <c r="T1162" s="127"/>
      <c r="U1162" s="127"/>
      <c r="V1162" s="127"/>
      <c r="W1162" s="127"/>
      <c r="X1162" s="127"/>
      <c r="Y1162" s="127"/>
      <c r="Z1162" s="127"/>
      <c r="AA1162" s="127"/>
    </row>
    <row r="1163">
      <c r="A1163" s="197">
        <v>46294.0</v>
      </c>
      <c r="B1163" s="127"/>
      <c r="C1163" s="2" t="s">
        <v>280</v>
      </c>
      <c r="D1163" s="127"/>
      <c r="E1163" s="128">
        <v>100000.0</v>
      </c>
      <c r="F1163" s="198"/>
      <c r="G1163" s="127"/>
      <c r="H1163" s="127"/>
      <c r="I1163" s="127"/>
      <c r="J1163" s="127"/>
      <c r="K1163" s="127"/>
      <c r="L1163" s="127"/>
      <c r="M1163" s="127"/>
      <c r="N1163" s="127"/>
      <c r="O1163" s="127"/>
      <c r="P1163" s="127"/>
      <c r="Q1163" s="127"/>
      <c r="R1163" s="127"/>
      <c r="S1163" s="127"/>
      <c r="T1163" s="127"/>
      <c r="U1163" s="127"/>
      <c r="V1163" s="127"/>
      <c r="W1163" s="127"/>
      <c r="X1163" s="127"/>
      <c r="Y1163" s="127"/>
      <c r="Z1163" s="127"/>
      <c r="AA1163" s="127"/>
    </row>
    <row r="1164">
      <c r="A1164" s="197">
        <v>46294.0</v>
      </c>
      <c r="B1164" s="127"/>
      <c r="C1164" s="2" t="s">
        <v>1883</v>
      </c>
      <c r="D1164" s="127"/>
      <c r="E1164" s="244">
        <v>1940000.0</v>
      </c>
      <c r="F1164" s="198"/>
      <c r="G1164" s="127"/>
      <c r="H1164" s="127"/>
      <c r="I1164" s="127"/>
      <c r="J1164" s="127"/>
      <c r="K1164" s="127"/>
      <c r="L1164" s="127"/>
      <c r="M1164" s="127"/>
      <c r="N1164" s="127"/>
      <c r="O1164" s="127"/>
      <c r="P1164" s="127"/>
      <c r="Q1164" s="127"/>
      <c r="R1164" s="127"/>
      <c r="S1164" s="127"/>
      <c r="T1164" s="127"/>
      <c r="U1164" s="127"/>
      <c r="V1164" s="127"/>
      <c r="W1164" s="127"/>
      <c r="X1164" s="127"/>
      <c r="Y1164" s="127"/>
      <c r="Z1164" s="127"/>
      <c r="AA1164" s="127"/>
    </row>
    <row r="1165">
      <c r="A1165" s="197">
        <v>46294.0</v>
      </c>
      <c r="B1165" s="127"/>
      <c r="C1165" s="2" t="s">
        <v>1884</v>
      </c>
      <c r="D1165" s="127"/>
      <c r="E1165" s="128">
        <v>339000.0</v>
      </c>
      <c r="F1165" s="198"/>
      <c r="G1165" s="127"/>
      <c r="H1165" s="127"/>
      <c r="I1165" s="127"/>
      <c r="J1165" s="127"/>
      <c r="K1165" s="127"/>
      <c r="L1165" s="127"/>
      <c r="M1165" s="127"/>
      <c r="N1165" s="127"/>
      <c r="O1165" s="127"/>
      <c r="P1165" s="127"/>
      <c r="Q1165" s="127"/>
      <c r="R1165" s="127"/>
      <c r="S1165" s="127"/>
      <c r="T1165" s="127"/>
      <c r="U1165" s="127"/>
      <c r="V1165" s="127"/>
      <c r="W1165" s="127"/>
      <c r="X1165" s="127"/>
      <c r="Y1165" s="127"/>
      <c r="Z1165" s="127"/>
      <c r="AA1165" s="127"/>
    </row>
    <row r="1166">
      <c r="A1166" s="197">
        <v>46294.0</v>
      </c>
      <c r="B1166" s="127"/>
      <c r="C1166" s="2" t="s">
        <v>1885</v>
      </c>
      <c r="D1166" s="127"/>
      <c r="E1166" s="128">
        <v>199999.0</v>
      </c>
      <c r="F1166" s="198"/>
      <c r="G1166" s="127"/>
      <c r="H1166" s="127"/>
      <c r="I1166" s="127"/>
      <c r="J1166" s="127"/>
      <c r="K1166" s="127"/>
      <c r="L1166" s="127"/>
      <c r="M1166" s="127"/>
      <c r="N1166" s="127"/>
      <c r="O1166" s="127"/>
      <c r="P1166" s="127"/>
      <c r="Q1166" s="127"/>
      <c r="R1166" s="127"/>
      <c r="S1166" s="127"/>
      <c r="T1166" s="127"/>
      <c r="U1166" s="127"/>
      <c r="V1166" s="127"/>
      <c r="W1166" s="127"/>
      <c r="X1166" s="127"/>
      <c r="Y1166" s="127"/>
      <c r="Z1166" s="127"/>
      <c r="AA1166" s="127"/>
    </row>
    <row r="1167">
      <c r="A1167" s="197">
        <v>46293.0</v>
      </c>
      <c r="B1167" s="127"/>
      <c r="C1167" s="2" t="s">
        <v>1886</v>
      </c>
      <c r="D1167" s="127"/>
      <c r="E1167" s="127"/>
      <c r="F1167" s="198">
        <v>4000000.0</v>
      </c>
      <c r="G1167" s="127"/>
      <c r="H1167" s="127"/>
      <c r="I1167" s="127"/>
      <c r="J1167" s="127"/>
      <c r="K1167" s="127"/>
      <c r="L1167" s="127"/>
      <c r="M1167" s="127"/>
      <c r="N1167" s="127"/>
      <c r="O1167" s="127"/>
      <c r="P1167" s="127"/>
      <c r="Q1167" s="127"/>
      <c r="R1167" s="127"/>
      <c r="S1167" s="127"/>
      <c r="T1167" s="127"/>
      <c r="U1167" s="127"/>
      <c r="V1167" s="127"/>
      <c r="W1167" s="127"/>
      <c r="X1167" s="127"/>
      <c r="Y1167" s="127"/>
      <c r="Z1167" s="127"/>
      <c r="AA1167" s="127"/>
    </row>
    <row r="1168">
      <c r="A1168" s="197">
        <v>46293.0</v>
      </c>
      <c r="B1168" s="127"/>
      <c r="C1168" s="2" t="s">
        <v>1887</v>
      </c>
      <c r="D1168" s="127"/>
      <c r="E1168" s="127"/>
      <c r="F1168" s="198">
        <v>1.4E7</v>
      </c>
      <c r="G1168" s="127"/>
      <c r="H1168" s="127"/>
      <c r="I1168" s="127"/>
      <c r="J1168" s="127"/>
      <c r="K1168" s="127"/>
      <c r="L1168" s="127"/>
      <c r="M1168" s="127"/>
      <c r="N1168" s="127"/>
      <c r="O1168" s="127"/>
      <c r="P1168" s="127"/>
      <c r="Q1168" s="127"/>
      <c r="R1168" s="127"/>
      <c r="S1168" s="127"/>
      <c r="T1168" s="127"/>
      <c r="U1168" s="127"/>
      <c r="V1168" s="127"/>
      <c r="W1168" s="127"/>
      <c r="X1168" s="127"/>
      <c r="Y1168" s="127"/>
      <c r="Z1168" s="127"/>
      <c r="AA1168" s="127"/>
    </row>
    <row r="1169">
      <c r="A1169" s="197">
        <v>46293.0</v>
      </c>
      <c r="B1169" s="127"/>
      <c r="C1169" s="2" t="s">
        <v>1888</v>
      </c>
      <c r="D1169" s="127"/>
      <c r="E1169" s="127"/>
      <c r="F1169" s="198">
        <v>3000000.0</v>
      </c>
      <c r="G1169" s="127"/>
      <c r="H1169" s="127"/>
      <c r="I1169" s="127"/>
      <c r="J1169" s="127"/>
      <c r="K1169" s="127"/>
      <c r="L1169" s="127"/>
      <c r="M1169" s="127"/>
      <c r="N1169" s="127"/>
      <c r="O1169" s="127"/>
      <c r="P1169" s="127"/>
      <c r="Q1169" s="127"/>
      <c r="R1169" s="127"/>
      <c r="S1169" s="127"/>
      <c r="T1169" s="127"/>
      <c r="U1169" s="127"/>
      <c r="V1169" s="127"/>
      <c r="W1169" s="127"/>
      <c r="X1169" s="127"/>
      <c r="Y1169" s="127"/>
      <c r="Z1169" s="127"/>
      <c r="AA1169" s="127"/>
    </row>
    <row r="1170">
      <c r="A1170" s="127"/>
      <c r="B1170" s="127"/>
      <c r="C1170" s="2" t="s">
        <v>1131</v>
      </c>
      <c r="D1170" s="127"/>
      <c r="E1170" s="128">
        <v>3000000.0</v>
      </c>
      <c r="F1170" s="199"/>
      <c r="G1170" s="127"/>
      <c r="H1170" s="127"/>
      <c r="I1170" s="127"/>
      <c r="J1170" s="127"/>
      <c r="K1170" s="127"/>
      <c r="L1170" s="127"/>
      <c r="M1170" s="127"/>
      <c r="N1170" s="127"/>
      <c r="O1170" s="127"/>
      <c r="P1170" s="127"/>
      <c r="Q1170" s="127"/>
      <c r="R1170" s="127"/>
      <c r="S1170" s="127"/>
      <c r="T1170" s="127"/>
      <c r="U1170" s="127"/>
      <c r="V1170" s="127"/>
      <c r="W1170" s="127"/>
      <c r="X1170" s="127"/>
      <c r="Y1170" s="127"/>
      <c r="Z1170" s="127"/>
      <c r="AA1170" s="127"/>
    </row>
    <row r="1171">
      <c r="A1171" s="197">
        <v>46295.0</v>
      </c>
      <c r="B1171" s="127"/>
      <c r="C1171" s="2" t="s">
        <v>1889</v>
      </c>
      <c r="D1171" s="127"/>
      <c r="E1171" s="128"/>
      <c r="F1171" s="198">
        <v>1.0E7</v>
      </c>
      <c r="G1171" s="127"/>
      <c r="H1171" s="127"/>
      <c r="I1171" s="127"/>
      <c r="J1171" s="127"/>
      <c r="K1171" s="127"/>
      <c r="L1171" s="127"/>
      <c r="M1171" s="127"/>
      <c r="N1171" s="127"/>
      <c r="O1171" s="127"/>
      <c r="P1171" s="127"/>
      <c r="Q1171" s="127"/>
      <c r="R1171" s="127"/>
      <c r="S1171" s="127"/>
      <c r="T1171" s="127"/>
      <c r="U1171" s="127"/>
      <c r="V1171" s="127"/>
      <c r="W1171" s="127"/>
      <c r="X1171" s="127"/>
      <c r="Y1171" s="127"/>
      <c r="Z1171" s="127"/>
      <c r="AA1171" s="127"/>
    </row>
    <row r="1172">
      <c r="A1172" s="197">
        <v>46297.0</v>
      </c>
      <c r="B1172" s="127"/>
      <c r="C1172" s="2" t="s">
        <v>1740</v>
      </c>
      <c r="D1172" s="127"/>
      <c r="E1172" s="128">
        <v>4000000.0</v>
      </c>
      <c r="F1172" s="199"/>
      <c r="G1172" s="127"/>
      <c r="H1172" s="127"/>
      <c r="I1172" s="127"/>
      <c r="J1172" s="127"/>
      <c r="K1172" s="127"/>
      <c r="L1172" s="127"/>
      <c r="M1172" s="127"/>
      <c r="N1172" s="127"/>
      <c r="O1172" s="127"/>
      <c r="P1172" s="127"/>
      <c r="Q1172" s="127"/>
      <c r="R1172" s="127"/>
      <c r="S1172" s="127"/>
      <c r="T1172" s="127"/>
      <c r="U1172" s="127"/>
      <c r="V1172" s="127"/>
      <c r="W1172" s="127"/>
      <c r="X1172" s="127"/>
      <c r="Y1172" s="127"/>
      <c r="Z1172" s="127"/>
      <c r="AA1172" s="127"/>
    </row>
    <row r="1173">
      <c r="A1173" s="197">
        <v>46297.0</v>
      </c>
      <c r="B1173" s="127"/>
      <c r="C1173" s="2" t="s">
        <v>1890</v>
      </c>
      <c r="D1173" s="127"/>
      <c r="E1173" s="127"/>
      <c r="F1173" s="198">
        <v>1.0E7</v>
      </c>
      <c r="G1173" s="127"/>
      <c r="H1173" s="127"/>
      <c r="I1173" s="127"/>
      <c r="J1173" s="127"/>
      <c r="K1173" s="127"/>
      <c r="L1173" s="127"/>
      <c r="M1173" s="127"/>
      <c r="N1173" s="127"/>
      <c r="O1173" s="127"/>
      <c r="P1173" s="127"/>
      <c r="Q1173" s="127"/>
      <c r="R1173" s="127"/>
      <c r="S1173" s="127"/>
      <c r="T1173" s="127"/>
      <c r="U1173" s="127"/>
      <c r="V1173" s="127"/>
      <c r="W1173" s="127"/>
      <c r="X1173" s="127"/>
      <c r="Y1173" s="127"/>
      <c r="Z1173" s="127"/>
      <c r="AA1173" s="127"/>
    </row>
    <row r="1174">
      <c r="A1174" s="197">
        <v>46298.0</v>
      </c>
      <c r="B1174" s="127"/>
      <c r="C1174" s="2" t="s">
        <v>1891</v>
      </c>
      <c r="D1174" s="127"/>
      <c r="E1174" s="128">
        <v>3000000.0</v>
      </c>
      <c r="F1174" s="199"/>
      <c r="G1174" s="127"/>
      <c r="H1174" s="127"/>
      <c r="I1174" s="127"/>
      <c r="J1174" s="127"/>
      <c r="K1174" s="127"/>
      <c r="L1174" s="127"/>
      <c r="M1174" s="127"/>
      <c r="N1174" s="127"/>
      <c r="O1174" s="127"/>
      <c r="P1174" s="127"/>
      <c r="Q1174" s="127"/>
      <c r="R1174" s="127"/>
      <c r="S1174" s="127"/>
      <c r="T1174" s="127"/>
      <c r="U1174" s="127"/>
      <c r="V1174" s="127"/>
      <c r="W1174" s="127"/>
      <c r="X1174" s="127"/>
      <c r="Y1174" s="127"/>
      <c r="Z1174" s="127"/>
      <c r="AA1174" s="127"/>
    </row>
    <row r="1175">
      <c r="A1175" s="197">
        <v>42646.0</v>
      </c>
      <c r="B1175" s="127"/>
      <c r="C1175" s="128" t="s">
        <v>1892</v>
      </c>
      <c r="D1175" s="127"/>
      <c r="E1175" s="128">
        <v>1.0E7</v>
      </c>
      <c r="F1175" s="199"/>
      <c r="G1175" s="127"/>
      <c r="H1175" s="127"/>
      <c r="I1175" s="127"/>
      <c r="J1175" s="127"/>
      <c r="K1175" s="127"/>
      <c r="L1175" s="127"/>
      <c r="M1175" s="127"/>
      <c r="N1175" s="127"/>
      <c r="O1175" s="127"/>
      <c r="P1175" s="127"/>
      <c r="Q1175" s="127"/>
      <c r="R1175" s="127"/>
      <c r="S1175" s="127"/>
      <c r="T1175" s="127"/>
      <c r="U1175" s="127"/>
      <c r="V1175" s="127"/>
      <c r="W1175" s="127"/>
      <c r="X1175" s="127"/>
      <c r="Y1175" s="127"/>
      <c r="Z1175" s="127"/>
      <c r="AA1175" s="127"/>
    </row>
    <row r="1176">
      <c r="A1176" s="197">
        <v>46297.0</v>
      </c>
      <c r="B1176" s="127"/>
      <c r="C1176" s="128" t="s">
        <v>1893</v>
      </c>
      <c r="D1176" s="127"/>
      <c r="E1176" s="128">
        <v>500000.0</v>
      </c>
      <c r="F1176" s="199"/>
      <c r="G1176" s="127"/>
      <c r="H1176" s="127"/>
      <c r="I1176" s="127"/>
      <c r="J1176" s="127"/>
      <c r="K1176" s="127"/>
      <c r="L1176" s="127"/>
      <c r="M1176" s="127"/>
      <c r="N1176" s="127"/>
      <c r="O1176" s="127"/>
      <c r="P1176" s="127"/>
      <c r="Q1176" s="127"/>
      <c r="R1176" s="127"/>
      <c r="S1176" s="127"/>
      <c r="T1176" s="127"/>
      <c r="U1176" s="127"/>
      <c r="V1176" s="127"/>
      <c r="W1176" s="127"/>
      <c r="X1176" s="127"/>
      <c r="Y1176" s="127"/>
      <c r="Z1176" s="127"/>
      <c r="AA1176" s="127"/>
    </row>
    <row r="1177">
      <c r="A1177" s="127"/>
      <c r="B1177" s="127"/>
      <c r="C1177" s="128" t="s">
        <v>1894</v>
      </c>
      <c r="D1177" s="127"/>
      <c r="E1177" s="128">
        <v>1353000.0</v>
      </c>
      <c r="F1177" s="199"/>
      <c r="G1177" s="127"/>
      <c r="H1177" s="127"/>
      <c r="I1177" s="127"/>
      <c r="J1177" s="127"/>
      <c r="K1177" s="127"/>
      <c r="L1177" s="127"/>
      <c r="M1177" s="127"/>
      <c r="N1177" s="127"/>
      <c r="O1177" s="127"/>
      <c r="P1177" s="127"/>
      <c r="Q1177" s="127"/>
      <c r="R1177" s="127"/>
      <c r="S1177" s="127"/>
      <c r="T1177" s="127"/>
      <c r="U1177" s="127"/>
      <c r="V1177" s="127"/>
      <c r="W1177" s="127"/>
      <c r="X1177" s="127"/>
      <c r="Y1177" s="127"/>
      <c r="Z1177" s="127"/>
      <c r="AA1177" s="127"/>
    </row>
    <row r="1178">
      <c r="A1178" s="127"/>
      <c r="B1178" s="127"/>
      <c r="C1178" s="128" t="s">
        <v>1895</v>
      </c>
      <c r="D1178" s="127"/>
      <c r="E1178" s="128">
        <v>1000000.0</v>
      </c>
      <c r="F1178" s="199"/>
      <c r="G1178" s="127"/>
      <c r="H1178" s="127"/>
      <c r="I1178" s="127"/>
      <c r="J1178" s="127"/>
      <c r="K1178" s="127"/>
      <c r="L1178" s="127"/>
      <c r="M1178" s="127"/>
      <c r="N1178" s="127"/>
      <c r="O1178" s="127"/>
      <c r="P1178" s="127"/>
      <c r="Q1178" s="127"/>
      <c r="R1178" s="127"/>
      <c r="S1178" s="127"/>
      <c r="T1178" s="127"/>
      <c r="U1178" s="127"/>
      <c r="V1178" s="127"/>
      <c r="W1178" s="127"/>
      <c r="X1178" s="127"/>
      <c r="Y1178" s="127"/>
      <c r="Z1178" s="127"/>
      <c r="AA1178" s="127"/>
    </row>
    <row r="1179">
      <c r="A1179" s="127"/>
      <c r="B1179" s="127"/>
      <c r="C1179" s="128" t="s">
        <v>321</v>
      </c>
      <c r="D1179" s="127"/>
      <c r="E1179" s="128">
        <v>100000.0</v>
      </c>
      <c r="F1179" s="199"/>
      <c r="G1179" s="127"/>
      <c r="H1179" s="127"/>
      <c r="I1179" s="127"/>
      <c r="J1179" s="127"/>
      <c r="K1179" s="127"/>
      <c r="L1179" s="127"/>
      <c r="M1179" s="127"/>
      <c r="N1179" s="127"/>
      <c r="O1179" s="127"/>
      <c r="P1179" s="127"/>
      <c r="Q1179" s="127"/>
      <c r="R1179" s="127"/>
      <c r="S1179" s="127"/>
      <c r="T1179" s="127"/>
      <c r="U1179" s="127"/>
      <c r="V1179" s="127"/>
      <c r="W1179" s="127"/>
      <c r="X1179" s="127"/>
      <c r="Y1179" s="127"/>
      <c r="Z1179" s="127"/>
      <c r="AA1179" s="127"/>
    </row>
    <row r="1180">
      <c r="A1180" s="127"/>
      <c r="B1180" s="127"/>
      <c r="C1180" s="128" t="s">
        <v>314</v>
      </c>
      <c r="D1180" s="127"/>
      <c r="E1180" s="128">
        <v>213000.0</v>
      </c>
      <c r="F1180" s="199"/>
      <c r="G1180" s="127"/>
      <c r="H1180" s="127"/>
      <c r="I1180" s="127"/>
      <c r="J1180" s="127"/>
      <c r="K1180" s="127"/>
      <c r="L1180" s="127"/>
      <c r="M1180" s="127"/>
      <c r="N1180" s="127"/>
      <c r="O1180" s="127"/>
      <c r="P1180" s="127"/>
      <c r="Q1180" s="127"/>
      <c r="R1180" s="127"/>
      <c r="S1180" s="127"/>
      <c r="T1180" s="127"/>
      <c r="U1180" s="127"/>
      <c r="V1180" s="127"/>
      <c r="W1180" s="127"/>
      <c r="X1180" s="127"/>
      <c r="Y1180" s="127"/>
      <c r="Z1180" s="127"/>
      <c r="AA1180" s="127"/>
    </row>
    <row r="1181">
      <c r="A1181" s="127"/>
      <c r="B1181" s="127"/>
      <c r="C1181" s="127"/>
      <c r="D1181" s="127"/>
      <c r="E1181" s="127"/>
      <c r="F1181" s="199"/>
      <c r="G1181" s="127"/>
      <c r="H1181" s="127"/>
      <c r="I1181" s="127"/>
      <c r="J1181" s="127"/>
      <c r="K1181" s="127"/>
      <c r="L1181" s="127"/>
      <c r="M1181" s="127"/>
      <c r="N1181" s="127"/>
      <c r="O1181" s="127"/>
      <c r="P1181" s="127"/>
      <c r="Q1181" s="127"/>
      <c r="R1181" s="127"/>
      <c r="S1181" s="127"/>
      <c r="T1181" s="127"/>
      <c r="U1181" s="127"/>
      <c r="V1181" s="127"/>
      <c r="W1181" s="127"/>
      <c r="X1181" s="127"/>
      <c r="Y1181" s="127"/>
      <c r="Z1181" s="127"/>
      <c r="AA1181" s="127"/>
    </row>
    <row r="1182">
      <c r="A1182" s="127"/>
      <c r="B1182" s="127"/>
      <c r="C1182" s="127"/>
      <c r="D1182" s="127"/>
      <c r="E1182" s="127"/>
      <c r="F1182" s="199"/>
      <c r="G1182" s="127"/>
      <c r="H1182" s="127"/>
      <c r="I1182" s="127"/>
      <c r="J1182" s="127"/>
      <c r="K1182" s="127"/>
      <c r="L1182" s="127"/>
      <c r="M1182" s="127"/>
      <c r="N1182" s="127"/>
      <c r="O1182" s="127"/>
      <c r="P1182" s="127"/>
      <c r="Q1182" s="127"/>
      <c r="R1182" s="127"/>
      <c r="S1182" s="127"/>
      <c r="T1182" s="127"/>
      <c r="U1182" s="127"/>
      <c r="V1182" s="127"/>
      <c r="W1182" s="127"/>
      <c r="X1182" s="127"/>
      <c r="Y1182" s="127"/>
      <c r="Z1182" s="127"/>
      <c r="AA1182" s="127"/>
    </row>
    <row r="1183">
      <c r="A1183" s="127"/>
      <c r="B1183" s="127"/>
      <c r="C1183" s="127"/>
      <c r="D1183" s="127"/>
      <c r="E1183" s="127"/>
      <c r="F1183" s="199"/>
      <c r="G1183" s="127"/>
      <c r="H1183" s="127"/>
      <c r="I1183" s="127"/>
      <c r="J1183" s="127"/>
      <c r="K1183" s="127"/>
      <c r="L1183" s="127"/>
      <c r="M1183" s="127"/>
      <c r="N1183" s="127"/>
      <c r="O1183" s="127"/>
      <c r="P1183" s="127"/>
      <c r="Q1183" s="127"/>
      <c r="R1183" s="127"/>
      <c r="S1183" s="127"/>
      <c r="T1183" s="127"/>
      <c r="U1183" s="127"/>
      <c r="V1183" s="127"/>
      <c r="W1183" s="127"/>
      <c r="X1183" s="127"/>
      <c r="Y1183" s="127"/>
      <c r="Z1183" s="127"/>
      <c r="AA1183" s="127"/>
    </row>
    <row r="1184">
      <c r="A1184" s="127"/>
      <c r="B1184" s="127"/>
      <c r="C1184" s="127"/>
      <c r="D1184" s="127"/>
      <c r="E1184" s="127"/>
      <c r="F1184" s="199"/>
      <c r="G1184" s="127"/>
      <c r="H1184" s="127"/>
      <c r="I1184" s="127"/>
      <c r="J1184" s="127"/>
      <c r="K1184" s="127"/>
      <c r="L1184" s="127"/>
      <c r="M1184" s="127"/>
      <c r="N1184" s="127"/>
      <c r="O1184" s="127"/>
      <c r="P1184" s="127"/>
      <c r="Q1184" s="127"/>
      <c r="R1184" s="127"/>
      <c r="S1184" s="127"/>
      <c r="T1184" s="127"/>
      <c r="U1184" s="127"/>
      <c r="V1184" s="127"/>
      <c r="W1184" s="127"/>
      <c r="X1184" s="127"/>
      <c r="Y1184" s="127"/>
      <c r="Z1184" s="127"/>
      <c r="AA1184" s="127"/>
    </row>
    <row r="1185">
      <c r="A1185" s="127"/>
      <c r="B1185" s="127"/>
      <c r="C1185" s="127"/>
      <c r="D1185" s="127"/>
      <c r="E1185" s="127"/>
      <c r="F1185" s="199"/>
      <c r="G1185" s="127"/>
      <c r="H1185" s="127"/>
      <c r="I1185" s="127"/>
      <c r="J1185" s="127"/>
      <c r="K1185" s="127"/>
      <c r="L1185" s="127"/>
      <c r="M1185" s="127"/>
      <c r="N1185" s="127"/>
      <c r="O1185" s="127"/>
      <c r="P1185" s="127"/>
      <c r="Q1185" s="127"/>
      <c r="R1185" s="127"/>
      <c r="S1185" s="127"/>
      <c r="T1185" s="127"/>
      <c r="U1185" s="127"/>
      <c r="V1185" s="127"/>
      <c r="W1185" s="127"/>
      <c r="X1185" s="127"/>
      <c r="Y1185" s="127"/>
      <c r="Z1185" s="127"/>
      <c r="AA1185" s="127"/>
    </row>
    <row r="1186">
      <c r="A1186" s="127"/>
      <c r="B1186" s="127"/>
      <c r="C1186" s="127"/>
      <c r="D1186" s="127"/>
      <c r="E1186" s="127"/>
      <c r="F1186" s="199"/>
      <c r="G1186" s="127"/>
      <c r="H1186" s="127"/>
      <c r="I1186" s="127"/>
      <c r="J1186" s="127"/>
      <c r="K1186" s="127"/>
      <c r="L1186" s="127"/>
      <c r="M1186" s="127"/>
      <c r="N1186" s="127"/>
      <c r="O1186" s="127"/>
      <c r="P1186" s="127"/>
      <c r="Q1186" s="127"/>
      <c r="R1186" s="127"/>
      <c r="S1186" s="127"/>
      <c r="T1186" s="127"/>
      <c r="U1186" s="127"/>
      <c r="V1186" s="127"/>
      <c r="W1186" s="127"/>
      <c r="X1186" s="127"/>
      <c r="Y1186" s="127"/>
      <c r="Z1186" s="127"/>
      <c r="AA1186" s="127"/>
    </row>
    <row r="1187">
      <c r="A1187" s="127"/>
      <c r="B1187" s="127"/>
      <c r="C1187" s="127"/>
      <c r="D1187" s="127"/>
      <c r="E1187" s="127"/>
      <c r="F1187" s="199"/>
      <c r="G1187" s="127"/>
      <c r="H1187" s="127"/>
      <c r="I1187" s="127"/>
      <c r="J1187" s="127"/>
      <c r="K1187" s="127"/>
      <c r="L1187" s="127"/>
      <c r="M1187" s="127"/>
      <c r="N1187" s="127"/>
      <c r="O1187" s="127"/>
      <c r="P1187" s="127"/>
      <c r="Q1187" s="127"/>
      <c r="R1187" s="127"/>
      <c r="S1187" s="127"/>
      <c r="T1187" s="127"/>
      <c r="U1187" s="127"/>
      <c r="V1187" s="127"/>
      <c r="W1187" s="127"/>
      <c r="X1187" s="127"/>
      <c r="Y1187" s="127"/>
      <c r="Z1187" s="127"/>
      <c r="AA1187" s="127"/>
    </row>
    <row r="1188">
      <c r="A1188" s="127"/>
      <c r="B1188" s="127"/>
      <c r="C1188" s="127"/>
      <c r="D1188" s="127"/>
      <c r="E1188" s="127"/>
      <c r="F1188" s="199"/>
      <c r="G1188" s="127"/>
      <c r="H1188" s="127"/>
      <c r="I1188" s="127"/>
      <c r="J1188" s="127"/>
      <c r="K1188" s="127"/>
      <c r="L1188" s="127"/>
      <c r="M1188" s="127"/>
      <c r="N1188" s="127"/>
      <c r="O1188" s="127"/>
      <c r="P1188" s="127"/>
      <c r="Q1188" s="127"/>
      <c r="R1188" s="127"/>
      <c r="S1188" s="127"/>
      <c r="T1188" s="127"/>
      <c r="U1188" s="127"/>
      <c r="V1188" s="127"/>
      <c r="W1188" s="127"/>
      <c r="X1188" s="127"/>
      <c r="Y1188" s="127"/>
      <c r="Z1188" s="127"/>
      <c r="AA1188" s="127"/>
    </row>
    <row r="1189">
      <c r="A1189" s="127"/>
      <c r="B1189" s="127"/>
      <c r="C1189" s="127"/>
      <c r="D1189" s="127"/>
      <c r="E1189" s="127"/>
      <c r="F1189" s="199"/>
      <c r="G1189" s="127"/>
      <c r="H1189" s="127"/>
      <c r="I1189" s="127"/>
      <c r="J1189" s="127"/>
      <c r="K1189" s="127"/>
      <c r="L1189" s="127"/>
      <c r="M1189" s="127"/>
      <c r="N1189" s="127"/>
      <c r="O1189" s="127"/>
      <c r="P1189" s="127"/>
      <c r="Q1189" s="127"/>
      <c r="R1189" s="127"/>
      <c r="S1189" s="127"/>
      <c r="T1189" s="127"/>
      <c r="U1189" s="127"/>
      <c r="V1189" s="127"/>
      <c r="W1189" s="127"/>
      <c r="X1189" s="127"/>
      <c r="Y1189" s="127"/>
      <c r="Z1189" s="127"/>
      <c r="AA1189" s="127"/>
    </row>
    <row r="1190">
      <c r="A1190" s="127"/>
      <c r="B1190" s="127"/>
      <c r="C1190" s="128" t="s">
        <v>1896</v>
      </c>
      <c r="D1190" s="127"/>
      <c r="E1190" s="127"/>
      <c r="F1190" s="199"/>
      <c r="G1190" s="127"/>
      <c r="H1190" s="127"/>
      <c r="I1190" s="127"/>
      <c r="J1190" s="127"/>
      <c r="K1190" s="127"/>
      <c r="L1190" s="127"/>
      <c r="M1190" s="127"/>
      <c r="N1190" s="127"/>
      <c r="O1190" s="127"/>
      <c r="P1190" s="127"/>
      <c r="Q1190" s="127"/>
      <c r="R1190" s="127"/>
      <c r="S1190" s="127"/>
      <c r="T1190" s="127"/>
      <c r="U1190" s="127"/>
      <c r="V1190" s="127"/>
      <c r="W1190" s="127"/>
      <c r="X1190" s="127"/>
      <c r="Y1190" s="127"/>
      <c r="Z1190" s="127"/>
      <c r="AA1190" s="127"/>
    </row>
    <row r="1191">
      <c r="A1191" s="127"/>
      <c r="B1191" s="127"/>
      <c r="C1191" s="128" t="s">
        <v>1897</v>
      </c>
      <c r="D1191" s="127"/>
      <c r="E1191" s="127"/>
      <c r="F1191" s="199"/>
      <c r="G1191" s="127"/>
      <c r="H1191" s="127"/>
      <c r="I1191" s="127"/>
      <c r="J1191" s="127"/>
      <c r="K1191" s="127"/>
      <c r="L1191" s="127"/>
      <c r="M1191" s="127"/>
      <c r="N1191" s="127"/>
      <c r="O1191" s="127"/>
      <c r="P1191" s="127"/>
      <c r="Q1191" s="127"/>
      <c r="R1191" s="127"/>
      <c r="S1191" s="127"/>
      <c r="T1191" s="127"/>
      <c r="U1191" s="127"/>
      <c r="V1191" s="127"/>
      <c r="W1191" s="127"/>
      <c r="X1191" s="127"/>
      <c r="Y1191" s="127"/>
      <c r="Z1191" s="127"/>
      <c r="AA1191" s="127"/>
    </row>
    <row r="1192">
      <c r="A1192" s="127"/>
      <c r="B1192" s="127"/>
      <c r="C1192" s="128" t="s">
        <v>1898</v>
      </c>
      <c r="D1192" s="127"/>
      <c r="E1192" s="127"/>
      <c r="F1192" s="199"/>
      <c r="G1192" s="127"/>
      <c r="H1192" s="127"/>
      <c r="I1192" s="127"/>
      <c r="J1192" s="127"/>
      <c r="K1192" s="127"/>
      <c r="L1192" s="127"/>
      <c r="M1192" s="127"/>
      <c r="N1192" s="127"/>
      <c r="O1192" s="127"/>
      <c r="P1192" s="127"/>
      <c r="Q1192" s="127"/>
      <c r="R1192" s="127"/>
      <c r="S1192" s="127"/>
      <c r="T1192" s="127"/>
      <c r="U1192" s="127"/>
      <c r="V1192" s="127"/>
      <c r="W1192" s="127"/>
      <c r="X1192" s="127"/>
      <c r="Y1192" s="127"/>
      <c r="Z1192" s="127"/>
      <c r="AA1192" s="127"/>
    </row>
    <row r="1193">
      <c r="A1193" s="127"/>
      <c r="B1193" s="127"/>
      <c r="C1193" s="128" t="s">
        <v>1899</v>
      </c>
      <c r="D1193" s="127"/>
      <c r="E1193" s="127"/>
      <c r="F1193" s="199"/>
      <c r="G1193" s="127"/>
      <c r="H1193" s="127"/>
      <c r="I1193" s="127"/>
      <c r="J1193" s="127"/>
      <c r="K1193" s="127"/>
      <c r="L1193" s="127"/>
      <c r="M1193" s="127"/>
      <c r="N1193" s="127"/>
      <c r="O1193" s="127"/>
      <c r="P1193" s="127"/>
      <c r="Q1193" s="127"/>
      <c r="R1193" s="127"/>
      <c r="S1193" s="127"/>
      <c r="T1193" s="127"/>
      <c r="U1193" s="127"/>
      <c r="V1193" s="127"/>
      <c r="W1193" s="127"/>
      <c r="X1193" s="127"/>
      <c r="Y1193" s="127"/>
      <c r="Z1193" s="127"/>
      <c r="AA1193" s="127"/>
    </row>
    <row r="1194">
      <c r="A1194" s="127"/>
      <c r="B1194" s="127"/>
      <c r="C1194" s="128" t="s">
        <v>1900</v>
      </c>
      <c r="D1194" s="127"/>
      <c r="E1194" s="127"/>
      <c r="F1194" s="199"/>
      <c r="G1194" s="127"/>
      <c r="H1194" s="127"/>
      <c r="I1194" s="127"/>
      <c r="J1194" s="127"/>
      <c r="K1194" s="127"/>
      <c r="L1194" s="127"/>
      <c r="M1194" s="127"/>
      <c r="N1194" s="127"/>
      <c r="O1194" s="127"/>
      <c r="P1194" s="127"/>
      <c r="Q1194" s="127"/>
      <c r="R1194" s="127"/>
      <c r="S1194" s="127"/>
      <c r="T1194" s="127"/>
      <c r="U1194" s="127"/>
      <c r="V1194" s="127"/>
      <c r="W1194" s="127"/>
      <c r="X1194" s="127"/>
      <c r="Y1194" s="127"/>
      <c r="Z1194" s="127"/>
      <c r="AA1194" s="127"/>
    </row>
    <row r="1195">
      <c r="A1195" s="127"/>
      <c r="B1195" s="127"/>
      <c r="C1195" s="127"/>
      <c r="D1195" s="127"/>
      <c r="E1195" s="127"/>
      <c r="F1195" s="199"/>
      <c r="G1195" s="127"/>
      <c r="H1195" s="127"/>
      <c r="I1195" s="127"/>
      <c r="J1195" s="127"/>
      <c r="K1195" s="127"/>
      <c r="L1195" s="127"/>
      <c r="M1195" s="127"/>
      <c r="N1195" s="127"/>
      <c r="O1195" s="127"/>
      <c r="P1195" s="127"/>
      <c r="Q1195" s="127"/>
      <c r="R1195" s="127"/>
      <c r="S1195" s="127"/>
      <c r="T1195" s="127"/>
      <c r="U1195" s="127"/>
      <c r="V1195" s="127"/>
      <c r="W1195" s="127"/>
      <c r="X1195" s="127"/>
      <c r="Y1195" s="127"/>
      <c r="Z1195" s="127"/>
      <c r="AA1195" s="127"/>
    </row>
    <row r="1196">
      <c r="A1196" s="127"/>
      <c r="B1196" s="127"/>
      <c r="C1196" s="127"/>
      <c r="D1196" s="127"/>
      <c r="E1196" s="127"/>
      <c r="F1196" s="199"/>
      <c r="G1196" s="127"/>
      <c r="H1196" s="127"/>
      <c r="I1196" s="127"/>
      <c r="J1196" s="127"/>
      <c r="K1196" s="127"/>
      <c r="L1196" s="127"/>
      <c r="M1196" s="127"/>
      <c r="N1196" s="127"/>
      <c r="O1196" s="127"/>
      <c r="P1196" s="127"/>
      <c r="Q1196" s="127"/>
      <c r="R1196" s="127"/>
      <c r="S1196" s="127"/>
      <c r="T1196" s="127"/>
      <c r="U1196" s="127"/>
      <c r="V1196" s="127"/>
      <c r="W1196" s="127"/>
      <c r="X1196" s="127"/>
      <c r="Y1196" s="127"/>
      <c r="Z1196" s="127"/>
      <c r="AA1196" s="127"/>
    </row>
    <row r="1197">
      <c r="A1197" s="127"/>
      <c r="B1197" s="127"/>
      <c r="C1197" s="127"/>
      <c r="D1197" s="127"/>
      <c r="E1197" s="127"/>
      <c r="F1197" s="199"/>
      <c r="G1197" s="127"/>
      <c r="H1197" s="127"/>
      <c r="I1197" s="127"/>
      <c r="J1197" s="127"/>
      <c r="K1197" s="127"/>
      <c r="L1197" s="127"/>
      <c r="M1197" s="127"/>
      <c r="N1197" s="127"/>
      <c r="O1197" s="127"/>
      <c r="P1197" s="127"/>
      <c r="Q1197" s="127"/>
      <c r="R1197" s="127"/>
      <c r="S1197" s="127"/>
      <c r="T1197" s="127"/>
      <c r="U1197" s="127"/>
      <c r="V1197" s="127"/>
      <c r="W1197" s="127"/>
      <c r="X1197" s="127"/>
      <c r="Y1197" s="127"/>
      <c r="Z1197" s="127"/>
      <c r="AA1197" s="127"/>
    </row>
    <row r="1198">
      <c r="A1198" s="127"/>
      <c r="B1198" s="127"/>
      <c r="C1198" s="127"/>
      <c r="D1198" s="127"/>
      <c r="E1198" s="127"/>
      <c r="F1198" s="199"/>
      <c r="G1198" s="127"/>
      <c r="H1198" s="127"/>
      <c r="I1198" s="127"/>
      <c r="J1198" s="127"/>
      <c r="K1198" s="127"/>
      <c r="L1198" s="127"/>
      <c r="M1198" s="127"/>
      <c r="N1198" s="127"/>
      <c r="O1198" s="127"/>
      <c r="P1198" s="127"/>
      <c r="Q1198" s="127"/>
      <c r="R1198" s="127"/>
      <c r="S1198" s="127"/>
      <c r="T1198" s="127"/>
      <c r="U1198" s="127"/>
      <c r="V1198" s="127"/>
      <c r="W1198" s="127"/>
      <c r="X1198" s="127"/>
      <c r="Y1198" s="127"/>
      <c r="Z1198" s="127"/>
      <c r="AA1198" s="127"/>
    </row>
    <row r="1199">
      <c r="A1199" s="127"/>
      <c r="B1199" s="127"/>
      <c r="C1199" s="127"/>
      <c r="D1199" s="127"/>
      <c r="E1199" s="127"/>
      <c r="F1199" s="199"/>
      <c r="G1199" s="127"/>
      <c r="H1199" s="127"/>
      <c r="I1199" s="127"/>
      <c r="J1199" s="127"/>
      <c r="K1199" s="127"/>
      <c r="L1199" s="127"/>
      <c r="M1199" s="127"/>
      <c r="N1199" s="127"/>
      <c r="O1199" s="127"/>
      <c r="P1199" s="127"/>
      <c r="Q1199" s="127"/>
      <c r="R1199" s="127"/>
      <c r="S1199" s="127"/>
      <c r="T1199" s="127"/>
      <c r="U1199" s="127"/>
      <c r="V1199" s="127"/>
      <c r="W1199" s="127"/>
      <c r="X1199" s="127"/>
      <c r="Y1199" s="127"/>
      <c r="Z1199" s="127"/>
      <c r="AA1199" s="127"/>
    </row>
    <row r="1200">
      <c r="A1200" s="127"/>
      <c r="B1200" s="127"/>
      <c r="C1200" s="127"/>
      <c r="D1200" s="127"/>
      <c r="E1200" s="127"/>
      <c r="F1200" s="199"/>
      <c r="G1200" s="127"/>
      <c r="H1200" s="127"/>
      <c r="I1200" s="127"/>
      <c r="J1200" s="127"/>
      <c r="K1200" s="127"/>
      <c r="L1200" s="127"/>
      <c r="M1200" s="127"/>
      <c r="N1200" s="127"/>
      <c r="O1200" s="127"/>
      <c r="P1200" s="127"/>
      <c r="Q1200" s="127"/>
      <c r="R1200" s="127"/>
      <c r="S1200" s="127"/>
      <c r="T1200" s="127"/>
      <c r="U1200" s="127"/>
      <c r="V1200" s="127"/>
      <c r="W1200" s="127"/>
      <c r="X1200" s="127"/>
      <c r="Y1200" s="127"/>
      <c r="Z1200" s="127"/>
      <c r="AA1200" s="127"/>
    </row>
    <row r="1201">
      <c r="A1201" s="127"/>
      <c r="B1201" s="127"/>
      <c r="C1201" s="127"/>
      <c r="D1201" s="127"/>
      <c r="E1201" s="127"/>
      <c r="F1201" s="199"/>
      <c r="G1201" s="127"/>
      <c r="H1201" s="127"/>
      <c r="I1201" s="127"/>
      <c r="J1201" s="127"/>
      <c r="K1201" s="127"/>
      <c r="L1201" s="127"/>
      <c r="M1201" s="127"/>
      <c r="N1201" s="127"/>
      <c r="O1201" s="127"/>
      <c r="P1201" s="127"/>
      <c r="Q1201" s="127"/>
      <c r="R1201" s="127"/>
      <c r="S1201" s="127"/>
      <c r="T1201" s="127"/>
      <c r="U1201" s="127"/>
      <c r="V1201" s="127"/>
      <c r="W1201" s="127"/>
      <c r="X1201" s="127"/>
      <c r="Y1201" s="127"/>
      <c r="Z1201" s="127"/>
      <c r="AA1201" s="127"/>
    </row>
    <row r="1202">
      <c r="A1202" s="127"/>
      <c r="B1202" s="127"/>
      <c r="C1202" s="127"/>
      <c r="D1202" s="127"/>
      <c r="E1202" s="127"/>
      <c r="F1202" s="199"/>
      <c r="G1202" s="127"/>
      <c r="H1202" s="127"/>
      <c r="I1202" s="127"/>
      <c r="J1202" s="127"/>
      <c r="K1202" s="127"/>
      <c r="L1202" s="127"/>
      <c r="M1202" s="127"/>
      <c r="N1202" s="127"/>
      <c r="O1202" s="127"/>
      <c r="P1202" s="127"/>
      <c r="Q1202" s="127"/>
      <c r="R1202" s="127"/>
      <c r="S1202" s="127"/>
      <c r="T1202" s="127"/>
      <c r="U1202" s="127"/>
      <c r="V1202" s="127"/>
      <c r="W1202" s="127"/>
      <c r="X1202" s="127"/>
      <c r="Y1202" s="127"/>
      <c r="Z1202" s="127"/>
      <c r="AA1202" s="127"/>
    </row>
    <row r="1203">
      <c r="A1203" s="127"/>
      <c r="B1203" s="127"/>
      <c r="C1203" s="127"/>
      <c r="D1203" s="127"/>
      <c r="E1203" s="127"/>
      <c r="F1203" s="199"/>
      <c r="G1203" s="127"/>
      <c r="H1203" s="127"/>
      <c r="I1203" s="127"/>
      <c r="J1203" s="127"/>
      <c r="K1203" s="127"/>
      <c r="L1203" s="127"/>
      <c r="M1203" s="127"/>
      <c r="N1203" s="127"/>
      <c r="O1203" s="127"/>
      <c r="P1203" s="127"/>
      <c r="Q1203" s="127"/>
      <c r="R1203" s="127"/>
      <c r="S1203" s="127"/>
      <c r="T1203" s="127"/>
      <c r="U1203" s="127"/>
      <c r="V1203" s="127"/>
      <c r="W1203" s="127"/>
      <c r="X1203" s="127"/>
      <c r="Y1203" s="127"/>
      <c r="Z1203" s="127"/>
      <c r="AA1203" s="127"/>
    </row>
    <row r="1204">
      <c r="A1204" s="127"/>
      <c r="B1204" s="127"/>
      <c r="C1204" s="127"/>
      <c r="D1204" s="127"/>
      <c r="E1204" s="127"/>
      <c r="F1204" s="199"/>
      <c r="G1204" s="127"/>
      <c r="H1204" s="127"/>
      <c r="I1204" s="127"/>
      <c r="J1204" s="127"/>
      <c r="K1204" s="127"/>
      <c r="L1204" s="127"/>
      <c r="M1204" s="127"/>
      <c r="N1204" s="127"/>
      <c r="O1204" s="127"/>
      <c r="P1204" s="127"/>
      <c r="Q1204" s="127"/>
      <c r="R1204" s="127"/>
      <c r="S1204" s="127"/>
      <c r="T1204" s="127"/>
      <c r="U1204" s="127"/>
      <c r="V1204" s="127"/>
      <c r="W1204" s="127"/>
      <c r="X1204" s="127"/>
      <c r="Y1204" s="127"/>
      <c r="Z1204" s="127"/>
      <c r="AA1204" s="127"/>
    </row>
    <row r="1205">
      <c r="A1205" s="127"/>
      <c r="B1205" s="127"/>
      <c r="C1205" s="127"/>
      <c r="D1205" s="127"/>
      <c r="E1205" s="127"/>
      <c r="F1205" s="199"/>
      <c r="G1205" s="127"/>
      <c r="H1205" s="127"/>
      <c r="I1205" s="127"/>
      <c r="J1205" s="127"/>
      <c r="K1205" s="127"/>
      <c r="L1205" s="127"/>
      <c r="M1205" s="127"/>
      <c r="N1205" s="127"/>
      <c r="O1205" s="127"/>
      <c r="P1205" s="127"/>
      <c r="Q1205" s="127"/>
      <c r="R1205" s="127"/>
      <c r="S1205" s="127"/>
      <c r="T1205" s="127"/>
      <c r="U1205" s="127"/>
      <c r="V1205" s="127"/>
      <c r="W1205" s="127"/>
      <c r="X1205" s="127"/>
      <c r="Y1205" s="127"/>
      <c r="Z1205" s="127"/>
      <c r="AA1205" s="127"/>
    </row>
    <row r="1206">
      <c r="A1206" s="127"/>
      <c r="B1206" s="127"/>
      <c r="C1206" s="127"/>
      <c r="D1206" s="127"/>
      <c r="E1206" s="127"/>
      <c r="F1206" s="199"/>
      <c r="G1206" s="127"/>
      <c r="H1206" s="127"/>
      <c r="I1206" s="127"/>
      <c r="J1206" s="127"/>
      <c r="K1206" s="127"/>
      <c r="L1206" s="127"/>
      <c r="M1206" s="127"/>
      <c r="N1206" s="127"/>
      <c r="O1206" s="127"/>
      <c r="P1206" s="127"/>
      <c r="Q1206" s="127"/>
      <c r="R1206" s="127"/>
      <c r="S1206" s="127"/>
      <c r="T1206" s="127"/>
      <c r="U1206" s="127"/>
      <c r="V1206" s="127"/>
      <c r="W1206" s="127"/>
      <c r="X1206" s="127"/>
      <c r="Y1206" s="127"/>
      <c r="Z1206" s="127"/>
      <c r="AA1206" s="127"/>
    </row>
    <row r="1207">
      <c r="A1207" s="127"/>
      <c r="B1207" s="127"/>
      <c r="C1207" s="127"/>
      <c r="D1207" s="127"/>
      <c r="E1207" s="127"/>
      <c r="F1207" s="199"/>
      <c r="G1207" s="127"/>
      <c r="H1207" s="127"/>
      <c r="I1207" s="127"/>
      <c r="J1207" s="127"/>
      <c r="K1207" s="127"/>
      <c r="L1207" s="127"/>
      <c r="M1207" s="127"/>
      <c r="N1207" s="127"/>
      <c r="O1207" s="127"/>
      <c r="P1207" s="127"/>
      <c r="Q1207" s="127"/>
      <c r="R1207" s="127"/>
      <c r="S1207" s="127"/>
      <c r="T1207" s="127"/>
      <c r="U1207" s="127"/>
      <c r="V1207" s="127"/>
      <c r="W1207" s="127"/>
      <c r="X1207" s="127"/>
      <c r="Y1207" s="127"/>
      <c r="Z1207" s="127"/>
      <c r="AA1207" s="127"/>
    </row>
    <row r="1208">
      <c r="A1208" s="127"/>
      <c r="B1208" s="127"/>
      <c r="C1208" s="127"/>
      <c r="D1208" s="127"/>
      <c r="E1208" s="127"/>
      <c r="F1208" s="199"/>
      <c r="G1208" s="127"/>
      <c r="H1208" s="127"/>
      <c r="I1208" s="127"/>
      <c r="J1208" s="127"/>
      <c r="K1208" s="127"/>
      <c r="L1208" s="127"/>
      <c r="M1208" s="127"/>
      <c r="N1208" s="127"/>
      <c r="O1208" s="127"/>
      <c r="P1208" s="127"/>
      <c r="Q1208" s="127"/>
      <c r="R1208" s="127"/>
      <c r="S1208" s="127"/>
      <c r="T1208" s="127"/>
      <c r="U1208" s="127"/>
      <c r="V1208" s="127"/>
      <c r="W1208" s="127"/>
      <c r="X1208" s="127"/>
      <c r="Y1208" s="127"/>
      <c r="Z1208" s="127"/>
      <c r="AA1208" s="127"/>
    </row>
    <row r="1209">
      <c r="A1209" s="127"/>
      <c r="B1209" s="127"/>
      <c r="C1209" s="127"/>
      <c r="D1209" s="127"/>
      <c r="E1209" s="127"/>
      <c r="F1209" s="199"/>
      <c r="G1209" s="127"/>
      <c r="H1209" s="127"/>
      <c r="I1209" s="127"/>
      <c r="J1209" s="127"/>
      <c r="K1209" s="127"/>
      <c r="L1209" s="127"/>
      <c r="M1209" s="127"/>
      <c r="N1209" s="127"/>
      <c r="O1209" s="127"/>
      <c r="P1209" s="127"/>
      <c r="Q1209" s="127"/>
      <c r="R1209" s="127"/>
      <c r="S1209" s="127"/>
      <c r="T1209" s="127"/>
      <c r="U1209" s="127"/>
      <c r="V1209" s="127"/>
      <c r="W1209" s="127"/>
      <c r="X1209" s="127"/>
      <c r="Y1209" s="127"/>
      <c r="Z1209" s="127"/>
      <c r="AA1209" s="127"/>
    </row>
    <row r="1210">
      <c r="A1210" s="127"/>
      <c r="B1210" s="127"/>
      <c r="C1210" s="127"/>
      <c r="D1210" s="127"/>
      <c r="E1210" s="127"/>
      <c r="F1210" s="199"/>
      <c r="G1210" s="127"/>
      <c r="H1210" s="127"/>
      <c r="I1210" s="127"/>
      <c r="J1210" s="127"/>
      <c r="K1210" s="127"/>
      <c r="L1210" s="127"/>
      <c r="M1210" s="127"/>
      <c r="N1210" s="127"/>
      <c r="O1210" s="127"/>
      <c r="P1210" s="127"/>
      <c r="Q1210" s="127"/>
      <c r="R1210" s="127"/>
      <c r="S1210" s="127"/>
      <c r="T1210" s="127"/>
      <c r="U1210" s="127"/>
      <c r="V1210" s="127"/>
      <c r="W1210" s="127"/>
      <c r="X1210" s="127"/>
      <c r="Y1210" s="127"/>
      <c r="Z1210" s="127"/>
      <c r="AA1210" s="127"/>
    </row>
    <row r="1211">
      <c r="A1211" s="127"/>
      <c r="B1211" s="127"/>
      <c r="C1211" s="127"/>
      <c r="D1211" s="127"/>
      <c r="E1211" s="127"/>
      <c r="F1211" s="199"/>
      <c r="G1211" s="127"/>
      <c r="H1211" s="127"/>
      <c r="I1211" s="127"/>
      <c r="J1211" s="127"/>
      <c r="K1211" s="127"/>
      <c r="L1211" s="127"/>
      <c r="M1211" s="127"/>
      <c r="N1211" s="127"/>
      <c r="O1211" s="127"/>
      <c r="P1211" s="127"/>
      <c r="Q1211" s="127"/>
      <c r="R1211" s="127"/>
      <c r="S1211" s="127"/>
      <c r="T1211" s="127"/>
      <c r="U1211" s="127"/>
      <c r="V1211" s="127"/>
      <c r="W1211" s="127"/>
      <c r="X1211" s="127"/>
      <c r="Y1211" s="127"/>
      <c r="Z1211" s="127"/>
      <c r="AA1211" s="127"/>
    </row>
    <row r="1212">
      <c r="A1212" s="127"/>
      <c r="B1212" s="127"/>
      <c r="C1212" s="127"/>
      <c r="D1212" s="127"/>
      <c r="E1212" s="127"/>
      <c r="F1212" s="199"/>
      <c r="G1212" s="127"/>
      <c r="H1212" s="127"/>
      <c r="I1212" s="127"/>
      <c r="J1212" s="127"/>
      <c r="K1212" s="127"/>
      <c r="L1212" s="127"/>
      <c r="M1212" s="127"/>
      <c r="N1212" s="127"/>
      <c r="O1212" s="127"/>
      <c r="P1212" s="127"/>
      <c r="Q1212" s="127"/>
      <c r="R1212" s="127"/>
      <c r="S1212" s="127"/>
      <c r="T1212" s="127"/>
      <c r="U1212" s="127"/>
      <c r="V1212" s="127"/>
      <c r="W1212" s="127"/>
      <c r="X1212" s="127"/>
      <c r="Y1212" s="127"/>
      <c r="Z1212" s="127"/>
      <c r="AA1212" s="127"/>
    </row>
    <row r="1213">
      <c r="A1213" s="127"/>
      <c r="B1213" s="127"/>
      <c r="C1213" s="127"/>
      <c r="D1213" s="127"/>
      <c r="E1213" s="127"/>
      <c r="F1213" s="199"/>
      <c r="G1213" s="127"/>
      <c r="H1213" s="127"/>
      <c r="I1213" s="127"/>
      <c r="J1213" s="127"/>
      <c r="K1213" s="127"/>
      <c r="L1213" s="127"/>
      <c r="M1213" s="127"/>
      <c r="N1213" s="127"/>
      <c r="O1213" s="127"/>
      <c r="P1213" s="127"/>
      <c r="Q1213" s="127"/>
      <c r="R1213" s="127"/>
      <c r="S1213" s="127"/>
      <c r="T1213" s="127"/>
      <c r="U1213" s="127"/>
      <c r="V1213" s="127"/>
      <c r="W1213" s="127"/>
      <c r="X1213" s="127"/>
      <c r="Y1213" s="127"/>
      <c r="Z1213" s="127"/>
      <c r="AA1213" s="127"/>
    </row>
    <row r="1214">
      <c r="A1214" s="127"/>
      <c r="B1214" s="127"/>
      <c r="C1214" s="127"/>
      <c r="D1214" s="127"/>
      <c r="E1214" s="127"/>
      <c r="F1214" s="199"/>
      <c r="G1214" s="127"/>
      <c r="H1214" s="127"/>
      <c r="I1214" s="127"/>
      <c r="J1214" s="127"/>
      <c r="K1214" s="127"/>
      <c r="L1214" s="127"/>
      <c r="M1214" s="127"/>
      <c r="N1214" s="127"/>
      <c r="O1214" s="127"/>
      <c r="P1214" s="127"/>
      <c r="Q1214" s="127"/>
      <c r="R1214" s="127"/>
      <c r="S1214" s="127"/>
      <c r="T1214" s="127"/>
      <c r="U1214" s="127"/>
      <c r="V1214" s="127"/>
      <c r="W1214" s="127"/>
      <c r="X1214" s="127"/>
      <c r="Y1214" s="127"/>
      <c r="Z1214" s="127"/>
      <c r="AA1214" s="127"/>
    </row>
    <row r="1215">
      <c r="A1215" s="127"/>
      <c r="B1215" s="127"/>
      <c r="C1215" s="127"/>
      <c r="D1215" s="127"/>
      <c r="E1215" s="127"/>
      <c r="F1215" s="199"/>
      <c r="G1215" s="127"/>
      <c r="H1215" s="127"/>
      <c r="I1215" s="127"/>
      <c r="J1215" s="127"/>
      <c r="K1215" s="127"/>
      <c r="L1215" s="127"/>
      <c r="M1215" s="127"/>
      <c r="N1215" s="127"/>
      <c r="O1215" s="127"/>
      <c r="P1215" s="127"/>
      <c r="Q1215" s="127"/>
      <c r="R1215" s="127"/>
      <c r="S1215" s="127"/>
      <c r="T1215" s="127"/>
      <c r="U1215" s="127"/>
      <c r="V1215" s="127"/>
      <c r="W1215" s="127"/>
      <c r="X1215" s="127"/>
      <c r="Y1215" s="127"/>
      <c r="Z1215" s="127"/>
      <c r="AA1215" s="127"/>
    </row>
    <row r="1216">
      <c r="A1216" s="127"/>
      <c r="B1216" s="127"/>
      <c r="C1216" s="127"/>
      <c r="D1216" s="127"/>
      <c r="E1216" s="127"/>
      <c r="F1216" s="199"/>
      <c r="G1216" s="127"/>
      <c r="H1216" s="127"/>
      <c r="I1216" s="127"/>
      <c r="J1216" s="127"/>
      <c r="K1216" s="127"/>
      <c r="L1216" s="127"/>
      <c r="M1216" s="127"/>
      <c r="N1216" s="127"/>
      <c r="O1216" s="127"/>
      <c r="P1216" s="127"/>
      <c r="Q1216" s="127"/>
      <c r="R1216" s="127"/>
      <c r="S1216" s="127"/>
      <c r="T1216" s="127"/>
      <c r="U1216" s="127"/>
      <c r="V1216" s="127"/>
      <c r="W1216" s="127"/>
      <c r="X1216" s="127"/>
      <c r="Y1216" s="127"/>
      <c r="Z1216" s="127"/>
      <c r="AA1216" s="127"/>
    </row>
    <row r="1217">
      <c r="A1217" s="127"/>
      <c r="B1217" s="127"/>
      <c r="C1217" s="127"/>
      <c r="D1217" s="127"/>
      <c r="E1217" s="127"/>
      <c r="F1217" s="199"/>
      <c r="G1217" s="127"/>
      <c r="H1217" s="127"/>
      <c r="I1217" s="127"/>
      <c r="J1217" s="127"/>
      <c r="K1217" s="127"/>
      <c r="L1217" s="127"/>
      <c r="M1217" s="127"/>
      <c r="N1217" s="127"/>
      <c r="O1217" s="127"/>
      <c r="P1217" s="127"/>
      <c r="Q1217" s="127"/>
      <c r="R1217" s="127"/>
      <c r="S1217" s="127"/>
      <c r="T1217" s="127"/>
      <c r="U1217" s="127"/>
      <c r="V1217" s="127"/>
      <c r="W1217" s="127"/>
      <c r="X1217" s="127"/>
      <c r="Y1217" s="127"/>
      <c r="Z1217" s="127"/>
      <c r="AA1217" s="127"/>
    </row>
    <row r="1218">
      <c r="A1218" s="127"/>
      <c r="B1218" s="127"/>
      <c r="C1218" s="127"/>
      <c r="D1218" s="127"/>
      <c r="E1218" s="127"/>
      <c r="F1218" s="199"/>
      <c r="G1218" s="127"/>
      <c r="H1218" s="127"/>
      <c r="I1218" s="127"/>
      <c r="J1218" s="127"/>
      <c r="K1218" s="127"/>
      <c r="L1218" s="127"/>
      <c r="M1218" s="127"/>
      <c r="N1218" s="127"/>
      <c r="O1218" s="127"/>
      <c r="P1218" s="127"/>
      <c r="Q1218" s="127"/>
      <c r="R1218" s="127"/>
      <c r="S1218" s="127"/>
      <c r="T1218" s="127"/>
      <c r="U1218" s="127"/>
      <c r="V1218" s="127"/>
      <c r="W1218" s="127"/>
      <c r="X1218" s="127"/>
      <c r="Y1218" s="127"/>
      <c r="Z1218" s="127"/>
      <c r="AA1218" s="127"/>
    </row>
    <row r="1219">
      <c r="A1219" s="127"/>
      <c r="B1219" s="127"/>
      <c r="C1219" s="127"/>
      <c r="D1219" s="127"/>
      <c r="E1219" s="127"/>
      <c r="F1219" s="199"/>
      <c r="G1219" s="127"/>
      <c r="H1219" s="127"/>
      <c r="I1219" s="127"/>
      <c r="J1219" s="127"/>
      <c r="K1219" s="127"/>
      <c r="L1219" s="127"/>
      <c r="M1219" s="127"/>
      <c r="N1219" s="127"/>
      <c r="O1219" s="127"/>
      <c r="P1219" s="127"/>
      <c r="Q1219" s="127"/>
      <c r="R1219" s="127"/>
      <c r="S1219" s="127"/>
      <c r="T1219" s="127"/>
      <c r="U1219" s="127"/>
      <c r="V1219" s="127"/>
      <c r="W1219" s="127"/>
      <c r="X1219" s="127"/>
      <c r="Y1219" s="127"/>
      <c r="Z1219" s="127"/>
      <c r="AA1219" s="127"/>
    </row>
    <row r="1220">
      <c r="A1220" s="127"/>
      <c r="B1220" s="127"/>
      <c r="C1220" s="127"/>
      <c r="D1220" s="127"/>
      <c r="E1220" s="127"/>
      <c r="F1220" s="199"/>
      <c r="G1220" s="127"/>
      <c r="H1220" s="127"/>
      <c r="I1220" s="127"/>
      <c r="J1220" s="127"/>
      <c r="K1220" s="127"/>
      <c r="L1220" s="127"/>
      <c r="M1220" s="127"/>
      <c r="N1220" s="127"/>
      <c r="O1220" s="127"/>
      <c r="P1220" s="127"/>
      <c r="Q1220" s="127"/>
      <c r="R1220" s="127"/>
      <c r="S1220" s="127"/>
      <c r="T1220" s="127"/>
      <c r="U1220" s="127"/>
      <c r="V1220" s="127"/>
      <c r="W1220" s="127"/>
      <c r="X1220" s="127"/>
      <c r="Y1220" s="127"/>
      <c r="Z1220" s="127"/>
      <c r="AA1220" s="127"/>
    </row>
    <row r="1221">
      <c r="A1221" s="127"/>
      <c r="B1221" s="127"/>
      <c r="C1221" s="127"/>
      <c r="D1221" s="127"/>
      <c r="E1221" s="127"/>
      <c r="F1221" s="199"/>
      <c r="G1221" s="127"/>
      <c r="H1221" s="127"/>
      <c r="I1221" s="127"/>
      <c r="J1221" s="127"/>
      <c r="K1221" s="127"/>
      <c r="L1221" s="127"/>
      <c r="M1221" s="127"/>
      <c r="N1221" s="127"/>
      <c r="O1221" s="127"/>
      <c r="P1221" s="127"/>
      <c r="Q1221" s="127"/>
      <c r="R1221" s="127"/>
      <c r="S1221" s="127"/>
      <c r="T1221" s="127"/>
      <c r="U1221" s="127"/>
      <c r="V1221" s="127"/>
      <c r="W1221" s="127"/>
      <c r="X1221" s="127"/>
      <c r="Y1221" s="127"/>
      <c r="Z1221" s="127"/>
      <c r="AA1221" s="127"/>
    </row>
    <row r="1222">
      <c r="A1222" s="127"/>
      <c r="B1222" s="127"/>
      <c r="C1222" s="127"/>
      <c r="D1222" s="127"/>
      <c r="E1222" s="127"/>
      <c r="F1222" s="199"/>
      <c r="G1222" s="127"/>
      <c r="H1222" s="127"/>
      <c r="I1222" s="127"/>
      <c r="J1222" s="127"/>
      <c r="K1222" s="127"/>
      <c r="L1222" s="127"/>
      <c r="M1222" s="127"/>
      <c r="N1222" s="127"/>
      <c r="O1222" s="127"/>
      <c r="P1222" s="127"/>
      <c r="Q1222" s="127"/>
      <c r="R1222" s="127"/>
      <c r="S1222" s="127"/>
      <c r="T1222" s="127"/>
      <c r="U1222" s="127"/>
      <c r="V1222" s="127"/>
      <c r="W1222" s="127"/>
      <c r="X1222" s="127"/>
      <c r="Y1222" s="127"/>
      <c r="Z1222" s="127"/>
      <c r="AA1222" s="127"/>
    </row>
    <row r="1223">
      <c r="A1223" s="127"/>
      <c r="B1223" s="127"/>
      <c r="C1223" s="127"/>
      <c r="D1223" s="127"/>
      <c r="E1223" s="127"/>
      <c r="F1223" s="199"/>
      <c r="G1223" s="127"/>
      <c r="H1223" s="127"/>
      <c r="I1223" s="127"/>
      <c r="J1223" s="127"/>
      <c r="K1223" s="127"/>
      <c r="L1223" s="127"/>
      <c r="M1223" s="127"/>
      <c r="N1223" s="127"/>
      <c r="O1223" s="127"/>
      <c r="P1223" s="127"/>
      <c r="Q1223" s="127"/>
      <c r="R1223" s="127"/>
      <c r="S1223" s="127"/>
      <c r="T1223" s="127"/>
      <c r="U1223" s="127"/>
      <c r="V1223" s="127"/>
      <c r="W1223" s="127"/>
      <c r="X1223" s="127"/>
      <c r="Y1223" s="127"/>
      <c r="Z1223" s="127"/>
      <c r="AA1223" s="127"/>
    </row>
    <row r="1224">
      <c r="A1224" s="127"/>
      <c r="B1224" s="127"/>
      <c r="C1224" s="127"/>
      <c r="D1224" s="127"/>
      <c r="E1224" s="127"/>
      <c r="F1224" s="199"/>
      <c r="G1224" s="127"/>
      <c r="H1224" s="127"/>
      <c r="I1224" s="127"/>
      <c r="J1224" s="127"/>
      <c r="K1224" s="127"/>
      <c r="L1224" s="127"/>
      <c r="M1224" s="127"/>
      <c r="N1224" s="127"/>
      <c r="O1224" s="127"/>
      <c r="P1224" s="127"/>
      <c r="Q1224" s="127"/>
      <c r="R1224" s="127"/>
      <c r="S1224" s="127"/>
      <c r="T1224" s="127"/>
      <c r="U1224" s="127"/>
      <c r="V1224" s="127"/>
      <c r="W1224" s="127"/>
      <c r="X1224" s="127"/>
      <c r="Y1224" s="127"/>
      <c r="Z1224" s="127"/>
      <c r="AA1224" s="127"/>
    </row>
    <row r="1225">
      <c r="A1225" s="127"/>
      <c r="B1225" s="127"/>
      <c r="C1225" s="127"/>
      <c r="D1225" s="127"/>
      <c r="E1225" s="127"/>
      <c r="F1225" s="199"/>
      <c r="G1225" s="127"/>
      <c r="H1225" s="127"/>
      <c r="I1225" s="127"/>
      <c r="J1225" s="127"/>
      <c r="K1225" s="127"/>
      <c r="L1225" s="127"/>
      <c r="M1225" s="127"/>
      <c r="N1225" s="127"/>
      <c r="O1225" s="127"/>
      <c r="P1225" s="127"/>
      <c r="Q1225" s="127"/>
      <c r="R1225" s="127"/>
      <c r="S1225" s="127"/>
      <c r="T1225" s="127"/>
      <c r="U1225" s="127"/>
      <c r="V1225" s="127"/>
      <c r="W1225" s="127"/>
      <c r="X1225" s="127"/>
      <c r="Y1225" s="127"/>
      <c r="Z1225" s="127"/>
      <c r="AA1225" s="127"/>
    </row>
    <row r="1226">
      <c r="A1226" s="127"/>
      <c r="B1226" s="127"/>
      <c r="C1226" s="127"/>
      <c r="D1226" s="127"/>
      <c r="E1226" s="127"/>
      <c r="F1226" s="199"/>
      <c r="G1226" s="127"/>
      <c r="H1226" s="127"/>
      <c r="I1226" s="127"/>
      <c r="J1226" s="127"/>
      <c r="K1226" s="127"/>
      <c r="L1226" s="127"/>
      <c r="M1226" s="127"/>
      <c r="N1226" s="127"/>
      <c r="O1226" s="127"/>
      <c r="P1226" s="127"/>
      <c r="Q1226" s="127"/>
      <c r="R1226" s="127"/>
      <c r="S1226" s="127"/>
      <c r="T1226" s="127"/>
      <c r="U1226" s="127"/>
      <c r="V1226" s="127"/>
      <c r="W1226" s="127"/>
      <c r="X1226" s="127"/>
      <c r="Y1226" s="127"/>
      <c r="Z1226" s="127"/>
      <c r="AA1226" s="127"/>
    </row>
    <row r="1227">
      <c r="A1227" s="127"/>
      <c r="B1227" s="127"/>
      <c r="C1227" s="127"/>
      <c r="D1227" s="127"/>
      <c r="E1227" s="127"/>
      <c r="F1227" s="199"/>
      <c r="G1227" s="127"/>
      <c r="H1227" s="127"/>
      <c r="I1227" s="127"/>
      <c r="J1227" s="127"/>
      <c r="K1227" s="127"/>
      <c r="L1227" s="127"/>
      <c r="M1227" s="127"/>
      <c r="N1227" s="127"/>
      <c r="O1227" s="127"/>
      <c r="P1227" s="127"/>
      <c r="Q1227" s="127"/>
      <c r="R1227" s="127"/>
      <c r="S1227" s="127"/>
      <c r="T1227" s="127"/>
      <c r="U1227" s="127"/>
      <c r="V1227" s="127"/>
      <c r="W1227" s="127"/>
      <c r="X1227" s="127"/>
      <c r="Y1227" s="127"/>
      <c r="Z1227" s="127"/>
      <c r="AA1227" s="127"/>
    </row>
    <row r="1228">
      <c r="A1228" s="127"/>
      <c r="B1228" s="127"/>
      <c r="C1228" s="127"/>
      <c r="D1228" s="127"/>
      <c r="E1228" s="127"/>
      <c r="F1228" s="199"/>
      <c r="G1228" s="127"/>
      <c r="H1228" s="127"/>
      <c r="I1228" s="127"/>
      <c r="J1228" s="127"/>
      <c r="K1228" s="127"/>
      <c r="L1228" s="127"/>
      <c r="M1228" s="127"/>
      <c r="N1228" s="127"/>
      <c r="O1228" s="127"/>
      <c r="P1228" s="127"/>
      <c r="Q1228" s="127"/>
      <c r="R1228" s="127"/>
      <c r="S1228" s="127"/>
      <c r="T1228" s="127"/>
      <c r="U1228" s="127"/>
      <c r="V1228" s="127"/>
      <c r="W1228" s="127"/>
      <c r="X1228" s="127"/>
      <c r="Y1228" s="127"/>
      <c r="Z1228" s="127"/>
      <c r="AA1228" s="127"/>
    </row>
    <row r="1229">
      <c r="A1229" s="127"/>
      <c r="B1229" s="127"/>
      <c r="C1229" s="127"/>
      <c r="D1229" s="127"/>
      <c r="E1229" s="127"/>
      <c r="F1229" s="199"/>
      <c r="G1229" s="127"/>
      <c r="H1229" s="127"/>
      <c r="I1229" s="127"/>
      <c r="J1229" s="127"/>
      <c r="K1229" s="127"/>
      <c r="L1229" s="127"/>
      <c r="M1229" s="127"/>
      <c r="N1229" s="127"/>
      <c r="O1229" s="127"/>
      <c r="P1229" s="127"/>
      <c r="Q1229" s="127"/>
      <c r="R1229" s="127"/>
      <c r="S1229" s="127"/>
      <c r="T1229" s="127"/>
      <c r="U1229" s="127"/>
      <c r="V1229" s="127"/>
      <c r="W1229" s="127"/>
      <c r="X1229" s="127"/>
      <c r="Y1229" s="127"/>
      <c r="Z1229" s="127"/>
      <c r="AA1229" s="127"/>
    </row>
    <row r="1230">
      <c r="A1230" s="127"/>
      <c r="B1230" s="127"/>
      <c r="C1230" s="127"/>
      <c r="D1230" s="127"/>
      <c r="E1230" s="127"/>
      <c r="F1230" s="199"/>
      <c r="G1230" s="127"/>
      <c r="H1230" s="127"/>
      <c r="I1230" s="127"/>
      <c r="J1230" s="127"/>
      <c r="K1230" s="127"/>
      <c r="L1230" s="127"/>
      <c r="M1230" s="127"/>
      <c r="N1230" s="127"/>
      <c r="O1230" s="127"/>
      <c r="P1230" s="127"/>
      <c r="Q1230" s="127"/>
      <c r="R1230" s="127"/>
      <c r="S1230" s="127"/>
      <c r="T1230" s="127"/>
      <c r="U1230" s="127"/>
      <c r="V1230" s="127"/>
      <c r="W1230" s="127"/>
      <c r="X1230" s="127"/>
      <c r="Y1230" s="127"/>
      <c r="Z1230" s="127"/>
      <c r="AA1230" s="127"/>
    </row>
    <row r="1231">
      <c r="A1231" s="127"/>
      <c r="B1231" s="127"/>
      <c r="C1231" s="127"/>
      <c r="D1231" s="127"/>
      <c r="E1231" s="127"/>
      <c r="F1231" s="199"/>
      <c r="G1231" s="127"/>
      <c r="H1231" s="127"/>
      <c r="I1231" s="127"/>
      <c r="J1231" s="127"/>
      <c r="K1231" s="127"/>
      <c r="L1231" s="127"/>
      <c r="M1231" s="127"/>
      <c r="N1231" s="127"/>
      <c r="O1231" s="127"/>
      <c r="P1231" s="127"/>
      <c r="Q1231" s="127"/>
      <c r="R1231" s="127"/>
      <c r="S1231" s="127"/>
      <c r="T1231" s="127"/>
      <c r="U1231" s="127"/>
      <c r="V1231" s="127"/>
      <c r="W1231" s="127"/>
      <c r="X1231" s="127"/>
      <c r="Y1231" s="127"/>
      <c r="Z1231" s="127"/>
      <c r="AA1231" s="127"/>
    </row>
    <row r="1232">
      <c r="A1232" s="127"/>
      <c r="B1232" s="127"/>
      <c r="C1232" s="127"/>
      <c r="D1232" s="127"/>
      <c r="E1232" s="127"/>
      <c r="F1232" s="199"/>
      <c r="G1232" s="127"/>
      <c r="H1232" s="127"/>
      <c r="I1232" s="127"/>
      <c r="J1232" s="127"/>
      <c r="K1232" s="127"/>
      <c r="L1232" s="127"/>
      <c r="M1232" s="127"/>
      <c r="N1232" s="127"/>
      <c r="O1232" s="127"/>
      <c r="P1232" s="127"/>
      <c r="Q1232" s="127"/>
      <c r="R1232" s="127"/>
      <c r="S1232" s="127"/>
      <c r="T1232" s="127"/>
      <c r="U1232" s="127"/>
      <c r="V1232" s="127"/>
      <c r="W1232" s="127"/>
      <c r="X1232" s="127"/>
      <c r="Y1232" s="127"/>
      <c r="Z1232" s="127"/>
      <c r="AA1232" s="127"/>
    </row>
    <row r="1233">
      <c r="A1233" s="127"/>
      <c r="B1233" s="127"/>
      <c r="C1233" s="127"/>
      <c r="D1233" s="127"/>
      <c r="E1233" s="127"/>
      <c r="F1233" s="199"/>
      <c r="G1233" s="127"/>
      <c r="H1233" s="127"/>
      <c r="I1233" s="127"/>
      <c r="J1233" s="127"/>
      <c r="K1233" s="127"/>
      <c r="L1233" s="127"/>
      <c r="M1233" s="127"/>
      <c r="N1233" s="127"/>
      <c r="O1233" s="127"/>
      <c r="P1233" s="127"/>
      <c r="Q1233" s="127"/>
      <c r="R1233" s="127"/>
      <c r="S1233" s="127"/>
      <c r="T1233" s="127"/>
      <c r="U1233" s="127"/>
      <c r="V1233" s="127"/>
      <c r="W1233" s="127"/>
      <c r="X1233" s="127"/>
      <c r="Y1233" s="127"/>
      <c r="Z1233" s="127"/>
      <c r="AA1233" s="127"/>
    </row>
    <row r="1234">
      <c r="A1234" s="127"/>
      <c r="B1234" s="127"/>
      <c r="C1234" s="127"/>
      <c r="D1234" s="127"/>
      <c r="E1234" s="127"/>
      <c r="F1234" s="199"/>
      <c r="G1234" s="127"/>
      <c r="H1234" s="127"/>
      <c r="I1234" s="127"/>
      <c r="J1234" s="127"/>
      <c r="K1234" s="127"/>
      <c r="L1234" s="127"/>
      <c r="M1234" s="127"/>
      <c r="N1234" s="127"/>
      <c r="O1234" s="127"/>
      <c r="P1234" s="127"/>
      <c r="Q1234" s="127"/>
      <c r="R1234" s="127"/>
      <c r="S1234" s="127"/>
      <c r="T1234" s="127"/>
      <c r="U1234" s="127"/>
      <c r="V1234" s="127"/>
      <c r="W1234" s="127"/>
      <c r="X1234" s="127"/>
      <c r="Y1234" s="127"/>
      <c r="Z1234" s="127"/>
      <c r="AA1234" s="127"/>
    </row>
    <row r="1235">
      <c r="A1235" s="127"/>
      <c r="B1235" s="127"/>
      <c r="C1235" s="127"/>
      <c r="D1235" s="127"/>
      <c r="E1235" s="127"/>
      <c r="F1235" s="199"/>
      <c r="G1235" s="127"/>
      <c r="H1235" s="127"/>
      <c r="I1235" s="127"/>
      <c r="J1235" s="127"/>
      <c r="K1235" s="127"/>
      <c r="L1235" s="127"/>
      <c r="M1235" s="127"/>
      <c r="N1235" s="127"/>
      <c r="O1235" s="127"/>
      <c r="P1235" s="127"/>
      <c r="Q1235" s="127"/>
      <c r="R1235" s="127"/>
      <c r="S1235" s="127"/>
      <c r="T1235" s="127"/>
      <c r="U1235" s="127"/>
      <c r="V1235" s="127"/>
      <c r="W1235" s="127"/>
      <c r="X1235" s="127"/>
      <c r="Y1235" s="127"/>
      <c r="Z1235" s="127"/>
      <c r="AA1235" s="127"/>
    </row>
    <row r="1236">
      <c r="A1236" s="127"/>
      <c r="B1236" s="127"/>
      <c r="C1236" s="127"/>
      <c r="D1236" s="127"/>
      <c r="E1236" s="127"/>
      <c r="F1236" s="199"/>
      <c r="G1236" s="127"/>
      <c r="H1236" s="127"/>
      <c r="I1236" s="127"/>
      <c r="J1236" s="127"/>
      <c r="K1236" s="127"/>
      <c r="L1236" s="127"/>
      <c r="M1236" s="127"/>
      <c r="N1236" s="127"/>
      <c r="O1236" s="127"/>
      <c r="P1236" s="127"/>
      <c r="Q1236" s="127"/>
      <c r="R1236" s="127"/>
      <c r="S1236" s="127"/>
      <c r="T1236" s="127"/>
      <c r="U1236" s="127"/>
      <c r="V1236" s="127"/>
      <c r="W1236" s="127"/>
      <c r="X1236" s="127"/>
      <c r="Y1236" s="127"/>
      <c r="Z1236" s="127"/>
      <c r="AA1236" s="127"/>
    </row>
    <row r="1237">
      <c r="A1237" s="127"/>
      <c r="B1237" s="127"/>
      <c r="C1237" s="127"/>
      <c r="D1237" s="127"/>
      <c r="E1237" s="127"/>
      <c r="F1237" s="199"/>
      <c r="G1237" s="127"/>
      <c r="H1237" s="127"/>
      <c r="I1237" s="127"/>
      <c r="J1237" s="127"/>
      <c r="K1237" s="127"/>
      <c r="L1237" s="127"/>
      <c r="M1237" s="127"/>
      <c r="N1237" s="127"/>
      <c r="O1237" s="127"/>
      <c r="P1237" s="127"/>
      <c r="Q1237" s="127"/>
      <c r="R1237" s="127"/>
      <c r="S1237" s="127"/>
      <c r="T1237" s="127"/>
      <c r="U1237" s="127"/>
      <c r="V1237" s="127"/>
      <c r="W1237" s="127"/>
      <c r="X1237" s="127"/>
      <c r="Y1237" s="127"/>
      <c r="Z1237" s="127"/>
      <c r="AA1237" s="127"/>
    </row>
    <row r="1238">
      <c r="A1238" s="127"/>
      <c r="B1238" s="127"/>
      <c r="C1238" s="127"/>
      <c r="D1238" s="127"/>
      <c r="E1238" s="127"/>
      <c r="F1238" s="199"/>
      <c r="G1238" s="127"/>
      <c r="H1238" s="127"/>
      <c r="I1238" s="127"/>
      <c r="J1238" s="127"/>
      <c r="K1238" s="127"/>
      <c r="L1238" s="127"/>
      <c r="M1238" s="127"/>
      <c r="N1238" s="127"/>
      <c r="O1238" s="127"/>
      <c r="P1238" s="127"/>
      <c r="Q1238" s="127"/>
      <c r="R1238" s="127"/>
      <c r="S1238" s="127"/>
      <c r="T1238" s="127"/>
      <c r="U1238" s="127"/>
      <c r="V1238" s="127"/>
      <c r="W1238" s="127"/>
      <c r="X1238" s="127"/>
      <c r="Y1238" s="127"/>
      <c r="Z1238" s="127"/>
      <c r="AA1238" s="127"/>
    </row>
    <row r="1239">
      <c r="A1239" s="127"/>
      <c r="B1239" s="127"/>
      <c r="C1239" s="127"/>
      <c r="D1239" s="127"/>
      <c r="E1239" s="127"/>
      <c r="F1239" s="199"/>
      <c r="G1239" s="127"/>
      <c r="H1239" s="127"/>
      <c r="I1239" s="127"/>
      <c r="J1239" s="127"/>
      <c r="K1239" s="127"/>
      <c r="L1239" s="127"/>
      <c r="M1239" s="127"/>
      <c r="N1239" s="127"/>
      <c r="O1239" s="127"/>
      <c r="P1239" s="127"/>
      <c r="Q1239" s="127"/>
      <c r="R1239" s="127"/>
      <c r="S1239" s="127"/>
      <c r="T1239" s="127"/>
      <c r="U1239" s="127"/>
      <c r="V1239" s="127"/>
      <c r="W1239" s="127"/>
      <c r="X1239" s="127"/>
      <c r="Y1239" s="127"/>
      <c r="Z1239" s="127"/>
      <c r="AA1239" s="127"/>
    </row>
    <row r="1240">
      <c r="A1240" s="127"/>
      <c r="B1240" s="127"/>
      <c r="C1240" s="127"/>
      <c r="D1240" s="127"/>
      <c r="E1240" s="127"/>
      <c r="F1240" s="199"/>
      <c r="G1240" s="127"/>
      <c r="H1240" s="127"/>
      <c r="I1240" s="127"/>
      <c r="J1240" s="127"/>
      <c r="K1240" s="127"/>
      <c r="L1240" s="127"/>
      <c r="M1240" s="127"/>
      <c r="N1240" s="127"/>
      <c r="O1240" s="127"/>
      <c r="P1240" s="127"/>
      <c r="Q1240" s="127"/>
      <c r="R1240" s="127"/>
      <c r="S1240" s="127"/>
      <c r="T1240" s="127"/>
      <c r="U1240" s="127"/>
      <c r="V1240" s="127"/>
      <c r="W1240" s="127"/>
      <c r="X1240" s="127"/>
      <c r="Y1240" s="127"/>
      <c r="Z1240" s="127"/>
      <c r="AA1240" s="127"/>
    </row>
    <row r="1241">
      <c r="A1241" s="127"/>
      <c r="B1241" s="127"/>
      <c r="C1241" s="127"/>
      <c r="D1241" s="127"/>
      <c r="E1241" s="127"/>
      <c r="F1241" s="199"/>
      <c r="G1241" s="127"/>
      <c r="H1241" s="127"/>
      <c r="I1241" s="127"/>
      <c r="J1241" s="127"/>
      <c r="K1241" s="127"/>
      <c r="L1241" s="127"/>
      <c r="M1241" s="127"/>
      <c r="N1241" s="127"/>
      <c r="O1241" s="127"/>
      <c r="P1241" s="127"/>
      <c r="Q1241" s="127"/>
      <c r="R1241" s="127"/>
      <c r="S1241" s="127"/>
      <c r="T1241" s="127"/>
      <c r="U1241" s="127"/>
      <c r="V1241" s="127"/>
      <c r="W1241" s="127"/>
      <c r="X1241" s="127"/>
      <c r="Y1241" s="127"/>
      <c r="Z1241" s="127"/>
      <c r="AA1241" s="127"/>
    </row>
    <row r="1242">
      <c r="A1242" s="127"/>
      <c r="B1242" s="127"/>
      <c r="C1242" s="127"/>
      <c r="D1242" s="127"/>
      <c r="E1242" s="127"/>
      <c r="F1242" s="199"/>
      <c r="G1242" s="127"/>
      <c r="H1242" s="127"/>
      <c r="I1242" s="127"/>
      <c r="J1242" s="127"/>
      <c r="K1242" s="127"/>
      <c r="L1242" s="127"/>
      <c r="M1242" s="127"/>
      <c r="N1242" s="127"/>
      <c r="O1242" s="127"/>
      <c r="P1242" s="127"/>
      <c r="Q1242" s="127"/>
      <c r="R1242" s="127"/>
      <c r="S1242" s="127"/>
      <c r="T1242" s="127"/>
      <c r="U1242" s="127"/>
      <c r="V1242" s="127"/>
      <c r="W1242" s="127"/>
      <c r="X1242" s="127"/>
      <c r="Y1242" s="127"/>
      <c r="Z1242" s="127"/>
      <c r="AA1242" s="127"/>
    </row>
    <row r="1243">
      <c r="A1243" s="127"/>
      <c r="B1243" s="127"/>
      <c r="C1243" s="127"/>
      <c r="D1243" s="127"/>
      <c r="E1243" s="127"/>
      <c r="F1243" s="199"/>
      <c r="G1243" s="127"/>
      <c r="H1243" s="127"/>
      <c r="I1243" s="127"/>
      <c r="J1243" s="127"/>
      <c r="K1243" s="127"/>
      <c r="L1243" s="127"/>
      <c r="M1243" s="127"/>
      <c r="N1243" s="127"/>
      <c r="O1243" s="127"/>
      <c r="P1243" s="127"/>
      <c r="Q1243" s="127"/>
      <c r="R1243" s="127"/>
      <c r="S1243" s="127"/>
      <c r="T1243" s="127"/>
      <c r="U1243" s="127"/>
      <c r="V1243" s="127"/>
      <c r="W1243" s="127"/>
      <c r="X1243" s="127"/>
      <c r="Y1243" s="127"/>
      <c r="Z1243" s="127"/>
      <c r="AA1243" s="127"/>
    </row>
    <row r="1244">
      <c r="A1244" s="127"/>
      <c r="B1244" s="127"/>
      <c r="C1244" s="127"/>
      <c r="D1244" s="127"/>
      <c r="E1244" s="127"/>
      <c r="F1244" s="199"/>
      <c r="G1244" s="127"/>
      <c r="H1244" s="127"/>
      <c r="I1244" s="127"/>
      <c r="J1244" s="127"/>
      <c r="K1244" s="127"/>
      <c r="L1244" s="127"/>
      <c r="M1244" s="127"/>
      <c r="N1244" s="127"/>
      <c r="O1244" s="127"/>
      <c r="P1244" s="127"/>
      <c r="Q1244" s="127"/>
      <c r="R1244" s="127"/>
      <c r="S1244" s="127"/>
      <c r="T1244" s="127"/>
      <c r="U1244" s="127"/>
      <c r="V1244" s="127"/>
      <c r="W1244" s="127"/>
      <c r="X1244" s="127"/>
      <c r="Y1244" s="127"/>
      <c r="Z1244" s="127"/>
      <c r="AA1244" s="127"/>
    </row>
    <row r="1245">
      <c r="A1245" s="127"/>
      <c r="B1245" s="127"/>
      <c r="C1245" s="127"/>
      <c r="D1245" s="127"/>
      <c r="E1245" s="127"/>
      <c r="F1245" s="199"/>
      <c r="G1245" s="127"/>
      <c r="H1245" s="127"/>
      <c r="I1245" s="127"/>
      <c r="J1245" s="127"/>
      <c r="K1245" s="127"/>
      <c r="L1245" s="127"/>
      <c r="M1245" s="127"/>
      <c r="N1245" s="127"/>
      <c r="O1245" s="127"/>
      <c r="P1245" s="127"/>
      <c r="Q1245" s="127"/>
      <c r="R1245" s="127"/>
      <c r="S1245" s="127"/>
      <c r="T1245" s="127"/>
      <c r="U1245" s="127"/>
      <c r="V1245" s="127"/>
      <c r="W1245" s="127"/>
      <c r="X1245" s="127"/>
      <c r="Y1245" s="127"/>
      <c r="Z1245" s="127"/>
      <c r="AA1245" s="127"/>
    </row>
    <row r="1246">
      <c r="A1246" s="127"/>
      <c r="B1246" s="127"/>
      <c r="C1246" s="127"/>
      <c r="D1246" s="127"/>
      <c r="E1246" s="127"/>
      <c r="F1246" s="199"/>
      <c r="G1246" s="127"/>
      <c r="H1246" s="127"/>
      <c r="I1246" s="127"/>
      <c r="J1246" s="127"/>
      <c r="K1246" s="127"/>
      <c r="L1246" s="127"/>
      <c r="M1246" s="127"/>
      <c r="N1246" s="127"/>
      <c r="O1246" s="127"/>
      <c r="P1246" s="127"/>
      <c r="Q1246" s="127"/>
      <c r="R1246" s="127"/>
      <c r="S1246" s="127"/>
      <c r="T1246" s="127"/>
      <c r="U1246" s="127"/>
      <c r="V1246" s="127"/>
      <c r="W1246" s="127"/>
      <c r="X1246" s="127"/>
      <c r="Y1246" s="127"/>
      <c r="Z1246" s="127"/>
      <c r="AA1246" s="127"/>
    </row>
    <row r="1247">
      <c r="A1247" s="127"/>
      <c r="B1247" s="127"/>
      <c r="C1247" s="127"/>
      <c r="D1247" s="127"/>
      <c r="E1247" s="127"/>
      <c r="F1247" s="199"/>
      <c r="G1247" s="127"/>
      <c r="H1247" s="127"/>
      <c r="I1247" s="127"/>
      <c r="J1247" s="127"/>
      <c r="K1247" s="127"/>
      <c r="L1247" s="127"/>
      <c r="M1247" s="127"/>
      <c r="N1247" s="127"/>
      <c r="O1247" s="127"/>
      <c r="P1247" s="127"/>
      <c r="Q1247" s="127"/>
      <c r="R1247" s="127"/>
      <c r="S1247" s="127"/>
      <c r="T1247" s="127"/>
      <c r="U1247" s="127"/>
      <c r="V1247" s="127"/>
      <c r="W1247" s="127"/>
      <c r="X1247" s="127"/>
      <c r="Y1247" s="127"/>
      <c r="Z1247" s="127"/>
      <c r="AA1247" s="127"/>
    </row>
    <row r="1248">
      <c r="A1248" s="127"/>
      <c r="B1248" s="127"/>
      <c r="C1248" s="127"/>
      <c r="D1248" s="127"/>
      <c r="E1248" s="127"/>
      <c r="F1248" s="199"/>
      <c r="G1248" s="127"/>
      <c r="H1248" s="127"/>
      <c r="I1248" s="127"/>
      <c r="J1248" s="127"/>
      <c r="K1248" s="127"/>
      <c r="L1248" s="127"/>
      <c r="M1248" s="127"/>
      <c r="N1248" s="127"/>
      <c r="O1248" s="127"/>
      <c r="P1248" s="127"/>
      <c r="Q1248" s="127"/>
      <c r="R1248" s="127"/>
      <c r="S1248" s="127"/>
      <c r="T1248" s="127"/>
      <c r="U1248" s="127"/>
      <c r="V1248" s="127"/>
      <c r="W1248" s="127"/>
      <c r="X1248" s="127"/>
      <c r="Y1248" s="127"/>
      <c r="Z1248" s="127"/>
      <c r="AA1248" s="127"/>
    </row>
    <row r="1249">
      <c r="A1249" s="127"/>
      <c r="B1249" s="127"/>
      <c r="C1249" s="127"/>
      <c r="D1249" s="127"/>
      <c r="E1249" s="127"/>
      <c r="F1249" s="199"/>
      <c r="G1249" s="127"/>
      <c r="H1249" s="127"/>
      <c r="I1249" s="127"/>
      <c r="J1249" s="127"/>
      <c r="K1249" s="127"/>
      <c r="L1249" s="127"/>
      <c r="M1249" s="127"/>
      <c r="N1249" s="127"/>
      <c r="O1249" s="127"/>
      <c r="P1249" s="127"/>
      <c r="Q1249" s="127"/>
      <c r="R1249" s="127"/>
      <c r="S1249" s="127"/>
      <c r="T1249" s="127"/>
      <c r="U1249" s="127"/>
      <c r="V1249" s="127"/>
      <c r="W1249" s="127"/>
      <c r="X1249" s="127"/>
      <c r="Y1249" s="127"/>
      <c r="Z1249" s="127"/>
      <c r="AA1249" s="127"/>
    </row>
    <row r="1250">
      <c r="A1250" s="127"/>
      <c r="B1250" s="127"/>
      <c r="C1250" s="127"/>
      <c r="D1250" s="127"/>
      <c r="E1250" s="127"/>
      <c r="F1250" s="199"/>
      <c r="G1250" s="127"/>
      <c r="H1250" s="127"/>
      <c r="I1250" s="127"/>
      <c r="J1250" s="127"/>
      <c r="K1250" s="127"/>
      <c r="L1250" s="127"/>
      <c r="M1250" s="127"/>
      <c r="N1250" s="127"/>
      <c r="O1250" s="127"/>
      <c r="P1250" s="127"/>
      <c r="Q1250" s="127"/>
      <c r="R1250" s="127"/>
      <c r="S1250" s="127"/>
      <c r="T1250" s="127"/>
      <c r="U1250" s="127"/>
      <c r="V1250" s="127"/>
      <c r="W1250" s="127"/>
      <c r="X1250" s="127"/>
      <c r="Y1250" s="127"/>
      <c r="Z1250" s="127"/>
      <c r="AA1250" s="127"/>
    </row>
    <row r="1251">
      <c r="A1251" s="127"/>
      <c r="B1251" s="127"/>
      <c r="C1251" s="127"/>
      <c r="D1251" s="127"/>
      <c r="E1251" s="127"/>
      <c r="F1251" s="199"/>
      <c r="G1251" s="127"/>
      <c r="H1251" s="127"/>
      <c r="I1251" s="127"/>
      <c r="J1251" s="127"/>
      <c r="K1251" s="127"/>
      <c r="L1251" s="127"/>
      <c r="M1251" s="127"/>
      <c r="N1251" s="127"/>
      <c r="O1251" s="127"/>
      <c r="P1251" s="127"/>
      <c r="Q1251" s="127"/>
      <c r="R1251" s="127"/>
      <c r="S1251" s="127"/>
      <c r="T1251" s="127"/>
      <c r="U1251" s="127"/>
      <c r="V1251" s="127"/>
      <c r="W1251" s="127"/>
      <c r="X1251" s="127"/>
      <c r="Y1251" s="127"/>
      <c r="Z1251" s="127"/>
      <c r="AA1251" s="127"/>
    </row>
    <row r="1252">
      <c r="A1252" s="127"/>
      <c r="B1252" s="127"/>
      <c r="C1252" s="127"/>
      <c r="D1252" s="127"/>
      <c r="E1252" s="127"/>
      <c r="F1252" s="199"/>
      <c r="G1252" s="127"/>
      <c r="H1252" s="127"/>
      <c r="I1252" s="127"/>
      <c r="J1252" s="127"/>
      <c r="K1252" s="127"/>
      <c r="L1252" s="127"/>
      <c r="M1252" s="127"/>
      <c r="N1252" s="127"/>
      <c r="O1252" s="127"/>
      <c r="P1252" s="127"/>
      <c r="Q1252" s="127"/>
      <c r="R1252" s="127"/>
      <c r="S1252" s="127"/>
      <c r="T1252" s="127"/>
      <c r="U1252" s="127"/>
      <c r="V1252" s="127"/>
      <c r="W1252" s="127"/>
      <c r="X1252" s="127"/>
      <c r="Y1252" s="127"/>
      <c r="Z1252" s="127"/>
      <c r="AA1252" s="127"/>
    </row>
    <row r="1253">
      <c r="A1253" s="127"/>
      <c r="B1253" s="127"/>
      <c r="C1253" s="127"/>
      <c r="D1253" s="127"/>
      <c r="E1253" s="127"/>
      <c r="F1253" s="199"/>
      <c r="G1253" s="127"/>
      <c r="H1253" s="127"/>
      <c r="I1253" s="127"/>
      <c r="J1253" s="127"/>
      <c r="K1253" s="127"/>
      <c r="L1253" s="127"/>
      <c r="M1253" s="127"/>
      <c r="N1253" s="127"/>
      <c r="O1253" s="127"/>
      <c r="P1253" s="127"/>
      <c r="Q1253" s="127"/>
      <c r="R1253" s="127"/>
      <c r="S1253" s="127"/>
      <c r="T1253" s="127"/>
      <c r="U1253" s="127"/>
      <c r="V1253" s="127"/>
      <c r="W1253" s="127"/>
      <c r="X1253" s="127"/>
      <c r="Y1253" s="127"/>
      <c r="Z1253" s="127"/>
      <c r="AA1253" s="127"/>
    </row>
    <row r="1254">
      <c r="A1254" s="127"/>
      <c r="B1254" s="127"/>
      <c r="C1254" s="127"/>
      <c r="D1254" s="127"/>
      <c r="E1254" s="127"/>
      <c r="F1254" s="199"/>
      <c r="G1254" s="127"/>
      <c r="H1254" s="127"/>
      <c r="I1254" s="127"/>
      <c r="J1254" s="127"/>
      <c r="K1254" s="127"/>
      <c r="L1254" s="127"/>
      <c r="M1254" s="127"/>
      <c r="N1254" s="127"/>
      <c r="O1254" s="127"/>
      <c r="P1254" s="127"/>
      <c r="Q1254" s="127"/>
      <c r="R1254" s="127"/>
      <c r="S1254" s="127"/>
      <c r="T1254" s="127"/>
      <c r="U1254" s="127"/>
      <c r="V1254" s="127"/>
      <c r="W1254" s="127"/>
      <c r="X1254" s="127"/>
      <c r="Y1254" s="127"/>
      <c r="Z1254" s="127"/>
      <c r="AA1254" s="127"/>
    </row>
    <row r="1255">
      <c r="A1255" s="127"/>
      <c r="B1255" s="127"/>
      <c r="C1255" s="127"/>
      <c r="D1255" s="127"/>
      <c r="E1255" s="127"/>
      <c r="F1255" s="199"/>
      <c r="G1255" s="127"/>
      <c r="H1255" s="127"/>
      <c r="I1255" s="127"/>
      <c r="J1255" s="127"/>
      <c r="K1255" s="127"/>
      <c r="L1255" s="127"/>
      <c r="M1255" s="127"/>
      <c r="N1255" s="127"/>
      <c r="O1255" s="127"/>
      <c r="P1255" s="127"/>
      <c r="Q1255" s="127"/>
      <c r="R1255" s="127"/>
      <c r="S1255" s="127"/>
      <c r="T1255" s="127"/>
      <c r="U1255" s="127"/>
      <c r="V1255" s="127"/>
      <c r="W1255" s="127"/>
      <c r="X1255" s="127"/>
      <c r="Y1255" s="127"/>
      <c r="Z1255" s="127"/>
      <c r="AA1255" s="127"/>
    </row>
    <row r="1256">
      <c r="A1256" s="127"/>
      <c r="B1256" s="127"/>
      <c r="C1256" s="127"/>
      <c r="D1256" s="127"/>
      <c r="E1256" s="127"/>
      <c r="F1256" s="199"/>
      <c r="G1256" s="127"/>
      <c r="H1256" s="127"/>
      <c r="I1256" s="127"/>
      <c r="J1256" s="127"/>
      <c r="K1256" s="127"/>
      <c r="L1256" s="127"/>
      <c r="M1256" s="127"/>
      <c r="N1256" s="127"/>
      <c r="O1256" s="127"/>
      <c r="P1256" s="127"/>
      <c r="Q1256" s="127"/>
      <c r="R1256" s="127"/>
      <c r="S1256" s="127"/>
      <c r="T1256" s="127"/>
      <c r="U1256" s="127"/>
      <c r="V1256" s="127"/>
      <c r="W1256" s="127"/>
      <c r="X1256" s="127"/>
      <c r="Y1256" s="127"/>
      <c r="Z1256" s="127"/>
      <c r="AA1256" s="127"/>
    </row>
    <row r="1257">
      <c r="A1257" s="127"/>
      <c r="B1257" s="127"/>
      <c r="C1257" s="127"/>
      <c r="D1257" s="127"/>
      <c r="E1257" s="127"/>
      <c r="F1257" s="199"/>
      <c r="G1257" s="127"/>
      <c r="H1257" s="127"/>
      <c r="I1257" s="127"/>
      <c r="J1257" s="127"/>
      <c r="K1257" s="127"/>
      <c r="L1257" s="127"/>
      <c r="M1257" s="127"/>
      <c r="N1257" s="127"/>
      <c r="O1257" s="127"/>
      <c r="P1257" s="127"/>
      <c r="Q1257" s="127"/>
      <c r="R1257" s="127"/>
      <c r="S1257" s="127"/>
      <c r="T1257" s="127"/>
      <c r="U1257" s="127"/>
      <c r="V1257" s="127"/>
      <c r="W1257" s="127"/>
      <c r="X1257" s="127"/>
      <c r="Y1257" s="127"/>
      <c r="Z1257" s="127"/>
      <c r="AA1257" s="127"/>
    </row>
    <row r="1258">
      <c r="A1258" s="127"/>
      <c r="B1258" s="127"/>
      <c r="C1258" s="127"/>
      <c r="D1258" s="127"/>
      <c r="E1258" s="127"/>
      <c r="F1258" s="199"/>
      <c r="G1258" s="127"/>
      <c r="H1258" s="127"/>
      <c r="I1258" s="127"/>
      <c r="J1258" s="127"/>
      <c r="K1258" s="127"/>
      <c r="L1258" s="127"/>
      <c r="M1258" s="127"/>
      <c r="N1258" s="127"/>
      <c r="O1258" s="127"/>
      <c r="P1258" s="127"/>
      <c r="Q1258" s="127"/>
      <c r="R1258" s="127"/>
      <c r="S1258" s="127"/>
      <c r="T1258" s="127"/>
      <c r="U1258" s="127"/>
      <c r="V1258" s="127"/>
      <c r="W1258" s="127"/>
      <c r="X1258" s="127"/>
      <c r="Y1258" s="127"/>
      <c r="Z1258" s="127"/>
      <c r="AA1258" s="127"/>
    </row>
    <row r="1259">
      <c r="A1259" s="127"/>
      <c r="B1259" s="127"/>
      <c r="C1259" s="127"/>
      <c r="D1259" s="127"/>
      <c r="E1259" s="127"/>
      <c r="F1259" s="199"/>
      <c r="G1259" s="127"/>
      <c r="H1259" s="127"/>
      <c r="I1259" s="127"/>
      <c r="J1259" s="127"/>
      <c r="K1259" s="127"/>
      <c r="L1259" s="127"/>
      <c r="M1259" s="127"/>
      <c r="N1259" s="127"/>
      <c r="O1259" s="127"/>
      <c r="P1259" s="127"/>
      <c r="Q1259" s="127"/>
      <c r="R1259" s="127"/>
      <c r="S1259" s="127"/>
      <c r="T1259" s="127"/>
      <c r="U1259" s="127"/>
      <c r="V1259" s="127"/>
      <c r="W1259" s="127"/>
      <c r="X1259" s="127"/>
      <c r="Y1259" s="127"/>
      <c r="Z1259" s="127"/>
      <c r="AA1259" s="127"/>
    </row>
    <row r="1260">
      <c r="A1260" s="127"/>
      <c r="B1260" s="127"/>
      <c r="C1260" s="127"/>
      <c r="D1260" s="127"/>
      <c r="E1260" s="127"/>
      <c r="F1260" s="199"/>
      <c r="G1260" s="127"/>
      <c r="H1260" s="127"/>
      <c r="I1260" s="127"/>
      <c r="J1260" s="127"/>
      <c r="K1260" s="127"/>
      <c r="L1260" s="127"/>
      <c r="M1260" s="127"/>
      <c r="N1260" s="127"/>
      <c r="O1260" s="127"/>
      <c r="P1260" s="127"/>
      <c r="Q1260" s="127"/>
      <c r="R1260" s="127"/>
      <c r="S1260" s="127"/>
      <c r="T1260" s="127"/>
      <c r="U1260" s="127"/>
      <c r="V1260" s="127"/>
      <c r="W1260" s="127"/>
      <c r="X1260" s="127"/>
      <c r="Y1260" s="127"/>
      <c r="Z1260" s="127"/>
      <c r="AA1260" s="127"/>
    </row>
    <row r="1261">
      <c r="A1261" s="127"/>
      <c r="B1261" s="127"/>
      <c r="C1261" s="127"/>
      <c r="D1261" s="127"/>
      <c r="E1261" s="127"/>
      <c r="F1261" s="199"/>
      <c r="G1261" s="127"/>
      <c r="H1261" s="127"/>
      <c r="I1261" s="127"/>
      <c r="J1261" s="127"/>
      <c r="K1261" s="127"/>
      <c r="L1261" s="127"/>
      <c r="M1261" s="127"/>
      <c r="N1261" s="127"/>
      <c r="O1261" s="127"/>
      <c r="P1261" s="127"/>
      <c r="Q1261" s="127"/>
      <c r="R1261" s="127"/>
      <c r="S1261" s="127"/>
      <c r="T1261" s="127"/>
      <c r="U1261" s="127"/>
      <c r="V1261" s="127"/>
      <c r="W1261" s="127"/>
      <c r="X1261" s="127"/>
      <c r="Y1261" s="127"/>
      <c r="Z1261" s="127"/>
      <c r="AA1261" s="127"/>
    </row>
    <row r="1262">
      <c r="A1262" s="127"/>
      <c r="B1262" s="127"/>
      <c r="C1262" s="127"/>
      <c r="D1262" s="127"/>
      <c r="E1262" s="127"/>
      <c r="F1262" s="199"/>
      <c r="G1262" s="127"/>
      <c r="H1262" s="127"/>
      <c r="I1262" s="127"/>
      <c r="J1262" s="127"/>
      <c r="K1262" s="127"/>
      <c r="L1262" s="127"/>
      <c r="M1262" s="127"/>
      <c r="N1262" s="127"/>
      <c r="O1262" s="127"/>
      <c r="P1262" s="127"/>
      <c r="Q1262" s="127"/>
      <c r="R1262" s="127"/>
      <c r="S1262" s="127"/>
      <c r="T1262" s="127"/>
      <c r="U1262" s="127"/>
      <c r="V1262" s="127"/>
      <c r="W1262" s="127"/>
      <c r="X1262" s="127"/>
      <c r="Y1262" s="127"/>
      <c r="Z1262" s="127"/>
      <c r="AA1262" s="127"/>
    </row>
    <row r="1263">
      <c r="A1263" s="127"/>
      <c r="B1263" s="127"/>
      <c r="C1263" s="127"/>
      <c r="D1263" s="127"/>
      <c r="E1263" s="127"/>
      <c r="F1263" s="199"/>
      <c r="G1263" s="127"/>
      <c r="H1263" s="127"/>
      <c r="I1263" s="127"/>
      <c r="J1263" s="127"/>
      <c r="K1263" s="127"/>
      <c r="L1263" s="127"/>
      <c r="M1263" s="127"/>
      <c r="N1263" s="127"/>
      <c r="O1263" s="127"/>
      <c r="P1263" s="127"/>
      <c r="Q1263" s="127"/>
      <c r="R1263" s="127"/>
      <c r="S1263" s="127"/>
      <c r="T1263" s="127"/>
      <c r="U1263" s="127"/>
      <c r="V1263" s="127"/>
      <c r="W1263" s="127"/>
      <c r="X1263" s="127"/>
      <c r="Y1263" s="127"/>
      <c r="Z1263" s="127"/>
      <c r="AA1263" s="127"/>
    </row>
    <row r="1264">
      <c r="A1264" s="127"/>
      <c r="B1264" s="127"/>
      <c r="C1264" s="127"/>
      <c r="D1264" s="127"/>
      <c r="E1264" s="127"/>
      <c r="F1264" s="199"/>
      <c r="G1264" s="127"/>
      <c r="H1264" s="127"/>
      <c r="I1264" s="127"/>
      <c r="J1264" s="127"/>
      <c r="K1264" s="127"/>
      <c r="L1264" s="127"/>
      <c r="M1264" s="127"/>
      <c r="N1264" s="127"/>
      <c r="O1264" s="127"/>
      <c r="P1264" s="127"/>
      <c r="Q1264" s="127"/>
      <c r="R1264" s="127"/>
      <c r="S1264" s="127"/>
      <c r="T1264" s="127"/>
      <c r="U1264" s="127"/>
      <c r="V1264" s="127"/>
      <c r="W1264" s="127"/>
      <c r="X1264" s="127"/>
      <c r="Y1264" s="127"/>
      <c r="Z1264" s="127"/>
      <c r="AA1264" s="127"/>
    </row>
    <row r="1265">
      <c r="A1265" s="127"/>
      <c r="B1265" s="127"/>
      <c r="C1265" s="127"/>
      <c r="D1265" s="127"/>
      <c r="E1265" s="127"/>
      <c r="F1265" s="199"/>
      <c r="G1265" s="127"/>
      <c r="H1265" s="127"/>
      <c r="I1265" s="127"/>
      <c r="J1265" s="127"/>
      <c r="K1265" s="127"/>
      <c r="L1265" s="127"/>
      <c r="M1265" s="127"/>
      <c r="N1265" s="127"/>
      <c r="O1265" s="127"/>
      <c r="P1265" s="127"/>
      <c r="Q1265" s="127"/>
      <c r="R1265" s="127"/>
      <c r="S1265" s="127"/>
      <c r="T1265" s="127"/>
      <c r="U1265" s="127"/>
      <c r="V1265" s="127"/>
      <c r="W1265" s="127"/>
      <c r="X1265" s="127"/>
      <c r="Y1265" s="127"/>
      <c r="Z1265" s="127"/>
      <c r="AA1265" s="127"/>
    </row>
    <row r="1266">
      <c r="A1266" s="127"/>
      <c r="B1266" s="127"/>
      <c r="C1266" s="127"/>
      <c r="D1266" s="127"/>
      <c r="E1266" s="127"/>
      <c r="F1266" s="199"/>
      <c r="G1266" s="127"/>
      <c r="H1266" s="127"/>
      <c r="I1266" s="127"/>
      <c r="J1266" s="127"/>
      <c r="K1266" s="127"/>
      <c r="L1266" s="127"/>
      <c r="M1266" s="127"/>
      <c r="N1266" s="127"/>
      <c r="O1266" s="127"/>
      <c r="P1266" s="127"/>
      <c r="Q1266" s="127"/>
      <c r="R1266" s="127"/>
      <c r="S1266" s="127"/>
      <c r="T1266" s="127"/>
      <c r="U1266" s="127"/>
      <c r="V1266" s="127"/>
      <c r="W1266" s="127"/>
      <c r="X1266" s="127"/>
      <c r="Y1266" s="127"/>
      <c r="Z1266" s="127"/>
      <c r="AA1266" s="127"/>
    </row>
    <row r="1267">
      <c r="A1267" s="127"/>
      <c r="B1267" s="127"/>
      <c r="C1267" s="127"/>
      <c r="D1267" s="127"/>
      <c r="E1267" s="127"/>
      <c r="F1267" s="199"/>
      <c r="G1267" s="127"/>
      <c r="H1267" s="127"/>
      <c r="I1267" s="127"/>
      <c r="J1267" s="127"/>
      <c r="K1267" s="127"/>
      <c r="L1267" s="127"/>
      <c r="M1267" s="127"/>
      <c r="N1267" s="127"/>
      <c r="O1267" s="127"/>
      <c r="P1267" s="127"/>
      <c r="Q1267" s="127"/>
      <c r="R1267" s="127"/>
      <c r="S1267" s="127"/>
      <c r="T1267" s="127"/>
      <c r="U1267" s="127"/>
      <c r="V1267" s="127"/>
      <c r="W1267" s="127"/>
      <c r="X1267" s="127"/>
      <c r="Y1267" s="127"/>
      <c r="Z1267" s="127"/>
      <c r="AA1267" s="127"/>
    </row>
    <row r="1268">
      <c r="A1268" s="127"/>
      <c r="B1268" s="127"/>
      <c r="C1268" s="127"/>
      <c r="D1268" s="127"/>
      <c r="E1268" s="127"/>
      <c r="F1268" s="199"/>
      <c r="G1268" s="127"/>
      <c r="H1268" s="127"/>
      <c r="I1268" s="127"/>
      <c r="J1268" s="127"/>
      <c r="K1268" s="127"/>
      <c r="L1268" s="127"/>
      <c r="M1268" s="127"/>
      <c r="N1268" s="127"/>
      <c r="O1268" s="127"/>
      <c r="P1268" s="127"/>
      <c r="Q1268" s="127"/>
      <c r="R1268" s="127"/>
      <c r="S1268" s="127"/>
      <c r="T1268" s="127"/>
      <c r="U1268" s="127"/>
      <c r="V1268" s="127"/>
      <c r="W1268" s="127"/>
      <c r="X1268" s="127"/>
      <c r="Y1268" s="127"/>
      <c r="Z1268" s="127"/>
      <c r="AA1268" s="127"/>
    </row>
    <row r="1269">
      <c r="A1269" s="127"/>
      <c r="B1269" s="127"/>
      <c r="C1269" s="127"/>
      <c r="D1269" s="127"/>
      <c r="E1269" s="127"/>
      <c r="F1269" s="199"/>
      <c r="G1269" s="127"/>
      <c r="H1269" s="127"/>
      <c r="I1269" s="127"/>
      <c r="J1269" s="127"/>
      <c r="K1269" s="127"/>
      <c r="L1269" s="127"/>
      <c r="M1269" s="127"/>
      <c r="N1269" s="127"/>
      <c r="O1269" s="127"/>
      <c r="P1269" s="127"/>
      <c r="Q1269" s="127"/>
      <c r="R1269" s="127"/>
      <c r="S1269" s="127"/>
      <c r="T1269" s="127"/>
      <c r="U1269" s="127"/>
      <c r="V1269" s="127"/>
      <c r="W1269" s="127"/>
      <c r="X1269" s="127"/>
      <c r="Y1269" s="127"/>
      <c r="Z1269" s="127"/>
      <c r="AA1269" s="127"/>
    </row>
    <row r="1270">
      <c r="A1270" s="127"/>
      <c r="B1270" s="127"/>
      <c r="C1270" s="127"/>
      <c r="D1270" s="127"/>
      <c r="E1270" s="127"/>
      <c r="F1270" s="199"/>
      <c r="G1270" s="127"/>
      <c r="H1270" s="127"/>
      <c r="I1270" s="127"/>
      <c r="J1270" s="127"/>
      <c r="K1270" s="127"/>
      <c r="L1270" s="127"/>
      <c r="M1270" s="127"/>
      <c r="N1270" s="127"/>
      <c r="O1270" s="127"/>
      <c r="P1270" s="127"/>
      <c r="Q1270" s="127"/>
      <c r="R1270" s="127"/>
      <c r="S1270" s="127"/>
      <c r="T1270" s="127"/>
      <c r="U1270" s="127"/>
      <c r="V1270" s="127"/>
      <c r="W1270" s="127"/>
      <c r="X1270" s="127"/>
      <c r="Y1270" s="127"/>
      <c r="Z1270" s="127"/>
      <c r="AA1270" s="127"/>
    </row>
    <row r="1271">
      <c r="A1271" s="127"/>
      <c r="B1271" s="127"/>
      <c r="C1271" s="127"/>
      <c r="D1271" s="127"/>
      <c r="E1271" s="127"/>
      <c r="F1271" s="199"/>
      <c r="G1271" s="127"/>
      <c r="H1271" s="127"/>
      <c r="I1271" s="127"/>
      <c r="J1271" s="127"/>
      <c r="K1271" s="127"/>
      <c r="L1271" s="127"/>
      <c r="M1271" s="127"/>
      <c r="N1271" s="127"/>
      <c r="O1271" s="127"/>
      <c r="P1271" s="127"/>
      <c r="Q1271" s="127"/>
      <c r="R1271" s="127"/>
      <c r="S1271" s="127"/>
      <c r="T1271" s="127"/>
      <c r="U1271" s="127"/>
      <c r="V1271" s="127"/>
      <c r="W1271" s="127"/>
      <c r="X1271" s="127"/>
      <c r="Y1271" s="127"/>
      <c r="Z1271" s="127"/>
      <c r="AA1271" s="127"/>
    </row>
    <row r="1272">
      <c r="A1272" s="127"/>
      <c r="B1272" s="127"/>
      <c r="C1272" s="127"/>
      <c r="D1272" s="127"/>
      <c r="E1272" s="127"/>
      <c r="F1272" s="199"/>
      <c r="G1272" s="127"/>
      <c r="H1272" s="127"/>
      <c r="I1272" s="127"/>
      <c r="J1272" s="127"/>
      <c r="K1272" s="127"/>
      <c r="L1272" s="127"/>
      <c r="M1272" s="127"/>
      <c r="N1272" s="127"/>
      <c r="O1272" s="127"/>
      <c r="P1272" s="127"/>
      <c r="Q1272" s="127"/>
      <c r="R1272" s="127"/>
      <c r="S1272" s="127"/>
      <c r="T1272" s="127"/>
      <c r="U1272" s="127"/>
      <c r="V1272" s="127"/>
      <c r="W1272" s="127"/>
      <c r="X1272" s="127"/>
      <c r="Y1272" s="127"/>
      <c r="Z1272" s="127"/>
      <c r="AA1272" s="127"/>
    </row>
    <row r="1273">
      <c r="A1273" s="127"/>
      <c r="B1273" s="127"/>
      <c r="C1273" s="127"/>
      <c r="D1273" s="127"/>
      <c r="E1273" s="127"/>
      <c r="F1273" s="199"/>
      <c r="G1273" s="127"/>
      <c r="H1273" s="127"/>
      <c r="I1273" s="127"/>
      <c r="J1273" s="127"/>
      <c r="K1273" s="127"/>
      <c r="L1273" s="127"/>
      <c r="M1273" s="127"/>
      <c r="N1273" s="127"/>
      <c r="O1273" s="127"/>
      <c r="P1273" s="127"/>
      <c r="Q1273" s="127"/>
      <c r="R1273" s="127"/>
      <c r="S1273" s="127"/>
      <c r="T1273" s="127"/>
      <c r="U1273" s="127"/>
      <c r="V1273" s="127"/>
      <c r="W1273" s="127"/>
      <c r="X1273" s="127"/>
      <c r="Y1273" s="127"/>
      <c r="Z1273" s="127"/>
      <c r="AA1273" s="127"/>
    </row>
    <row r="1274">
      <c r="A1274" s="127"/>
      <c r="B1274" s="127"/>
      <c r="C1274" s="127"/>
      <c r="D1274" s="127"/>
      <c r="E1274" s="127"/>
      <c r="F1274" s="199"/>
      <c r="G1274" s="127"/>
      <c r="H1274" s="127"/>
      <c r="I1274" s="127"/>
      <c r="J1274" s="127"/>
      <c r="K1274" s="127"/>
      <c r="L1274" s="127"/>
      <c r="M1274" s="127"/>
      <c r="N1274" s="127"/>
      <c r="O1274" s="127"/>
      <c r="P1274" s="127"/>
      <c r="Q1274" s="127"/>
      <c r="R1274" s="127"/>
      <c r="S1274" s="127"/>
      <c r="T1274" s="127"/>
      <c r="U1274" s="127"/>
      <c r="V1274" s="127"/>
      <c r="W1274" s="127"/>
      <c r="X1274" s="127"/>
      <c r="Y1274" s="127"/>
      <c r="Z1274" s="127"/>
      <c r="AA1274" s="127"/>
    </row>
    <row r="1275">
      <c r="A1275" s="127"/>
      <c r="B1275" s="127"/>
      <c r="C1275" s="127"/>
      <c r="D1275" s="127"/>
      <c r="E1275" s="127"/>
      <c r="F1275" s="199"/>
      <c r="G1275" s="127"/>
      <c r="H1275" s="127"/>
      <c r="I1275" s="127"/>
      <c r="J1275" s="127"/>
      <c r="K1275" s="127"/>
      <c r="L1275" s="127"/>
      <c r="M1275" s="127"/>
      <c r="N1275" s="127"/>
      <c r="O1275" s="127"/>
      <c r="P1275" s="127"/>
      <c r="Q1275" s="127"/>
      <c r="R1275" s="127"/>
      <c r="S1275" s="127"/>
      <c r="T1275" s="127"/>
      <c r="U1275" s="127"/>
      <c r="V1275" s="127"/>
      <c r="W1275" s="127"/>
      <c r="X1275" s="127"/>
      <c r="Y1275" s="127"/>
      <c r="Z1275" s="127"/>
      <c r="AA1275" s="127"/>
    </row>
    <row r="1276">
      <c r="A1276" s="127"/>
      <c r="B1276" s="127"/>
      <c r="C1276" s="127"/>
      <c r="D1276" s="127"/>
      <c r="E1276" s="127"/>
      <c r="F1276" s="199"/>
      <c r="G1276" s="127"/>
      <c r="H1276" s="127"/>
      <c r="I1276" s="127"/>
      <c r="J1276" s="127"/>
      <c r="K1276" s="127"/>
      <c r="L1276" s="127"/>
      <c r="M1276" s="127"/>
      <c r="N1276" s="127"/>
      <c r="O1276" s="127"/>
      <c r="P1276" s="127"/>
      <c r="Q1276" s="127"/>
      <c r="R1276" s="127"/>
      <c r="S1276" s="127"/>
      <c r="T1276" s="127"/>
      <c r="U1276" s="127"/>
      <c r="V1276" s="127"/>
      <c r="W1276" s="127"/>
      <c r="X1276" s="127"/>
      <c r="Y1276" s="127"/>
      <c r="Z1276" s="127"/>
      <c r="AA1276" s="127"/>
    </row>
    <row r="1277">
      <c r="A1277" s="127"/>
      <c r="B1277" s="127"/>
      <c r="C1277" s="127"/>
      <c r="D1277" s="127"/>
      <c r="E1277" s="127"/>
      <c r="F1277" s="199"/>
      <c r="G1277" s="127"/>
      <c r="H1277" s="127"/>
      <c r="I1277" s="127"/>
      <c r="J1277" s="127"/>
      <c r="K1277" s="127"/>
      <c r="L1277" s="127"/>
      <c r="M1277" s="127"/>
      <c r="N1277" s="127"/>
      <c r="O1277" s="127"/>
      <c r="P1277" s="127"/>
      <c r="Q1277" s="127"/>
      <c r="R1277" s="127"/>
      <c r="S1277" s="127"/>
      <c r="T1277" s="127"/>
      <c r="U1277" s="127"/>
      <c r="V1277" s="127"/>
      <c r="W1277" s="127"/>
      <c r="X1277" s="127"/>
      <c r="Y1277" s="127"/>
      <c r="Z1277" s="127"/>
      <c r="AA1277" s="127"/>
    </row>
    <row r="1278">
      <c r="A1278" s="127"/>
      <c r="B1278" s="127"/>
      <c r="C1278" s="127"/>
      <c r="D1278" s="127"/>
      <c r="E1278" s="127"/>
      <c r="F1278" s="199"/>
      <c r="G1278" s="127"/>
      <c r="H1278" s="127"/>
      <c r="I1278" s="127"/>
      <c r="J1278" s="127"/>
      <c r="K1278" s="127"/>
      <c r="L1278" s="127"/>
      <c r="M1278" s="127"/>
      <c r="N1278" s="127"/>
      <c r="O1278" s="127"/>
      <c r="P1278" s="127"/>
      <c r="Q1278" s="127"/>
      <c r="R1278" s="127"/>
      <c r="S1278" s="127"/>
      <c r="T1278" s="127"/>
      <c r="U1278" s="127"/>
      <c r="V1278" s="127"/>
      <c r="W1278" s="127"/>
      <c r="X1278" s="127"/>
      <c r="Y1278" s="127"/>
      <c r="Z1278" s="127"/>
      <c r="AA1278" s="127"/>
    </row>
    <row r="1279">
      <c r="A1279" s="127"/>
      <c r="B1279" s="127"/>
      <c r="C1279" s="127"/>
      <c r="D1279" s="127"/>
      <c r="E1279" s="127"/>
      <c r="F1279" s="199"/>
      <c r="G1279" s="127"/>
      <c r="H1279" s="127"/>
      <c r="I1279" s="127"/>
      <c r="J1279" s="127"/>
      <c r="K1279" s="127"/>
      <c r="L1279" s="127"/>
      <c r="M1279" s="127"/>
      <c r="N1279" s="127"/>
      <c r="O1279" s="127"/>
      <c r="P1279" s="127"/>
      <c r="Q1279" s="127"/>
      <c r="R1279" s="127"/>
      <c r="S1279" s="127"/>
      <c r="T1279" s="127"/>
      <c r="U1279" s="127"/>
      <c r="V1279" s="127"/>
      <c r="W1279" s="127"/>
      <c r="X1279" s="127"/>
      <c r="Y1279" s="127"/>
      <c r="Z1279" s="127"/>
      <c r="AA1279" s="127"/>
    </row>
    <row r="1280">
      <c r="A1280" s="127"/>
      <c r="B1280" s="127"/>
      <c r="C1280" s="127"/>
      <c r="D1280" s="127"/>
      <c r="E1280" s="127"/>
      <c r="F1280" s="199"/>
      <c r="G1280" s="127"/>
      <c r="H1280" s="127"/>
      <c r="I1280" s="127"/>
      <c r="J1280" s="127"/>
      <c r="K1280" s="127"/>
      <c r="L1280" s="127"/>
      <c r="M1280" s="127"/>
      <c r="N1280" s="127"/>
      <c r="O1280" s="127"/>
      <c r="P1280" s="127"/>
      <c r="Q1280" s="127"/>
      <c r="R1280" s="127"/>
      <c r="S1280" s="127"/>
      <c r="T1280" s="127"/>
      <c r="U1280" s="127"/>
      <c r="V1280" s="127"/>
      <c r="W1280" s="127"/>
      <c r="X1280" s="127"/>
      <c r="Y1280" s="127"/>
      <c r="Z1280" s="127"/>
      <c r="AA1280" s="127"/>
    </row>
    <row r="1281">
      <c r="A1281" s="127"/>
      <c r="B1281" s="127"/>
      <c r="C1281" s="127"/>
      <c r="D1281" s="127"/>
      <c r="E1281" s="127"/>
      <c r="F1281" s="199"/>
      <c r="G1281" s="127"/>
      <c r="H1281" s="127"/>
      <c r="I1281" s="127"/>
      <c r="J1281" s="127"/>
      <c r="K1281" s="127"/>
      <c r="L1281" s="127"/>
      <c r="M1281" s="127"/>
      <c r="N1281" s="127"/>
      <c r="O1281" s="127"/>
      <c r="P1281" s="127"/>
      <c r="Q1281" s="127"/>
      <c r="R1281" s="127"/>
      <c r="S1281" s="127"/>
      <c r="T1281" s="127"/>
      <c r="U1281" s="127"/>
      <c r="V1281" s="127"/>
      <c r="W1281" s="127"/>
      <c r="X1281" s="127"/>
      <c r="Y1281" s="127"/>
      <c r="Z1281" s="127"/>
      <c r="AA1281" s="127"/>
    </row>
    <row r="1282">
      <c r="A1282" s="127"/>
      <c r="B1282" s="127"/>
      <c r="C1282" s="127"/>
      <c r="D1282" s="127"/>
      <c r="E1282" s="127"/>
      <c r="F1282" s="199"/>
      <c r="G1282" s="127"/>
      <c r="H1282" s="127"/>
      <c r="I1282" s="127"/>
      <c r="J1282" s="127"/>
      <c r="K1282" s="127"/>
      <c r="L1282" s="127"/>
      <c r="M1282" s="127"/>
      <c r="N1282" s="127"/>
      <c r="O1282" s="127"/>
      <c r="P1282" s="127"/>
      <c r="Q1282" s="127"/>
      <c r="R1282" s="127"/>
      <c r="S1282" s="127"/>
      <c r="T1282" s="127"/>
      <c r="U1282" s="127"/>
      <c r="V1282" s="127"/>
      <c r="W1282" s="127"/>
      <c r="X1282" s="127"/>
      <c r="Y1282" s="127"/>
      <c r="Z1282" s="127"/>
      <c r="AA1282" s="127"/>
    </row>
    <row r="1283">
      <c r="A1283" s="127"/>
      <c r="B1283" s="127"/>
      <c r="C1283" s="127"/>
      <c r="D1283" s="127"/>
      <c r="E1283" s="127"/>
      <c r="F1283" s="199"/>
      <c r="G1283" s="127"/>
      <c r="H1283" s="127"/>
      <c r="I1283" s="127"/>
      <c r="J1283" s="127"/>
      <c r="K1283" s="127"/>
      <c r="L1283" s="127"/>
      <c r="M1283" s="127"/>
      <c r="N1283" s="127"/>
      <c r="O1283" s="127"/>
      <c r="P1283" s="127"/>
      <c r="Q1283" s="127"/>
      <c r="R1283" s="127"/>
      <c r="S1283" s="127"/>
      <c r="T1283" s="127"/>
      <c r="U1283" s="127"/>
      <c r="V1283" s="127"/>
      <c r="W1283" s="127"/>
      <c r="X1283" s="127"/>
      <c r="Y1283" s="127"/>
      <c r="Z1283" s="127"/>
      <c r="AA1283" s="127"/>
    </row>
    <row r="1284">
      <c r="A1284" s="127"/>
      <c r="B1284" s="127"/>
      <c r="C1284" s="127"/>
      <c r="D1284" s="127"/>
      <c r="E1284" s="127"/>
      <c r="F1284" s="199"/>
      <c r="G1284" s="127"/>
      <c r="H1284" s="127"/>
      <c r="I1284" s="127"/>
      <c r="J1284" s="127"/>
      <c r="K1284" s="127"/>
      <c r="L1284" s="127"/>
      <c r="M1284" s="127"/>
      <c r="N1284" s="127"/>
      <c r="O1284" s="127"/>
      <c r="P1284" s="127"/>
      <c r="Q1284" s="127"/>
      <c r="R1284" s="127"/>
      <c r="S1284" s="127"/>
      <c r="T1284" s="127"/>
      <c r="U1284" s="127"/>
      <c r="V1284" s="127"/>
      <c r="W1284" s="127"/>
      <c r="X1284" s="127"/>
      <c r="Y1284" s="127"/>
      <c r="Z1284" s="127"/>
      <c r="AA1284" s="127"/>
    </row>
    <row r="1285">
      <c r="A1285" s="127"/>
      <c r="B1285" s="127"/>
      <c r="C1285" s="127"/>
      <c r="D1285" s="127"/>
      <c r="E1285" s="127"/>
      <c r="F1285" s="199"/>
      <c r="G1285" s="127"/>
      <c r="H1285" s="127"/>
      <c r="I1285" s="127"/>
      <c r="J1285" s="127"/>
      <c r="K1285" s="127"/>
      <c r="L1285" s="127"/>
      <c r="M1285" s="127"/>
      <c r="N1285" s="127"/>
      <c r="O1285" s="127"/>
      <c r="P1285" s="127"/>
      <c r="Q1285" s="127"/>
      <c r="R1285" s="127"/>
      <c r="S1285" s="127"/>
      <c r="T1285" s="127"/>
      <c r="U1285" s="127"/>
      <c r="V1285" s="127"/>
      <c r="W1285" s="127"/>
      <c r="X1285" s="127"/>
      <c r="Y1285" s="127"/>
      <c r="Z1285" s="127"/>
      <c r="AA1285" s="127"/>
    </row>
    <row r="1286">
      <c r="A1286" s="127"/>
      <c r="B1286" s="127"/>
      <c r="C1286" s="127"/>
      <c r="D1286" s="127"/>
      <c r="E1286" s="127"/>
      <c r="F1286" s="199"/>
      <c r="G1286" s="127"/>
      <c r="H1286" s="127"/>
      <c r="I1286" s="127"/>
      <c r="J1286" s="127"/>
      <c r="K1286" s="127"/>
      <c r="L1286" s="127"/>
      <c r="M1286" s="127"/>
      <c r="N1286" s="127"/>
      <c r="O1286" s="127"/>
      <c r="P1286" s="127"/>
      <c r="Q1286" s="127"/>
      <c r="R1286" s="127"/>
      <c r="S1286" s="127"/>
      <c r="T1286" s="127"/>
      <c r="U1286" s="127"/>
      <c r="V1286" s="127"/>
      <c r="W1286" s="127"/>
      <c r="X1286" s="127"/>
      <c r="Y1286" s="127"/>
      <c r="Z1286" s="127"/>
      <c r="AA1286" s="127"/>
    </row>
    <row r="1287">
      <c r="A1287" s="127"/>
      <c r="B1287" s="127"/>
      <c r="C1287" s="127"/>
      <c r="D1287" s="127"/>
      <c r="E1287" s="127"/>
      <c r="F1287" s="199"/>
      <c r="G1287" s="127"/>
      <c r="H1287" s="127"/>
      <c r="I1287" s="127"/>
      <c r="J1287" s="127"/>
      <c r="K1287" s="127"/>
      <c r="L1287" s="127"/>
      <c r="M1287" s="127"/>
      <c r="N1287" s="127"/>
      <c r="O1287" s="127"/>
      <c r="P1287" s="127"/>
      <c r="Q1287" s="127"/>
      <c r="R1287" s="127"/>
      <c r="S1287" s="127"/>
      <c r="T1287" s="127"/>
      <c r="U1287" s="127"/>
      <c r="V1287" s="127"/>
      <c r="W1287" s="127"/>
      <c r="X1287" s="127"/>
      <c r="Y1287" s="127"/>
      <c r="Z1287" s="127"/>
      <c r="AA1287" s="127"/>
    </row>
    <row r="1288">
      <c r="A1288" s="127"/>
      <c r="B1288" s="127"/>
      <c r="C1288" s="127"/>
      <c r="D1288" s="127"/>
      <c r="E1288" s="127"/>
      <c r="F1288" s="199"/>
      <c r="G1288" s="127"/>
      <c r="H1288" s="127"/>
      <c r="I1288" s="127"/>
      <c r="J1288" s="127"/>
      <c r="K1288" s="127"/>
      <c r="L1288" s="127"/>
      <c r="M1288" s="127"/>
      <c r="N1288" s="127"/>
      <c r="O1288" s="127"/>
      <c r="P1288" s="127"/>
      <c r="Q1288" s="127"/>
      <c r="R1288" s="127"/>
      <c r="S1288" s="127"/>
      <c r="T1288" s="127"/>
      <c r="U1288" s="127"/>
      <c r="V1288" s="127"/>
      <c r="W1288" s="127"/>
      <c r="X1288" s="127"/>
      <c r="Y1288" s="127"/>
      <c r="Z1288" s="127"/>
      <c r="AA1288" s="127"/>
    </row>
    <row r="1289">
      <c r="A1289" s="127"/>
      <c r="B1289" s="127"/>
      <c r="C1289" s="127"/>
      <c r="D1289" s="127"/>
      <c r="E1289" s="127"/>
      <c r="F1289" s="199"/>
      <c r="G1289" s="127"/>
      <c r="H1289" s="127"/>
      <c r="I1289" s="127"/>
      <c r="J1289" s="127"/>
      <c r="K1289" s="127"/>
      <c r="L1289" s="127"/>
      <c r="M1289" s="127"/>
      <c r="N1289" s="127"/>
      <c r="O1289" s="127"/>
      <c r="P1289" s="127"/>
      <c r="Q1289" s="127"/>
      <c r="R1289" s="127"/>
      <c r="S1289" s="127"/>
      <c r="T1289" s="127"/>
      <c r="U1289" s="127"/>
      <c r="V1289" s="127"/>
      <c r="W1289" s="127"/>
      <c r="X1289" s="127"/>
      <c r="Y1289" s="127"/>
      <c r="Z1289" s="127"/>
      <c r="AA1289" s="127"/>
    </row>
    <row r="1290">
      <c r="A1290" s="127"/>
      <c r="B1290" s="127"/>
      <c r="C1290" s="127"/>
      <c r="D1290" s="127"/>
      <c r="E1290" s="127"/>
      <c r="F1290" s="199"/>
      <c r="G1290" s="127"/>
      <c r="H1290" s="127"/>
      <c r="I1290" s="127"/>
      <c r="J1290" s="127"/>
      <c r="K1290" s="127"/>
      <c r="L1290" s="127"/>
      <c r="M1290" s="127"/>
      <c r="N1290" s="127"/>
      <c r="O1290" s="127"/>
      <c r="P1290" s="127"/>
      <c r="Q1290" s="127"/>
      <c r="R1290" s="127"/>
      <c r="S1290" s="127"/>
      <c r="T1290" s="127"/>
      <c r="U1290" s="127"/>
      <c r="V1290" s="127"/>
      <c r="W1290" s="127"/>
      <c r="X1290" s="127"/>
      <c r="Y1290" s="127"/>
      <c r="Z1290" s="127"/>
      <c r="AA1290" s="127"/>
    </row>
    <row r="1291">
      <c r="A1291" s="127"/>
      <c r="B1291" s="127"/>
      <c r="C1291" s="127"/>
      <c r="D1291" s="127"/>
      <c r="E1291" s="127"/>
      <c r="F1291" s="199"/>
      <c r="G1291" s="127"/>
      <c r="H1291" s="127"/>
      <c r="I1291" s="127"/>
      <c r="J1291" s="127"/>
      <c r="K1291" s="127"/>
      <c r="L1291" s="127"/>
      <c r="M1291" s="127"/>
      <c r="N1291" s="127"/>
      <c r="O1291" s="127"/>
      <c r="P1291" s="127"/>
      <c r="Q1291" s="127"/>
      <c r="R1291" s="127"/>
      <c r="S1291" s="127"/>
      <c r="T1291" s="127"/>
      <c r="U1291" s="127"/>
      <c r="V1291" s="127"/>
      <c r="W1291" s="127"/>
      <c r="X1291" s="127"/>
      <c r="Y1291" s="127"/>
      <c r="Z1291" s="127"/>
      <c r="AA1291" s="127"/>
    </row>
    <row r="1292">
      <c r="A1292" s="127"/>
      <c r="B1292" s="127"/>
      <c r="C1292" s="127"/>
      <c r="D1292" s="127"/>
      <c r="E1292" s="127"/>
      <c r="F1292" s="199"/>
      <c r="G1292" s="127"/>
      <c r="H1292" s="127"/>
      <c r="I1292" s="127"/>
      <c r="J1292" s="127"/>
      <c r="K1292" s="127"/>
      <c r="L1292" s="127"/>
      <c r="M1292" s="127"/>
      <c r="N1292" s="127"/>
      <c r="O1292" s="127"/>
      <c r="P1292" s="127"/>
      <c r="Q1292" s="127"/>
      <c r="R1292" s="127"/>
      <c r="S1292" s="127"/>
      <c r="T1292" s="127"/>
      <c r="U1292" s="127"/>
      <c r="V1292" s="127"/>
      <c r="W1292" s="127"/>
      <c r="X1292" s="127"/>
      <c r="Y1292" s="127"/>
      <c r="Z1292" s="127"/>
      <c r="AA1292" s="127"/>
    </row>
    <row r="1293">
      <c r="A1293" s="127"/>
      <c r="B1293" s="127"/>
      <c r="C1293" s="127"/>
      <c r="D1293" s="127"/>
      <c r="E1293" s="127"/>
      <c r="F1293" s="199"/>
      <c r="G1293" s="127"/>
      <c r="H1293" s="127"/>
      <c r="I1293" s="127"/>
      <c r="J1293" s="127"/>
      <c r="K1293" s="127"/>
      <c r="L1293" s="127"/>
      <c r="M1293" s="127"/>
      <c r="N1293" s="127"/>
      <c r="O1293" s="127"/>
      <c r="P1293" s="127"/>
      <c r="Q1293" s="127"/>
      <c r="R1293" s="127"/>
      <c r="S1293" s="127"/>
      <c r="T1293" s="127"/>
      <c r="U1293" s="127"/>
      <c r="V1293" s="127"/>
      <c r="W1293" s="127"/>
      <c r="X1293" s="127"/>
      <c r="Y1293" s="127"/>
      <c r="Z1293" s="127"/>
      <c r="AA1293" s="127"/>
    </row>
    <row r="1294">
      <c r="A1294" s="127"/>
      <c r="B1294" s="127"/>
      <c r="C1294" s="127"/>
      <c r="D1294" s="127"/>
      <c r="E1294" s="127"/>
      <c r="F1294" s="199"/>
      <c r="G1294" s="127"/>
      <c r="H1294" s="127"/>
      <c r="I1294" s="127"/>
      <c r="J1294" s="127"/>
      <c r="K1294" s="127"/>
      <c r="L1294" s="127"/>
      <c r="M1294" s="127"/>
      <c r="N1294" s="127"/>
      <c r="O1294" s="127"/>
      <c r="P1294" s="127"/>
      <c r="Q1294" s="127"/>
      <c r="R1294" s="127"/>
      <c r="S1294" s="127"/>
      <c r="T1294" s="127"/>
      <c r="U1294" s="127"/>
      <c r="V1294" s="127"/>
      <c r="W1294" s="127"/>
      <c r="X1294" s="127"/>
      <c r="Y1294" s="127"/>
      <c r="Z1294" s="127"/>
      <c r="AA1294" s="127"/>
    </row>
    <row r="1295">
      <c r="A1295" s="127"/>
      <c r="B1295" s="127"/>
      <c r="C1295" s="127"/>
      <c r="D1295" s="127"/>
      <c r="E1295" s="127"/>
      <c r="F1295" s="199"/>
      <c r="G1295" s="127"/>
      <c r="H1295" s="127"/>
      <c r="I1295" s="127"/>
      <c r="J1295" s="127"/>
      <c r="K1295" s="127"/>
      <c r="L1295" s="127"/>
      <c r="M1295" s="127"/>
      <c r="N1295" s="127"/>
      <c r="O1295" s="127"/>
      <c r="P1295" s="127"/>
      <c r="Q1295" s="127"/>
      <c r="R1295" s="127"/>
      <c r="S1295" s="127"/>
      <c r="T1295" s="127"/>
      <c r="U1295" s="127"/>
      <c r="V1295" s="127"/>
      <c r="W1295" s="127"/>
      <c r="X1295" s="127"/>
      <c r="Y1295" s="127"/>
      <c r="Z1295" s="127"/>
      <c r="AA1295" s="127"/>
    </row>
    <row r="1296">
      <c r="A1296" s="127"/>
      <c r="B1296" s="127"/>
      <c r="C1296" s="127"/>
      <c r="D1296" s="127"/>
      <c r="E1296" s="127"/>
      <c r="F1296" s="199"/>
      <c r="G1296" s="127"/>
      <c r="H1296" s="127"/>
      <c r="I1296" s="127"/>
      <c r="J1296" s="127"/>
      <c r="K1296" s="127"/>
      <c r="L1296" s="127"/>
      <c r="M1296" s="127"/>
      <c r="N1296" s="127"/>
      <c r="O1296" s="127"/>
      <c r="P1296" s="127"/>
      <c r="Q1296" s="127"/>
      <c r="R1296" s="127"/>
      <c r="S1296" s="127"/>
      <c r="T1296" s="127"/>
      <c r="U1296" s="127"/>
      <c r="V1296" s="127"/>
      <c r="W1296" s="127"/>
      <c r="X1296" s="127"/>
      <c r="Y1296" s="127"/>
      <c r="Z1296" s="127"/>
      <c r="AA1296" s="127"/>
    </row>
    <row r="1297">
      <c r="A1297" s="127"/>
      <c r="B1297" s="127"/>
      <c r="C1297" s="127"/>
      <c r="D1297" s="127"/>
      <c r="E1297" s="127"/>
      <c r="F1297" s="199"/>
      <c r="G1297" s="127"/>
      <c r="H1297" s="127"/>
      <c r="I1297" s="127"/>
      <c r="J1297" s="127"/>
      <c r="K1297" s="127"/>
      <c r="L1297" s="127"/>
      <c r="M1297" s="127"/>
      <c r="N1297" s="127"/>
      <c r="O1297" s="127"/>
      <c r="P1297" s="127"/>
      <c r="Q1297" s="127"/>
      <c r="R1297" s="127"/>
      <c r="S1297" s="127"/>
      <c r="T1297" s="127"/>
      <c r="U1297" s="127"/>
      <c r="V1297" s="127"/>
      <c r="W1297" s="127"/>
      <c r="X1297" s="127"/>
      <c r="Y1297" s="127"/>
      <c r="Z1297" s="127"/>
      <c r="AA1297" s="127"/>
    </row>
    <row r="1298">
      <c r="A1298" s="127"/>
      <c r="B1298" s="127"/>
      <c r="C1298" s="127"/>
      <c r="D1298" s="127"/>
      <c r="E1298" s="127"/>
      <c r="F1298" s="199"/>
      <c r="G1298" s="127"/>
      <c r="H1298" s="127"/>
      <c r="I1298" s="127"/>
      <c r="J1298" s="127"/>
      <c r="K1298" s="127"/>
      <c r="L1298" s="127"/>
      <c r="M1298" s="127"/>
      <c r="N1298" s="127"/>
      <c r="O1298" s="127"/>
      <c r="P1298" s="127"/>
      <c r="Q1298" s="127"/>
      <c r="R1298" s="127"/>
      <c r="S1298" s="127"/>
      <c r="T1298" s="127"/>
      <c r="U1298" s="127"/>
      <c r="V1298" s="127"/>
      <c r="W1298" s="127"/>
      <c r="X1298" s="127"/>
      <c r="Y1298" s="127"/>
      <c r="Z1298" s="127"/>
      <c r="AA1298" s="127"/>
    </row>
    <row r="1299">
      <c r="A1299" s="127"/>
      <c r="B1299" s="127"/>
      <c r="C1299" s="127"/>
      <c r="D1299" s="127"/>
      <c r="E1299" s="127"/>
      <c r="F1299" s="199"/>
      <c r="G1299" s="127"/>
      <c r="H1299" s="127"/>
      <c r="I1299" s="127"/>
      <c r="J1299" s="127"/>
      <c r="K1299" s="127"/>
      <c r="L1299" s="127"/>
      <c r="M1299" s="127"/>
      <c r="N1299" s="127"/>
      <c r="O1299" s="127"/>
      <c r="P1299" s="127"/>
      <c r="Q1299" s="127"/>
      <c r="R1299" s="127"/>
      <c r="S1299" s="127"/>
      <c r="T1299" s="127"/>
      <c r="U1299" s="127"/>
      <c r="V1299" s="127"/>
      <c r="W1299" s="127"/>
      <c r="X1299" s="127"/>
      <c r="Y1299" s="127"/>
      <c r="Z1299" s="127"/>
      <c r="AA1299" s="127"/>
    </row>
    <row r="1300">
      <c r="A1300" s="127"/>
      <c r="B1300" s="127"/>
      <c r="C1300" s="127"/>
      <c r="D1300" s="127"/>
      <c r="E1300" s="127"/>
      <c r="F1300" s="199"/>
      <c r="G1300" s="127"/>
      <c r="H1300" s="127"/>
      <c r="I1300" s="127"/>
      <c r="J1300" s="127"/>
      <c r="K1300" s="127"/>
      <c r="L1300" s="127"/>
      <c r="M1300" s="127"/>
      <c r="N1300" s="127"/>
      <c r="O1300" s="127"/>
      <c r="P1300" s="127"/>
      <c r="Q1300" s="127"/>
      <c r="R1300" s="127"/>
      <c r="S1300" s="127"/>
      <c r="T1300" s="127"/>
      <c r="U1300" s="127"/>
      <c r="V1300" s="127"/>
      <c r="W1300" s="127"/>
      <c r="X1300" s="127"/>
      <c r="Y1300" s="127"/>
      <c r="Z1300" s="127"/>
      <c r="AA1300" s="127"/>
    </row>
  </sheetData>
  <mergeCells count="1">
    <mergeCell ref="A2:B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</cols>
  <sheetData>
    <row r="2">
      <c r="A2" s="12">
        <v>46125.0</v>
      </c>
      <c r="B2" s="17" t="s">
        <v>31</v>
      </c>
      <c r="C2" s="2">
        <v>3871000.0</v>
      </c>
      <c r="D2" s="22"/>
    </row>
    <row r="3">
      <c r="B3" s="2" t="s">
        <v>39</v>
      </c>
    </row>
    <row r="4">
      <c r="B4" s="2" t="s">
        <v>40</v>
      </c>
      <c r="C4" s="2">
        <v>636000.0</v>
      </c>
    </row>
    <row r="5">
      <c r="B5" s="2" t="s">
        <v>42</v>
      </c>
      <c r="C5" s="2">
        <v>682000.0</v>
      </c>
    </row>
    <row r="6">
      <c r="A6" s="12">
        <v>46126.0</v>
      </c>
      <c r="B6" s="2" t="s">
        <v>43</v>
      </c>
      <c r="C6" s="2">
        <v>622000.0</v>
      </c>
    </row>
    <row r="7">
      <c r="A7" s="12">
        <v>46129.0</v>
      </c>
      <c r="B7" s="2" t="s">
        <v>45</v>
      </c>
      <c r="C7" s="2">
        <v>723000.0</v>
      </c>
    </row>
    <row r="8">
      <c r="A8" s="12">
        <v>46129.0</v>
      </c>
      <c r="B8" s="2" t="s">
        <v>48</v>
      </c>
      <c r="C8" s="2">
        <v>1291000.0</v>
      </c>
    </row>
    <row r="9">
      <c r="A9" s="2" t="s">
        <v>50</v>
      </c>
      <c r="B9" s="2" t="s">
        <v>51</v>
      </c>
      <c r="C9" s="2">
        <v>2520000.0</v>
      </c>
    </row>
    <row r="10">
      <c r="B10" s="2" t="s">
        <v>52</v>
      </c>
      <c r="C10" s="2">
        <v>145000.0</v>
      </c>
    </row>
    <row r="11">
      <c r="B11" s="2" t="s">
        <v>54</v>
      </c>
      <c r="C11" s="2">
        <v>55000.0</v>
      </c>
    </row>
    <row r="12">
      <c r="A12" s="2" t="s">
        <v>56</v>
      </c>
      <c r="B12" s="2" t="s">
        <v>58</v>
      </c>
      <c r="C12" s="2">
        <v>2548000.0</v>
      </c>
    </row>
    <row r="13">
      <c r="B13" s="2" t="s">
        <v>59</v>
      </c>
      <c r="C13" s="2">
        <v>125000.0</v>
      </c>
    </row>
    <row r="14">
      <c r="B14" s="2" t="s">
        <v>62</v>
      </c>
      <c r="C14" s="2">
        <v>1300000.0</v>
      </c>
    </row>
    <row r="15">
      <c r="A15" s="12">
        <v>46133.0</v>
      </c>
      <c r="B15" s="2" t="s">
        <v>63</v>
      </c>
      <c r="C15" s="2">
        <v>1050000.0</v>
      </c>
    </row>
    <row r="16">
      <c r="B16" s="2" t="s">
        <v>66</v>
      </c>
      <c r="C16" s="2">
        <v>145000.0</v>
      </c>
    </row>
    <row r="17">
      <c r="B17" s="2" t="s">
        <v>69</v>
      </c>
      <c r="C17" s="2">
        <v>2562000.0</v>
      </c>
    </row>
    <row r="18">
      <c r="B18" s="2" t="s">
        <v>70</v>
      </c>
      <c r="C18" s="2">
        <v>2025000.0</v>
      </c>
    </row>
    <row r="19">
      <c r="B19" s="2" t="s">
        <v>71</v>
      </c>
      <c r="C19" s="2">
        <v>8320000.0</v>
      </c>
    </row>
    <row r="20">
      <c r="B20" s="2" t="s">
        <v>74</v>
      </c>
      <c r="C20" s="2">
        <v>3700000.0</v>
      </c>
      <c r="F20" s="2">
        <v>2050000.0</v>
      </c>
      <c r="G20" s="2">
        <v>150000.0</v>
      </c>
      <c r="H20" s="2" t="s">
        <v>76</v>
      </c>
    </row>
    <row r="21">
      <c r="B21" s="2" t="s">
        <v>78</v>
      </c>
      <c r="C21" s="2">
        <v>1400000.0</v>
      </c>
      <c r="G21" s="2">
        <v>100000.0</v>
      </c>
      <c r="H21" s="2" t="s">
        <v>79</v>
      </c>
    </row>
    <row r="22">
      <c r="B22" s="2" t="s">
        <v>80</v>
      </c>
      <c r="C22" s="2">
        <v>525000.0</v>
      </c>
      <c r="G22" s="2">
        <v>100000.0</v>
      </c>
      <c r="H22" s="2" t="s">
        <v>79</v>
      </c>
    </row>
    <row r="23">
      <c r="B23" s="2" t="s">
        <v>83</v>
      </c>
      <c r="C23" s="2"/>
      <c r="D23" s="2">
        <v>1600000.0</v>
      </c>
      <c r="G23" s="2">
        <v>100000.0</v>
      </c>
      <c r="H23" s="2" t="s">
        <v>79</v>
      </c>
    </row>
    <row r="24">
      <c r="B24" s="2" t="s">
        <v>78</v>
      </c>
      <c r="C24" s="2">
        <v>800000.0</v>
      </c>
      <c r="G24" s="2">
        <v>100000.0</v>
      </c>
      <c r="H24" s="2" t="s">
        <v>85</v>
      </c>
    </row>
    <row r="25">
      <c r="B25" s="2" t="s">
        <v>86</v>
      </c>
      <c r="C25" s="2">
        <v>930000.0</v>
      </c>
      <c r="G25" s="2">
        <v>50000.0</v>
      </c>
      <c r="H25" s="2" t="s">
        <v>88</v>
      </c>
    </row>
    <row r="26">
      <c r="B26" s="2" t="s">
        <v>89</v>
      </c>
      <c r="C26" s="26"/>
      <c r="D26" s="2">
        <v>2.3E7</v>
      </c>
      <c r="G26" s="2">
        <v>300000.0</v>
      </c>
      <c r="H26" s="2" t="s">
        <v>90</v>
      </c>
    </row>
    <row r="27">
      <c r="A27" s="12">
        <v>46159.0</v>
      </c>
      <c r="B27" s="2" t="s">
        <v>91</v>
      </c>
      <c r="C27" s="27">
        <v>1755000.0</v>
      </c>
      <c r="G27" s="2">
        <v>100000.0</v>
      </c>
      <c r="H27" s="2" t="s">
        <v>92</v>
      </c>
    </row>
    <row r="28">
      <c r="A28" s="12">
        <v>46159.0</v>
      </c>
      <c r="B28" s="2" t="s">
        <v>95</v>
      </c>
      <c r="C28" s="2">
        <v>2979000.0</v>
      </c>
      <c r="G28" s="2">
        <v>100000.0</v>
      </c>
      <c r="H28" s="2" t="s">
        <v>96</v>
      </c>
    </row>
    <row r="29">
      <c r="A29" s="12">
        <v>46161.0</v>
      </c>
      <c r="B29" s="2" t="s">
        <v>97</v>
      </c>
      <c r="C29" s="2">
        <v>8000000.0</v>
      </c>
      <c r="G29" s="2">
        <v>100000.0</v>
      </c>
      <c r="H29" s="2" t="s">
        <v>98</v>
      </c>
    </row>
    <row r="30">
      <c r="A30" s="12">
        <v>46162.0</v>
      </c>
      <c r="B30" s="2" t="s">
        <v>99</v>
      </c>
      <c r="C30" s="2">
        <v>2800000.0</v>
      </c>
      <c r="G30" s="2">
        <v>100000.0</v>
      </c>
      <c r="H30" s="2" t="s">
        <v>100</v>
      </c>
    </row>
    <row r="31">
      <c r="G31" s="2">
        <v>300000.0</v>
      </c>
      <c r="H31" s="2" t="s">
        <v>102</v>
      </c>
    </row>
    <row r="32">
      <c r="C32" s="26">
        <f>Sum(C2:C30)</f>
        <v>51509000</v>
      </c>
      <c r="G32" s="2">
        <v>100000.0</v>
      </c>
      <c r="H32" s="2" t="s">
        <v>106</v>
      </c>
    </row>
    <row r="33">
      <c r="C33" s="40">
        <f>C32-D26</f>
        <v>28509000</v>
      </c>
    </row>
    <row r="35">
      <c r="G35" s="22">
        <f>SUM(G20:G32)</f>
        <v>1700000</v>
      </c>
    </row>
    <row r="41">
      <c r="B41" s="2" t="s">
        <v>113</v>
      </c>
      <c r="C41" s="2">
        <v>1000000.0</v>
      </c>
    </row>
    <row r="42">
      <c r="B42" s="2" t="s">
        <v>115</v>
      </c>
      <c r="C42" s="2">
        <v>400000.0</v>
      </c>
    </row>
    <row r="43">
      <c r="B43" s="2" t="s">
        <v>116</v>
      </c>
    </row>
    <row r="44">
      <c r="B44" s="2" t="s">
        <v>118</v>
      </c>
      <c r="C44" s="2">
        <v>700000.0</v>
      </c>
    </row>
    <row r="45">
      <c r="B45" s="2" t="s">
        <v>119</v>
      </c>
      <c r="C45" s="2">
        <v>1000000.0</v>
      </c>
    </row>
    <row r="46">
      <c r="B46" s="2" t="s">
        <v>120</v>
      </c>
      <c r="C46" s="2">
        <v>1200000.0</v>
      </c>
    </row>
    <row r="47">
      <c r="B47" s="2" t="s">
        <v>122</v>
      </c>
      <c r="C47" s="2">
        <v>1000000.0</v>
      </c>
    </row>
    <row r="48">
      <c r="B48" s="2" t="s">
        <v>124</v>
      </c>
      <c r="C48" s="2">
        <v>500000.0</v>
      </c>
    </row>
    <row r="49">
      <c r="B49" s="2" t="s">
        <v>125</v>
      </c>
      <c r="C49" s="2">
        <v>2000000.0</v>
      </c>
    </row>
    <row r="50">
      <c r="B50" s="2" t="s">
        <v>127</v>
      </c>
      <c r="C50" s="2">
        <v>1200000.0</v>
      </c>
    </row>
    <row r="51">
      <c r="B51" s="2" t="s">
        <v>129</v>
      </c>
      <c r="C51" s="2">
        <v>1000000.0</v>
      </c>
    </row>
    <row r="52">
      <c r="B52" s="2" t="s">
        <v>130</v>
      </c>
      <c r="C52" s="2">
        <v>600000.0</v>
      </c>
    </row>
    <row r="53">
      <c r="B53" s="2" t="s">
        <v>131</v>
      </c>
      <c r="C53" s="2">
        <v>500000.0</v>
      </c>
    </row>
    <row r="54">
      <c r="B54" s="2" t="s">
        <v>132</v>
      </c>
      <c r="C54" s="2">
        <v>1891000.0</v>
      </c>
    </row>
    <row r="55">
      <c r="B55" s="2" t="s">
        <v>133</v>
      </c>
      <c r="C55" s="2">
        <v>350000.0</v>
      </c>
    </row>
    <row r="56">
      <c r="B56" s="2" t="s">
        <v>129</v>
      </c>
      <c r="C56" s="2">
        <v>100000.0</v>
      </c>
    </row>
    <row r="57">
      <c r="B57" s="2" t="s">
        <v>135</v>
      </c>
      <c r="C57" s="2">
        <v>250000.0</v>
      </c>
    </row>
    <row r="58">
      <c r="B58" s="2" t="s">
        <v>136</v>
      </c>
      <c r="C58" s="2">
        <v>300000.0</v>
      </c>
    </row>
    <row r="59">
      <c r="B59" s="2" t="s">
        <v>138</v>
      </c>
      <c r="C59" s="2">
        <v>900000.0</v>
      </c>
    </row>
    <row r="60">
      <c r="B60" s="2" t="s">
        <v>139</v>
      </c>
      <c r="C60" s="2">
        <v>500000.0</v>
      </c>
    </row>
    <row r="62">
      <c r="C62" s="22">
        <f>SUM(C41:C60)</f>
        <v>15391000</v>
      </c>
    </row>
    <row r="79">
      <c r="B79" s="47" t="s">
        <v>145</v>
      </c>
    </row>
    <row r="80">
      <c r="A80" s="48">
        <v>1.0</v>
      </c>
      <c r="B80" s="48" t="s">
        <v>152</v>
      </c>
      <c r="C80" s="48">
        <v>550.0</v>
      </c>
      <c r="D80" s="48" t="s">
        <v>154</v>
      </c>
      <c r="E80" s="48">
        <v>8500.0</v>
      </c>
      <c r="F80" s="49">
        <f t="shared" ref="F80:F88" si="1">E80*C80</f>
        <v>4675000</v>
      </c>
    </row>
    <row r="81">
      <c r="A81" s="48">
        <v>2.0</v>
      </c>
      <c r="B81" s="48" t="s">
        <v>159</v>
      </c>
      <c r="C81" s="50"/>
      <c r="D81" s="50"/>
      <c r="E81" s="50"/>
      <c r="F81" s="49">
        <f t="shared" si="1"/>
        <v>0</v>
      </c>
    </row>
    <row r="82">
      <c r="A82" s="48">
        <v>3.0</v>
      </c>
      <c r="B82" s="48" t="s">
        <v>163</v>
      </c>
      <c r="C82" s="48">
        <v>45.0</v>
      </c>
      <c r="D82" s="48" t="s">
        <v>165</v>
      </c>
      <c r="E82" s="48">
        <v>74000.0</v>
      </c>
      <c r="F82" s="49">
        <f t="shared" si="1"/>
        <v>3330000</v>
      </c>
    </row>
    <row r="83">
      <c r="A83" s="48">
        <v>4.0</v>
      </c>
      <c r="B83" s="48" t="s">
        <v>167</v>
      </c>
      <c r="C83" s="48">
        <v>20.0</v>
      </c>
      <c r="D83" s="48" t="s">
        <v>165</v>
      </c>
      <c r="E83" s="48">
        <v>107000.0</v>
      </c>
      <c r="F83" s="49">
        <f t="shared" si="1"/>
        <v>2140000</v>
      </c>
    </row>
    <row r="84">
      <c r="A84" s="48">
        <v>5.0</v>
      </c>
      <c r="B84" s="48" t="s">
        <v>169</v>
      </c>
      <c r="C84" s="48">
        <v>55.0</v>
      </c>
      <c r="D84" s="48" t="s">
        <v>165</v>
      </c>
      <c r="E84" s="48">
        <v>15000.0</v>
      </c>
      <c r="F84" s="49">
        <f t="shared" si="1"/>
        <v>825000</v>
      </c>
    </row>
    <row r="85">
      <c r="A85" s="48">
        <v>6.0</v>
      </c>
      <c r="B85" s="48" t="s">
        <v>171</v>
      </c>
      <c r="C85" s="48">
        <v>30.0</v>
      </c>
      <c r="D85" s="48" t="s">
        <v>165</v>
      </c>
      <c r="E85" s="48">
        <v>600000.0</v>
      </c>
      <c r="F85" s="49">
        <f t="shared" si="1"/>
        <v>18000000</v>
      </c>
    </row>
    <row r="86">
      <c r="A86" s="48">
        <v>7.0</v>
      </c>
      <c r="B86" s="48" t="s">
        <v>173</v>
      </c>
      <c r="C86" s="48">
        <v>25.0</v>
      </c>
      <c r="D86" s="48" t="s">
        <v>174</v>
      </c>
      <c r="E86" s="48">
        <v>80000.0</v>
      </c>
      <c r="F86" s="49">
        <f t="shared" si="1"/>
        <v>2000000</v>
      </c>
    </row>
    <row r="87">
      <c r="A87" s="48">
        <v>8.0</v>
      </c>
      <c r="B87" s="48" t="s">
        <v>176</v>
      </c>
      <c r="C87" s="48"/>
      <c r="D87" s="48" t="s">
        <v>178</v>
      </c>
      <c r="E87" s="48">
        <v>7000000.0</v>
      </c>
      <c r="F87" s="49">
        <f t="shared" si="1"/>
        <v>0</v>
      </c>
      <c r="G87" s="22">
        <f>sum(F80:F87)</f>
        <v>30970000</v>
      </c>
    </row>
    <row r="88">
      <c r="A88" s="50"/>
      <c r="B88" s="48" t="s">
        <v>181</v>
      </c>
      <c r="C88" s="48">
        <v>640000.0</v>
      </c>
      <c r="D88" s="48" t="s">
        <v>182</v>
      </c>
      <c r="E88" s="50"/>
      <c r="F88" s="49">
        <f t="shared" si="1"/>
        <v>0</v>
      </c>
    </row>
    <row r="89">
      <c r="B89" s="47" t="s">
        <v>184</v>
      </c>
    </row>
    <row r="90">
      <c r="A90" s="48">
        <v>1.0</v>
      </c>
      <c r="B90" s="48" t="s">
        <v>186</v>
      </c>
      <c r="C90" s="48">
        <v>1.0</v>
      </c>
      <c r="D90" s="50"/>
      <c r="E90" s="48">
        <v>2200000.0</v>
      </c>
      <c r="F90" s="49">
        <f t="shared" ref="F90:F100" si="2">E90*C90</f>
        <v>2200000</v>
      </c>
    </row>
    <row r="91">
      <c r="A91" s="48">
        <v>2.0</v>
      </c>
      <c r="B91" s="48" t="s">
        <v>189</v>
      </c>
      <c r="C91" s="48">
        <v>20.0</v>
      </c>
      <c r="D91" s="50"/>
      <c r="E91" s="48">
        <v>100000.0</v>
      </c>
      <c r="F91" s="49">
        <f t="shared" si="2"/>
        <v>2000000</v>
      </c>
    </row>
    <row r="92">
      <c r="A92" s="48">
        <v>3.0</v>
      </c>
      <c r="B92" s="48" t="s">
        <v>191</v>
      </c>
      <c r="C92" s="48">
        <v>80.0</v>
      </c>
      <c r="D92" s="48" t="s">
        <v>192</v>
      </c>
      <c r="E92" s="48">
        <v>85000.0</v>
      </c>
      <c r="F92" s="49">
        <f t="shared" si="2"/>
        <v>6800000</v>
      </c>
    </row>
    <row r="93">
      <c r="A93" s="48">
        <v>4.0</v>
      </c>
      <c r="B93" s="48" t="s">
        <v>195</v>
      </c>
      <c r="C93" s="48">
        <v>1.0</v>
      </c>
      <c r="D93" s="50"/>
      <c r="E93" s="48">
        <v>1350000.0</v>
      </c>
      <c r="F93" s="49">
        <f t="shared" si="2"/>
        <v>1350000</v>
      </c>
    </row>
    <row r="94">
      <c r="A94" s="48">
        <v>5.0</v>
      </c>
      <c r="B94" s="48" t="s">
        <v>196</v>
      </c>
      <c r="C94" s="48">
        <v>2.0</v>
      </c>
      <c r="D94" s="50"/>
      <c r="E94" s="48">
        <v>1300000.0</v>
      </c>
      <c r="F94" s="49">
        <f t="shared" si="2"/>
        <v>2600000</v>
      </c>
    </row>
    <row r="95">
      <c r="A95" s="48">
        <v>6.0</v>
      </c>
      <c r="B95" s="48" t="s">
        <v>198</v>
      </c>
      <c r="C95" s="48">
        <v>2.0</v>
      </c>
      <c r="D95" s="50"/>
      <c r="E95" s="48">
        <v>800000.0</v>
      </c>
      <c r="F95" s="49">
        <f t="shared" si="2"/>
        <v>1600000</v>
      </c>
    </row>
    <row r="96">
      <c r="A96" s="48">
        <v>7.0</v>
      </c>
      <c r="B96" s="48" t="s">
        <v>200</v>
      </c>
      <c r="C96" s="48">
        <v>1.0</v>
      </c>
      <c r="D96" s="50"/>
      <c r="E96" s="48">
        <v>800000.0</v>
      </c>
      <c r="F96" s="49">
        <f t="shared" si="2"/>
        <v>800000</v>
      </c>
    </row>
    <row r="97">
      <c r="A97" s="48">
        <v>8.0</v>
      </c>
      <c r="B97" s="48" t="s">
        <v>202</v>
      </c>
      <c r="C97" s="48">
        <v>1.0</v>
      </c>
      <c r="D97" s="50"/>
      <c r="E97" s="48">
        <v>3500000.0</v>
      </c>
      <c r="F97" s="49">
        <f t="shared" si="2"/>
        <v>3500000</v>
      </c>
    </row>
    <row r="98">
      <c r="A98" s="48">
        <v>9.0</v>
      </c>
      <c r="B98" s="48" t="s">
        <v>204</v>
      </c>
      <c r="C98" s="48">
        <v>1.0</v>
      </c>
      <c r="D98" s="50"/>
      <c r="E98" s="48">
        <v>680000.0</v>
      </c>
      <c r="F98" s="49">
        <f t="shared" si="2"/>
        <v>680000</v>
      </c>
    </row>
    <row r="99">
      <c r="A99" s="48">
        <v>10.0</v>
      </c>
      <c r="B99" s="48" t="s">
        <v>207</v>
      </c>
      <c r="C99" s="50"/>
      <c r="D99" s="50"/>
      <c r="E99" s="50"/>
      <c r="F99" s="49">
        <f t="shared" si="2"/>
        <v>0</v>
      </c>
    </row>
    <row r="100">
      <c r="A100" s="48">
        <v>11.0</v>
      </c>
      <c r="B100" s="48" t="s">
        <v>210</v>
      </c>
      <c r="C100" s="48">
        <v>1.0</v>
      </c>
      <c r="D100" s="50"/>
      <c r="E100" s="48">
        <v>1.6E7</v>
      </c>
      <c r="F100" s="49">
        <f t="shared" si="2"/>
        <v>16000000</v>
      </c>
      <c r="G100" s="22">
        <f>sum(F93:F100)</f>
        <v>26530000</v>
      </c>
    </row>
    <row r="101">
      <c r="A101" s="50"/>
      <c r="B101" s="50"/>
      <c r="C101" s="50"/>
      <c r="D101" s="50"/>
      <c r="E101" s="50"/>
      <c r="F101" s="50"/>
      <c r="G101" s="59"/>
    </row>
    <row r="105">
      <c r="J105" s="2" t="s">
        <v>215</v>
      </c>
    </row>
    <row r="108">
      <c r="A108" s="12">
        <v>46216.0</v>
      </c>
      <c r="B108" s="2" t="s">
        <v>217</v>
      </c>
      <c r="C108" s="2" t="s">
        <v>218</v>
      </c>
      <c r="E108" s="2">
        <v>3740000.0</v>
      </c>
      <c r="I108" s="61">
        <v>46186.0</v>
      </c>
      <c r="J108" s="2" t="s">
        <v>220</v>
      </c>
      <c r="M108" s="2">
        <v>321000.0</v>
      </c>
    </row>
    <row r="109">
      <c r="A109" s="12">
        <v>46216.0</v>
      </c>
      <c r="B109" s="2" t="s">
        <v>221</v>
      </c>
      <c r="C109" s="2" t="s">
        <v>218</v>
      </c>
      <c r="E109" s="2">
        <v>2600000.0</v>
      </c>
      <c r="I109" s="61">
        <v>46185.0</v>
      </c>
      <c r="J109" s="2" t="s">
        <v>222</v>
      </c>
      <c r="M109" s="2">
        <v>1250000.0</v>
      </c>
    </row>
    <row r="110">
      <c r="A110" s="61">
        <v>46188.0</v>
      </c>
      <c r="B110" s="2" t="s">
        <v>223</v>
      </c>
      <c r="C110" s="2" t="s">
        <v>218</v>
      </c>
      <c r="E110" s="2">
        <v>360000.0</v>
      </c>
      <c r="I110" s="61">
        <v>46184.0</v>
      </c>
      <c r="J110" s="2" t="s">
        <v>224</v>
      </c>
      <c r="M110" s="2">
        <v>2340000.0</v>
      </c>
    </row>
    <row r="111">
      <c r="A111" s="12">
        <v>46219.0</v>
      </c>
      <c r="B111" s="2" t="s">
        <v>225</v>
      </c>
      <c r="C111" s="2" t="s">
        <v>218</v>
      </c>
      <c r="E111" s="2">
        <v>600000.0</v>
      </c>
      <c r="I111" s="61">
        <v>46184.0</v>
      </c>
      <c r="J111" s="2" t="s">
        <v>226</v>
      </c>
      <c r="M111" s="2">
        <v>792000.0</v>
      </c>
    </row>
    <row r="112">
      <c r="A112" s="12">
        <v>46221.0</v>
      </c>
      <c r="B112" s="2" t="s">
        <v>221</v>
      </c>
      <c r="C112" s="2" t="s">
        <v>218</v>
      </c>
      <c r="E112" s="2">
        <v>1200000.0</v>
      </c>
      <c r="I112" s="61">
        <v>46188.0</v>
      </c>
      <c r="J112" s="2" t="s">
        <v>228</v>
      </c>
      <c r="M112" s="2">
        <v>66000.0</v>
      </c>
    </row>
    <row r="113">
      <c r="A113" s="12">
        <v>46222.0</v>
      </c>
      <c r="B113" s="2" t="s">
        <v>229</v>
      </c>
      <c r="C113" s="2" t="s">
        <v>218</v>
      </c>
      <c r="E113" s="2">
        <v>2340000.0</v>
      </c>
      <c r="J113" s="2" t="s">
        <v>230</v>
      </c>
      <c r="M113" s="2">
        <v>3000000.0</v>
      </c>
    </row>
    <row r="114">
      <c r="A114" s="12">
        <v>46588.0</v>
      </c>
      <c r="B114" s="2" t="s">
        <v>231</v>
      </c>
      <c r="C114" s="2" t="s">
        <v>218</v>
      </c>
      <c r="E114" s="2">
        <v>1630000.0</v>
      </c>
    </row>
    <row r="115">
      <c r="A115" s="12">
        <v>46229.0</v>
      </c>
      <c r="B115" s="2" t="s">
        <v>232</v>
      </c>
      <c r="E115" s="2">
        <v>5504000.0</v>
      </c>
      <c r="F115" s="22">
        <f>SUM(F80:F114)</f>
        <v>68500000</v>
      </c>
    </row>
    <row r="116">
      <c r="A116" s="12">
        <v>46227.0</v>
      </c>
      <c r="B116" s="2" t="s">
        <v>235</v>
      </c>
      <c r="E116" s="2">
        <v>844000.0</v>
      </c>
    </row>
    <row r="117">
      <c r="A117" s="12">
        <v>46230.0</v>
      </c>
      <c r="B117" s="2" t="s">
        <v>237</v>
      </c>
      <c r="E117" s="2">
        <v>355000.0</v>
      </c>
    </row>
    <row r="118">
      <c r="A118" s="12">
        <v>46232.0</v>
      </c>
      <c r="B118" s="2" t="s">
        <v>238</v>
      </c>
      <c r="E118" s="2">
        <v>7500000.0</v>
      </c>
    </row>
    <row r="119">
      <c r="B119" s="2" t="s">
        <v>239</v>
      </c>
      <c r="E119" s="2">
        <v>1000000.0</v>
      </c>
    </row>
    <row r="120">
      <c r="B120" s="2" t="s">
        <v>241</v>
      </c>
      <c r="E120" s="2">
        <v>120000.0</v>
      </c>
    </row>
    <row r="121">
      <c r="A121" s="12">
        <v>46244.0</v>
      </c>
      <c r="B121" s="2" t="s">
        <v>242</v>
      </c>
      <c r="E121" s="2">
        <v>1000000.0</v>
      </c>
      <c r="M121" s="22">
        <f>sum(M108:M120)</f>
        <v>7769000</v>
      </c>
      <c r="N121" s="2">
        <v>1.0E7</v>
      </c>
    </row>
    <row r="122">
      <c r="A122" s="12">
        <v>46244.0</v>
      </c>
      <c r="B122" s="2" t="s">
        <v>246</v>
      </c>
      <c r="E122" s="2">
        <v>3000000.0</v>
      </c>
      <c r="N122" s="22">
        <f>N121-M121</f>
        <v>2231000</v>
      </c>
    </row>
    <row r="123">
      <c r="A123" s="12">
        <v>46246.0</v>
      </c>
      <c r="B123" s="2" t="s">
        <v>249</v>
      </c>
      <c r="E123" s="2">
        <v>7752000.0</v>
      </c>
      <c r="N123" s="2">
        <v>1350000.0</v>
      </c>
    </row>
    <row r="124">
      <c r="A124" s="12">
        <v>46251.0</v>
      </c>
      <c r="B124" s="2" t="s">
        <v>252</v>
      </c>
      <c r="E124" s="2">
        <v>3500000.0</v>
      </c>
      <c r="N124" s="22">
        <f>N122-N123</f>
        <v>881000</v>
      </c>
    </row>
    <row r="125">
      <c r="A125" s="12">
        <v>46254.0</v>
      </c>
      <c r="B125" s="2" t="s">
        <v>254</v>
      </c>
      <c r="E125" s="2">
        <v>1100000.0</v>
      </c>
    </row>
    <row r="126">
      <c r="A126" s="12">
        <v>46254.0</v>
      </c>
      <c r="B126" s="2" t="s">
        <v>256</v>
      </c>
      <c r="E126" s="2">
        <v>2040000.0</v>
      </c>
    </row>
    <row r="127">
      <c r="A127" s="12">
        <v>46259.0</v>
      </c>
      <c r="B127" s="2" t="s">
        <v>257</v>
      </c>
      <c r="E127" s="2">
        <v>1320000.0</v>
      </c>
    </row>
    <row r="128">
      <c r="A128" s="12">
        <v>46260.0</v>
      </c>
      <c r="B128" s="2" t="s">
        <v>258</v>
      </c>
      <c r="E128" s="2">
        <v>100000.0</v>
      </c>
    </row>
    <row r="129">
      <c r="A129" s="12">
        <v>46260.0</v>
      </c>
      <c r="B129" s="2" t="s">
        <v>259</v>
      </c>
      <c r="E129" s="2">
        <v>2580000.0</v>
      </c>
    </row>
    <row r="130">
      <c r="A130" s="12">
        <v>46262.0</v>
      </c>
      <c r="B130" s="2" t="s">
        <v>261</v>
      </c>
      <c r="E130" s="2">
        <v>500000.0</v>
      </c>
    </row>
    <row r="131">
      <c r="A131" s="12">
        <v>46263.0</v>
      </c>
      <c r="B131" s="2" t="s">
        <v>263</v>
      </c>
      <c r="E131" s="2">
        <v>1980000.0</v>
      </c>
    </row>
    <row r="132">
      <c r="A132" s="12">
        <v>46237.0</v>
      </c>
      <c r="B132" s="2" t="s">
        <v>264</v>
      </c>
      <c r="E132" s="2">
        <v>986000.0</v>
      </c>
    </row>
    <row r="133">
      <c r="A133" s="12">
        <v>46238.0</v>
      </c>
      <c r="B133" s="2" t="s">
        <v>266</v>
      </c>
      <c r="E133" s="2">
        <v>1750000.0</v>
      </c>
    </row>
    <row r="134">
      <c r="A134" s="12">
        <v>46275.0</v>
      </c>
      <c r="B134" s="2" t="s">
        <v>267</v>
      </c>
      <c r="E134" s="2">
        <v>2989000.0</v>
      </c>
    </row>
    <row r="135">
      <c r="A135" s="12">
        <v>46276.0</v>
      </c>
      <c r="B135" s="2" t="s">
        <v>268</v>
      </c>
      <c r="E135" s="2">
        <v>1980000.0</v>
      </c>
    </row>
    <row r="136">
      <c r="A136" s="12">
        <v>46283.0</v>
      </c>
      <c r="B136" s="2" t="s">
        <v>269</v>
      </c>
      <c r="C136" s="2">
        <v>1950000.0</v>
      </c>
      <c r="E136" s="2">
        <v>1600000.0</v>
      </c>
    </row>
    <row r="137">
      <c r="A137" s="12">
        <v>47383.0</v>
      </c>
      <c r="B137" s="2" t="s">
        <v>270</v>
      </c>
      <c r="E137" s="2">
        <v>7717000.0</v>
      </c>
    </row>
    <row r="138">
      <c r="A138" s="12">
        <v>46289.0</v>
      </c>
      <c r="B138" s="2" t="s">
        <v>271</v>
      </c>
      <c r="E138" s="2">
        <v>1100000.0</v>
      </c>
    </row>
    <row r="139">
      <c r="A139" s="12">
        <v>46290.0</v>
      </c>
      <c r="B139" s="2" t="s">
        <v>272</v>
      </c>
      <c r="E139" s="2">
        <v>1650000.0</v>
      </c>
      <c r="G139" s="2" t="s">
        <v>273</v>
      </c>
    </row>
    <row r="140">
      <c r="A140" s="12">
        <v>46291.0</v>
      </c>
      <c r="B140" s="2" t="s">
        <v>275</v>
      </c>
      <c r="E140" s="2">
        <v>2030000.0</v>
      </c>
    </row>
    <row r="141">
      <c r="A141" s="12">
        <v>46292.0</v>
      </c>
      <c r="B141" s="2" t="s">
        <v>276</v>
      </c>
      <c r="E141" s="2">
        <v>1500000.0</v>
      </c>
    </row>
    <row r="142">
      <c r="B142" s="2" t="s">
        <v>277</v>
      </c>
      <c r="E142" s="2">
        <v>6000000.0</v>
      </c>
    </row>
    <row r="143">
      <c r="B143" s="2" t="s">
        <v>278</v>
      </c>
      <c r="E143" s="2">
        <v>1320000.0</v>
      </c>
    </row>
    <row r="144">
      <c r="B144" s="2" t="s">
        <v>280</v>
      </c>
      <c r="E144" s="2">
        <v>2450000.0</v>
      </c>
    </row>
    <row r="148">
      <c r="E148" s="22">
        <f>SUM(E108:E147)</f>
        <v>85737000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38"/>
    <col customWidth="1" min="3" max="3" width="17.0"/>
    <col customWidth="1" min="4" max="4" width="15.63"/>
  </cols>
  <sheetData>
    <row r="1">
      <c r="A1" s="1" t="s">
        <v>0</v>
      </c>
      <c r="B1" s="2"/>
      <c r="C1" s="2"/>
      <c r="G1" s="4"/>
      <c r="H1" s="4"/>
      <c r="I1" s="4"/>
    </row>
    <row r="2">
      <c r="G2" s="4"/>
      <c r="H2" s="4"/>
      <c r="I2" s="4"/>
    </row>
    <row r="3">
      <c r="A3" s="8" t="s">
        <v>7</v>
      </c>
      <c r="B3" s="8" t="s">
        <v>15</v>
      </c>
      <c r="C3" s="8" t="s">
        <v>16</v>
      </c>
      <c r="D3" s="8" t="s">
        <v>18</v>
      </c>
      <c r="E3" s="8" t="s">
        <v>19</v>
      </c>
      <c r="F3" s="8" t="s">
        <v>21</v>
      </c>
      <c r="G3" s="9" t="s">
        <v>22</v>
      </c>
      <c r="H3" s="9" t="s">
        <v>25</v>
      </c>
      <c r="I3" s="11" t="s">
        <v>26</v>
      </c>
    </row>
    <row r="4">
      <c r="A4" s="2" t="s">
        <v>28</v>
      </c>
      <c r="B4" s="2" t="s">
        <v>29</v>
      </c>
      <c r="C4" s="2" t="s">
        <v>30</v>
      </c>
      <c r="D4" s="2">
        <v>1.0</v>
      </c>
      <c r="E4" s="15"/>
      <c r="G4" s="16">
        <v>3.0E7</v>
      </c>
      <c r="H4" s="16"/>
      <c r="I4" s="16"/>
    </row>
    <row r="5">
      <c r="E5" s="15"/>
      <c r="G5" s="4"/>
      <c r="H5" s="4"/>
      <c r="I5" s="4"/>
    </row>
    <row r="6">
      <c r="A6" s="2" t="s">
        <v>32</v>
      </c>
      <c r="B6" s="2" t="s">
        <v>29</v>
      </c>
      <c r="C6" s="2" t="s">
        <v>34</v>
      </c>
      <c r="D6" s="2">
        <v>5.0</v>
      </c>
      <c r="E6" s="15"/>
      <c r="G6" s="16">
        <v>3.0E7</v>
      </c>
      <c r="H6" s="4"/>
      <c r="I6" s="4"/>
    </row>
    <row r="7">
      <c r="E7" s="21"/>
      <c r="G7" s="4"/>
      <c r="H7" s="4"/>
      <c r="I7" s="4"/>
    </row>
    <row r="8">
      <c r="A8" s="2" t="s">
        <v>37</v>
      </c>
      <c r="B8" s="2" t="s">
        <v>38</v>
      </c>
      <c r="C8" s="2" t="s">
        <v>34</v>
      </c>
      <c r="D8" s="2">
        <v>11.0</v>
      </c>
      <c r="E8" s="15"/>
      <c r="G8" s="16">
        <v>3.5E7</v>
      </c>
      <c r="H8" s="4"/>
      <c r="I8" s="4"/>
    </row>
    <row r="9">
      <c r="E9" s="21"/>
      <c r="G9" s="4"/>
      <c r="H9" s="4"/>
      <c r="I9" s="4"/>
    </row>
    <row r="10">
      <c r="A10" s="2" t="s">
        <v>41</v>
      </c>
      <c r="B10" s="2" t="s">
        <v>29</v>
      </c>
      <c r="C10" s="2" t="s">
        <v>34</v>
      </c>
      <c r="D10" s="2">
        <v>5.0</v>
      </c>
      <c r="E10" s="15"/>
      <c r="G10" s="16">
        <v>3.5E7</v>
      </c>
      <c r="H10" s="4"/>
      <c r="I10" s="4"/>
    </row>
    <row r="11">
      <c r="E11" s="21"/>
      <c r="G11" s="4"/>
      <c r="H11" s="4"/>
      <c r="I11" s="4"/>
    </row>
    <row r="12">
      <c r="A12" s="2" t="s">
        <v>44</v>
      </c>
      <c r="B12" s="2" t="s">
        <v>46</v>
      </c>
      <c r="C12" s="2" t="s">
        <v>47</v>
      </c>
      <c r="D12" s="2">
        <v>3.0</v>
      </c>
      <c r="E12" s="15"/>
      <c r="G12" s="16">
        <v>3.5E7</v>
      </c>
      <c r="H12" s="4"/>
      <c r="I12" s="4"/>
    </row>
    <row r="13">
      <c r="E13" s="21"/>
      <c r="G13" s="4"/>
      <c r="H13" s="4"/>
      <c r="I13" s="4"/>
    </row>
    <row r="14">
      <c r="A14" s="2" t="s">
        <v>49</v>
      </c>
      <c r="B14" s="2" t="s">
        <v>46</v>
      </c>
      <c r="C14" s="2" t="s">
        <v>47</v>
      </c>
      <c r="D14" s="2">
        <v>2.0</v>
      </c>
      <c r="E14" s="15"/>
      <c r="G14" s="16">
        <v>3.5E7</v>
      </c>
      <c r="H14" s="4"/>
      <c r="I14" s="4"/>
    </row>
    <row r="15">
      <c r="E15" s="21"/>
      <c r="G15" s="4"/>
      <c r="H15" s="4"/>
      <c r="I15" s="4"/>
    </row>
    <row r="16">
      <c r="A16" s="2" t="s">
        <v>53</v>
      </c>
      <c r="B16" s="2" t="s">
        <v>46</v>
      </c>
      <c r="C16" s="2" t="s">
        <v>47</v>
      </c>
      <c r="D16" s="2">
        <v>3.0</v>
      </c>
      <c r="E16" s="15"/>
      <c r="G16" s="16">
        <v>3.5E7</v>
      </c>
      <c r="H16" s="16"/>
      <c r="I16" s="16"/>
    </row>
    <row r="17">
      <c r="E17" s="21"/>
      <c r="G17" s="4"/>
      <c r="H17" s="4"/>
      <c r="I17" s="4"/>
    </row>
    <row r="18">
      <c r="A18" s="2" t="s">
        <v>55</v>
      </c>
      <c r="B18" s="2" t="s">
        <v>46</v>
      </c>
      <c r="C18" s="2" t="s">
        <v>57</v>
      </c>
      <c r="D18" s="2">
        <v>3.0</v>
      </c>
      <c r="E18" s="15"/>
      <c r="G18" s="16">
        <v>3.5E7</v>
      </c>
      <c r="H18" s="4"/>
      <c r="I18" s="4"/>
    </row>
    <row r="19">
      <c r="E19" s="21"/>
      <c r="G19" s="4"/>
      <c r="H19" s="4"/>
      <c r="I19" s="4"/>
    </row>
    <row r="20">
      <c r="A20" s="2" t="s">
        <v>60</v>
      </c>
      <c r="B20" s="2" t="s">
        <v>61</v>
      </c>
      <c r="C20" s="2" t="s">
        <v>34</v>
      </c>
      <c r="D20" s="2">
        <v>3.0</v>
      </c>
      <c r="E20" s="15"/>
      <c r="G20" s="16">
        <v>2.8E7</v>
      </c>
      <c r="H20" s="4"/>
      <c r="I20" s="4"/>
    </row>
    <row r="21">
      <c r="G21" s="4"/>
      <c r="H21" s="4"/>
      <c r="I21" s="4"/>
    </row>
    <row r="22">
      <c r="A22" s="2" t="s">
        <v>64</v>
      </c>
      <c r="B22" s="2" t="s">
        <v>65</v>
      </c>
      <c r="C22" s="2" t="s">
        <v>34</v>
      </c>
      <c r="D22" s="2">
        <v>3.0</v>
      </c>
      <c r="G22" s="4"/>
      <c r="H22" s="4"/>
      <c r="I22" s="4"/>
    </row>
    <row r="23">
      <c r="G23" s="4"/>
      <c r="H23" s="4"/>
      <c r="I23" s="4"/>
    </row>
    <row r="24">
      <c r="A24" s="2" t="s">
        <v>67</v>
      </c>
      <c r="B24" s="2" t="s">
        <v>68</v>
      </c>
      <c r="C24" s="2" t="s">
        <v>34</v>
      </c>
      <c r="D24" s="2">
        <v>0.0</v>
      </c>
      <c r="G24" s="4"/>
      <c r="H24" s="4"/>
      <c r="I24" s="4"/>
    </row>
    <row r="25">
      <c r="G25" s="4"/>
      <c r="H25" s="4"/>
      <c r="I25" s="4"/>
    </row>
    <row r="26">
      <c r="A26" s="2" t="s">
        <v>72</v>
      </c>
      <c r="B26" s="2" t="s">
        <v>73</v>
      </c>
      <c r="C26" s="2" t="s">
        <v>47</v>
      </c>
      <c r="G26" s="16">
        <v>3.0E7</v>
      </c>
      <c r="H26" s="4"/>
      <c r="I26" s="4"/>
    </row>
    <row r="27">
      <c r="G27" s="4"/>
      <c r="H27" s="4"/>
      <c r="I27" s="4"/>
    </row>
    <row r="28">
      <c r="A28" s="2" t="s">
        <v>75</v>
      </c>
      <c r="B28" s="2" t="s">
        <v>77</v>
      </c>
      <c r="C28" s="2" t="s">
        <v>34</v>
      </c>
      <c r="G28" s="16">
        <v>3.0E7</v>
      </c>
      <c r="H28" s="4"/>
      <c r="I28" s="4"/>
    </row>
    <row r="29">
      <c r="G29" s="4"/>
      <c r="H29" s="4"/>
      <c r="I29" s="4"/>
    </row>
    <row r="30">
      <c r="A30" s="2" t="s">
        <v>81</v>
      </c>
      <c r="B30" s="2" t="s">
        <v>82</v>
      </c>
      <c r="C30" s="2" t="s">
        <v>47</v>
      </c>
      <c r="G30" s="4"/>
      <c r="H30" s="4"/>
      <c r="I30" s="4"/>
    </row>
    <row r="31">
      <c r="G31" s="4"/>
      <c r="H31" s="4"/>
      <c r="I31" s="4"/>
    </row>
    <row r="32">
      <c r="A32" s="2" t="s">
        <v>84</v>
      </c>
      <c r="B32" s="2" t="s">
        <v>46</v>
      </c>
      <c r="G32" s="4"/>
      <c r="H32" s="4"/>
      <c r="I32" s="4"/>
    </row>
    <row r="33">
      <c r="G33" s="4"/>
      <c r="H33" s="4"/>
      <c r="I33" s="4"/>
    </row>
    <row r="34">
      <c r="G34" s="4"/>
      <c r="H34" s="4"/>
      <c r="I34" s="4"/>
    </row>
    <row r="35">
      <c r="G35" s="4"/>
      <c r="H35" s="4"/>
      <c r="I35" s="4"/>
    </row>
    <row r="36">
      <c r="G36" s="4"/>
      <c r="H36" s="4"/>
      <c r="I36" s="4"/>
    </row>
    <row r="37">
      <c r="G37" s="4"/>
      <c r="H37" s="4"/>
      <c r="I37" s="4"/>
    </row>
    <row r="38">
      <c r="G38" s="4"/>
      <c r="H38" s="4"/>
      <c r="I38" s="4"/>
    </row>
    <row r="39">
      <c r="G39" s="4"/>
      <c r="H39" s="4"/>
      <c r="I39" s="4"/>
    </row>
    <row r="40">
      <c r="G40" s="4"/>
      <c r="H40" s="4"/>
      <c r="I40" s="4"/>
    </row>
    <row r="41">
      <c r="A41" s="30" t="s">
        <v>94</v>
      </c>
      <c r="G41" s="4"/>
      <c r="H41" s="4"/>
      <c r="I41" s="4"/>
    </row>
    <row r="42">
      <c r="G42" s="4"/>
      <c r="H42" s="4"/>
      <c r="I42" s="4"/>
    </row>
    <row r="43">
      <c r="G43" s="4"/>
      <c r="H43" s="4"/>
      <c r="I43" s="4"/>
    </row>
    <row r="44">
      <c r="G44" s="4"/>
      <c r="H44" s="4"/>
      <c r="I44" s="4"/>
    </row>
    <row r="45">
      <c r="G45" s="4"/>
      <c r="H45" s="4"/>
      <c r="I45" s="4"/>
    </row>
    <row r="46">
      <c r="G46" s="4"/>
      <c r="H46" s="4"/>
      <c r="I46" s="4"/>
    </row>
    <row r="47">
      <c r="G47" s="4"/>
      <c r="H47" s="4"/>
      <c r="I47" s="4"/>
    </row>
    <row r="48">
      <c r="G48" s="4"/>
      <c r="H48" s="4"/>
      <c r="I48" s="4"/>
    </row>
    <row r="49">
      <c r="G49" s="4"/>
      <c r="H49" s="4"/>
      <c r="I49" s="4"/>
    </row>
    <row r="50">
      <c r="G50" s="4"/>
      <c r="H50" s="4"/>
      <c r="I50" s="4"/>
    </row>
    <row r="51">
      <c r="G51" s="4"/>
      <c r="H51" s="4"/>
      <c r="I51" s="4"/>
    </row>
    <row r="52">
      <c r="G52" s="4"/>
      <c r="H52" s="4"/>
      <c r="I52" s="4"/>
    </row>
    <row r="53">
      <c r="G53" s="4"/>
      <c r="H53" s="4"/>
      <c r="I53" s="4"/>
    </row>
    <row r="54">
      <c r="G54" s="4"/>
      <c r="H54" s="4"/>
      <c r="I54" s="4"/>
    </row>
    <row r="55">
      <c r="G55" s="4"/>
      <c r="H55" s="4"/>
      <c r="I55" s="4"/>
    </row>
    <row r="56">
      <c r="G56" s="4"/>
      <c r="H56" s="4"/>
      <c r="I56" s="4"/>
    </row>
    <row r="57">
      <c r="G57" s="4"/>
      <c r="H57" s="4"/>
      <c r="I57" s="4"/>
    </row>
    <row r="58">
      <c r="G58" s="4"/>
      <c r="H58" s="4"/>
      <c r="I58" s="4"/>
    </row>
    <row r="59">
      <c r="G59" s="4"/>
      <c r="H59" s="4"/>
      <c r="I59" s="4"/>
    </row>
    <row r="60">
      <c r="G60" s="4"/>
      <c r="H60" s="4"/>
      <c r="I60" s="4"/>
    </row>
    <row r="61">
      <c r="G61" s="4"/>
      <c r="H61" s="4"/>
      <c r="I61" s="4"/>
    </row>
    <row r="62">
      <c r="G62" s="4"/>
      <c r="H62" s="4"/>
      <c r="I62" s="4"/>
    </row>
    <row r="63">
      <c r="G63" s="4"/>
      <c r="H63" s="4"/>
      <c r="I63" s="4"/>
    </row>
    <row r="64">
      <c r="G64" s="4"/>
      <c r="H64" s="4"/>
      <c r="I64" s="4"/>
    </row>
    <row r="65">
      <c r="G65" s="4"/>
      <c r="H65" s="4"/>
      <c r="I65" s="4"/>
    </row>
    <row r="66">
      <c r="G66" s="4"/>
      <c r="H66" s="4"/>
      <c r="I66" s="4"/>
    </row>
    <row r="67">
      <c r="G67" s="4"/>
      <c r="H67" s="4"/>
      <c r="I67" s="4"/>
    </row>
    <row r="68">
      <c r="G68" s="4"/>
      <c r="H68" s="4"/>
      <c r="I68" s="4"/>
    </row>
    <row r="69">
      <c r="G69" s="4"/>
      <c r="H69" s="4"/>
      <c r="I69" s="4"/>
    </row>
    <row r="70">
      <c r="G70" s="4"/>
      <c r="H70" s="4"/>
      <c r="I70" s="4"/>
    </row>
    <row r="71">
      <c r="G71" s="4"/>
      <c r="H71" s="4"/>
      <c r="I71" s="4"/>
    </row>
    <row r="72">
      <c r="G72" s="4"/>
      <c r="H72" s="4"/>
      <c r="I72" s="4"/>
    </row>
    <row r="73">
      <c r="G73" s="4"/>
      <c r="H73" s="4"/>
      <c r="I73" s="4"/>
    </row>
    <row r="74">
      <c r="G74" s="4"/>
      <c r="H74" s="4"/>
      <c r="I74" s="4"/>
    </row>
    <row r="75">
      <c r="G75" s="4"/>
      <c r="H75" s="4"/>
      <c r="I75" s="4"/>
    </row>
    <row r="76">
      <c r="G76" s="4"/>
      <c r="H76" s="4"/>
      <c r="I76" s="4"/>
    </row>
    <row r="77">
      <c r="G77" s="4"/>
      <c r="H77" s="4"/>
      <c r="I77" s="4"/>
    </row>
    <row r="78">
      <c r="G78" s="4"/>
      <c r="H78" s="4"/>
      <c r="I78" s="4"/>
    </row>
    <row r="79">
      <c r="G79" s="4"/>
      <c r="H79" s="4"/>
      <c r="I79" s="4"/>
    </row>
    <row r="80">
      <c r="G80" s="4"/>
      <c r="H80" s="4"/>
      <c r="I80" s="4"/>
    </row>
    <row r="81">
      <c r="G81" s="4"/>
      <c r="H81" s="4"/>
      <c r="I81" s="4"/>
    </row>
    <row r="82">
      <c r="G82" s="4"/>
      <c r="H82" s="4"/>
      <c r="I82" s="4"/>
    </row>
    <row r="83">
      <c r="G83" s="4"/>
      <c r="H83" s="4"/>
      <c r="I83" s="4"/>
    </row>
    <row r="84">
      <c r="G84" s="4"/>
      <c r="H84" s="4"/>
      <c r="I84" s="4"/>
    </row>
    <row r="85">
      <c r="G85" s="4"/>
      <c r="H85" s="4"/>
      <c r="I85" s="4"/>
    </row>
    <row r="86">
      <c r="G86" s="4"/>
      <c r="H86" s="4"/>
      <c r="I86" s="4"/>
    </row>
    <row r="87">
      <c r="G87" s="4"/>
      <c r="H87" s="4"/>
      <c r="I87" s="4"/>
    </row>
    <row r="88">
      <c r="G88" s="4"/>
      <c r="H88" s="4"/>
      <c r="I88" s="4"/>
    </row>
    <row r="89">
      <c r="G89" s="4"/>
      <c r="H89" s="4"/>
      <c r="I89" s="4"/>
    </row>
    <row r="90">
      <c r="G90" s="4"/>
      <c r="H90" s="4"/>
      <c r="I90" s="4"/>
    </row>
    <row r="91">
      <c r="G91" s="4"/>
      <c r="H91" s="4"/>
      <c r="I91" s="4"/>
    </row>
    <row r="92">
      <c r="G92" s="4"/>
      <c r="H92" s="4"/>
      <c r="I92" s="4"/>
    </row>
    <row r="93">
      <c r="G93" s="4"/>
      <c r="H93" s="4"/>
      <c r="I93" s="4"/>
    </row>
    <row r="94">
      <c r="G94" s="4"/>
      <c r="H94" s="4"/>
      <c r="I94" s="4"/>
    </row>
    <row r="95">
      <c r="G95" s="4"/>
      <c r="H95" s="4"/>
      <c r="I95" s="4"/>
    </row>
    <row r="96">
      <c r="G96" s="4"/>
      <c r="H96" s="4"/>
      <c r="I96" s="4"/>
    </row>
    <row r="97">
      <c r="G97" s="4"/>
      <c r="H97" s="4"/>
      <c r="I97" s="4"/>
    </row>
    <row r="98">
      <c r="G98" s="4"/>
      <c r="H98" s="4"/>
      <c r="I98" s="4"/>
    </row>
    <row r="99">
      <c r="G99" s="4"/>
      <c r="H99" s="4"/>
      <c r="I99" s="4"/>
    </row>
    <row r="100">
      <c r="G100" s="4"/>
      <c r="H100" s="4"/>
      <c r="I100" s="4"/>
    </row>
    <row r="101">
      <c r="G101" s="4"/>
      <c r="H101" s="4"/>
      <c r="I101" s="4"/>
    </row>
    <row r="102">
      <c r="G102" s="4"/>
      <c r="H102" s="4"/>
      <c r="I102" s="4"/>
    </row>
    <row r="103">
      <c r="G103" s="4"/>
      <c r="H103" s="4"/>
      <c r="I103" s="4"/>
    </row>
    <row r="104">
      <c r="G104" s="4"/>
      <c r="H104" s="4"/>
      <c r="I104" s="4"/>
    </row>
    <row r="105">
      <c r="G105" s="4"/>
      <c r="H105" s="4"/>
      <c r="I105" s="4"/>
    </row>
    <row r="106">
      <c r="G106" s="4"/>
      <c r="H106" s="4"/>
      <c r="I106" s="4"/>
    </row>
    <row r="107">
      <c r="G107" s="4"/>
      <c r="H107" s="4"/>
      <c r="I107" s="4"/>
    </row>
    <row r="108">
      <c r="G108" s="4"/>
      <c r="H108" s="4"/>
      <c r="I108" s="4"/>
    </row>
    <row r="109">
      <c r="G109" s="4"/>
      <c r="H109" s="4"/>
      <c r="I109" s="4"/>
    </row>
    <row r="110">
      <c r="G110" s="4"/>
      <c r="H110" s="4"/>
      <c r="I110" s="4"/>
    </row>
    <row r="111">
      <c r="G111" s="4"/>
      <c r="H111" s="4"/>
      <c r="I111" s="4"/>
    </row>
    <row r="112">
      <c r="G112" s="4"/>
      <c r="H112" s="4"/>
      <c r="I112" s="4"/>
    </row>
    <row r="113">
      <c r="G113" s="4"/>
      <c r="H113" s="4"/>
      <c r="I113" s="4"/>
    </row>
    <row r="114">
      <c r="G114" s="4"/>
      <c r="H114" s="4"/>
      <c r="I114" s="4"/>
    </row>
    <row r="115">
      <c r="G115" s="4"/>
      <c r="H115" s="4"/>
      <c r="I115" s="4"/>
    </row>
    <row r="116">
      <c r="G116" s="4"/>
      <c r="H116" s="4"/>
      <c r="I116" s="4"/>
    </row>
    <row r="117">
      <c r="G117" s="4"/>
      <c r="H117" s="4"/>
      <c r="I117" s="4"/>
    </row>
    <row r="118">
      <c r="G118" s="4"/>
      <c r="H118" s="4"/>
      <c r="I118" s="4"/>
    </row>
    <row r="119">
      <c r="G119" s="4"/>
      <c r="H119" s="4"/>
      <c r="I119" s="4"/>
    </row>
    <row r="120">
      <c r="G120" s="4"/>
      <c r="H120" s="4"/>
      <c r="I120" s="4"/>
    </row>
    <row r="121">
      <c r="G121" s="4"/>
      <c r="H121" s="4"/>
      <c r="I121" s="4"/>
    </row>
    <row r="122">
      <c r="G122" s="4"/>
      <c r="H122" s="4"/>
      <c r="I122" s="4"/>
    </row>
    <row r="123">
      <c r="G123" s="4"/>
      <c r="H123" s="4"/>
      <c r="I123" s="4"/>
    </row>
    <row r="124">
      <c r="G124" s="4"/>
      <c r="H124" s="4"/>
      <c r="I124" s="4"/>
    </row>
    <row r="125">
      <c r="G125" s="4"/>
      <c r="H125" s="4"/>
      <c r="I125" s="4"/>
    </row>
    <row r="126">
      <c r="G126" s="4"/>
      <c r="H126" s="4"/>
      <c r="I126" s="4"/>
    </row>
    <row r="127">
      <c r="G127" s="4"/>
      <c r="H127" s="4"/>
      <c r="I127" s="4"/>
    </row>
    <row r="128">
      <c r="G128" s="4"/>
      <c r="H128" s="4"/>
      <c r="I128" s="4"/>
    </row>
    <row r="129">
      <c r="G129" s="4"/>
      <c r="H129" s="4"/>
      <c r="I129" s="4"/>
    </row>
    <row r="130">
      <c r="G130" s="4"/>
      <c r="H130" s="4"/>
      <c r="I130" s="4"/>
    </row>
    <row r="131">
      <c r="G131" s="4"/>
      <c r="H131" s="4"/>
      <c r="I131" s="4"/>
    </row>
    <row r="132">
      <c r="G132" s="4"/>
      <c r="H132" s="4"/>
      <c r="I132" s="4"/>
    </row>
    <row r="133">
      <c r="G133" s="4"/>
      <c r="H133" s="4"/>
      <c r="I133" s="4"/>
    </row>
    <row r="134">
      <c r="G134" s="4"/>
      <c r="H134" s="4"/>
      <c r="I134" s="4"/>
    </row>
    <row r="135">
      <c r="G135" s="4"/>
      <c r="H135" s="4"/>
      <c r="I135" s="4"/>
    </row>
    <row r="136">
      <c r="G136" s="4"/>
      <c r="H136" s="4"/>
      <c r="I136" s="4"/>
    </row>
    <row r="137">
      <c r="G137" s="4"/>
      <c r="H137" s="4"/>
      <c r="I137" s="4"/>
    </row>
    <row r="138">
      <c r="G138" s="4"/>
      <c r="H138" s="4"/>
      <c r="I138" s="4"/>
    </row>
    <row r="139">
      <c r="G139" s="4"/>
      <c r="H139" s="4"/>
      <c r="I139" s="4"/>
    </row>
    <row r="140">
      <c r="G140" s="4"/>
      <c r="H140" s="4"/>
      <c r="I140" s="4"/>
    </row>
    <row r="141">
      <c r="G141" s="4"/>
      <c r="H141" s="4"/>
      <c r="I141" s="4"/>
    </row>
    <row r="142">
      <c r="G142" s="4"/>
      <c r="H142" s="4"/>
      <c r="I142" s="4"/>
    </row>
    <row r="143">
      <c r="G143" s="4"/>
      <c r="H143" s="4"/>
      <c r="I143" s="4"/>
    </row>
    <row r="144">
      <c r="G144" s="4"/>
      <c r="H144" s="4"/>
      <c r="I144" s="4"/>
    </row>
    <row r="145">
      <c r="G145" s="4"/>
      <c r="H145" s="4"/>
      <c r="I145" s="4"/>
    </row>
    <row r="146">
      <c r="G146" s="4"/>
      <c r="H146" s="4"/>
      <c r="I146" s="4"/>
    </row>
    <row r="147">
      <c r="G147" s="4"/>
      <c r="H147" s="4"/>
      <c r="I147" s="4"/>
    </row>
    <row r="148">
      <c r="G148" s="4"/>
      <c r="H148" s="4"/>
      <c r="I148" s="4"/>
    </row>
    <row r="149">
      <c r="G149" s="4"/>
      <c r="H149" s="4"/>
      <c r="I149" s="4"/>
    </row>
    <row r="150">
      <c r="G150" s="4"/>
      <c r="H150" s="4"/>
      <c r="I150" s="4"/>
    </row>
    <row r="151">
      <c r="G151" s="4"/>
      <c r="H151" s="4"/>
      <c r="I151" s="4"/>
    </row>
    <row r="152">
      <c r="G152" s="4"/>
      <c r="H152" s="4"/>
      <c r="I152" s="4"/>
    </row>
    <row r="153">
      <c r="G153" s="4"/>
      <c r="H153" s="4"/>
      <c r="I153" s="4"/>
    </row>
    <row r="154">
      <c r="G154" s="4"/>
      <c r="H154" s="4"/>
      <c r="I154" s="4"/>
    </row>
    <row r="155">
      <c r="G155" s="4"/>
      <c r="H155" s="4"/>
      <c r="I155" s="4"/>
    </row>
    <row r="156">
      <c r="G156" s="4"/>
      <c r="H156" s="4"/>
      <c r="I156" s="4"/>
    </row>
    <row r="157">
      <c r="G157" s="4"/>
      <c r="H157" s="4"/>
      <c r="I157" s="4"/>
    </row>
    <row r="158">
      <c r="G158" s="4"/>
      <c r="H158" s="4"/>
      <c r="I158" s="4"/>
    </row>
    <row r="159">
      <c r="G159" s="4"/>
      <c r="H159" s="4"/>
      <c r="I159" s="4"/>
    </row>
    <row r="160">
      <c r="G160" s="4"/>
      <c r="H160" s="4"/>
      <c r="I160" s="4"/>
    </row>
    <row r="161">
      <c r="G161" s="4"/>
      <c r="H161" s="4"/>
      <c r="I161" s="4"/>
    </row>
    <row r="162">
      <c r="G162" s="4"/>
      <c r="H162" s="4"/>
      <c r="I162" s="4"/>
    </row>
    <row r="163">
      <c r="G163" s="4"/>
      <c r="H163" s="4"/>
      <c r="I163" s="4"/>
    </row>
    <row r="164">
      <c r="G164" s="4"/>
      <c r="H164" s="4"/>
      <c r="I164" s="4"/>
    </row>
    <row r="165">
      <c r="G165" s="4"/>
      <c r="H165" s="4"/>
      <c r="I165" s="4"/>
    </row>
    <row r="166">
      <c r="G166" s="4"/>
      <c r="H166" s="4"/>
      <c r="I166" s="4"/>
    </row>
    <row r="167">
      <c r="G167" s="4"/>
      <c r="H167" s="4"/>
      <c r="I167" s="4"/>
    </row>
    <row r="168">
      <c r="G168" s="4"/>
      <c r="H168" s="4"/>
      <c r="I168" s="4"/>
    </row>
    <row r="169">
      <c r="G169" s="4"/>
      <c r="H169" s="4"/>
      <c r="I169" s="4"/>
    </row>
    <row r="170">
      <c r="G170" s="4"/>
      <c r="H170" s="4"/>
      <c r="I170" s="4"/>
    </row>
    <row r="171">
      <c r="G171" s="4"/>
      <c r="H171" s="4"/>
      <c r="I171" s="4"/>
    </row>
    <row r="172">
      <c r="G172" s="4"/>
      <c r="H172" s="4"/>
      <c r="I172" s="4"/>
    </row>
    <row r="173">
      <c r="G173" s="4"/>
      <c r="H173" s="4"/>
      <c r="I173" s="4"/>
    </row>
    <row r="174">
      <c r="G174" s="4"/>
      <c r="H174" s="4"/>
      <c r="I174" s="4"/>
    </row>
    <row r="175">
      <c r="G175" s="4"/>
      <c r="H175" s="4"/>
      <c r="I175" s="4"/>
    </row>
    <row r="176">
      <c r="G176" s="4"/>
      <c r="H176" s="4"/>
      <c r="I176" s="4"/>
    </row>
    <row r="177">
      <c r="G177" s="4"/>
      <c r="H177" s="4"/>
      <c r="I177" s="4"/>
    </row>
    <row r="178">
      <c r="G178" s="4"/>
      <c r="H178" s="4"/>
      <c r="I178" s="4"/>
    </row>
    <row r="179">
      <c r="G179" s="4"/>
      <c r="H179" s="4"/>
      <c r="I179" s="4"/>
    </row>
    <row r="180">
      <c r="G180" s="4"/>
      <c r="H180" s="4"/>
      <c r="I180" s="4"/>
    </row>
    <row r="181">
      <c r="G181" s="4"/>
      <c r="H181" s="4"/>
      <c r="I181" s="4"/>
    </row>
    <row r="182">
      <c r="G182" s="4"/>
      <c r="H182" s="4"/>
      <c r="I182" s="4"/>
    </row>
    <row r="183">
      <c r="G183" s="4"/>
      <c r="H183" s="4"/>
      <c r="I183" s="4"/>
    </row>
    <row r="184">
      <c r="G184" s="4"/>
      <c r="H184" s="4"/>
      <c r="I184" s="4"/>
    </row>
    <row r="185">
      <c r="G185" s="4"/>
      <c r="H185" s="4"/>
      <c r="I185" s="4"/>
    </row>
    <row r="186">
      <c r="G186" s="4"/>
      <c r="H186" s="4"/>
      <c r="I186" s="4"/>
    </row>
    <row r="187">
      <c r="G187" s="4"/>
      <c r="H187" s="4"/>
      <c r="I187" s="4"/>
    </row>
    <row r="188">
      <c r="G188" s="4"/>
      <c r="H188" s="4"/>
      <c r="I188" s="4"/>
    </row>
    <row r="189">
      <c r="G189" s="4"/>
      <c r="H189" s="4"/>
      <c r="I189" s="4"/>
    </row>
    <row r="190">
      <c r="G190" s="4"/>
      <c r="H190" s="4"/>
      <c r="I190" s="4"/>
    </row>
    <row r="191">
      <c r="G191" s="4"/>
      <c r="H191" s="4"/>
      <c r="I191" s="4"/>
    </row>
    <row r="192">
      <c r="G192" s="4"/>
      <c r="H192" s="4"/>
      <c r="I192" s="4"/>
    </row>
    <row r="193">
      <c r="G193" s="4"/>
      <c r="H193" s="4"/>
      <c r="I193" s="4"/>
    </row>
    <row r="194">
      <c r="G194" s="4"/>
      <c r="H194" s="4"/>
      <c r="I194" s="4"/>
    </row>
    <row r="195">
      <c r="G195" s="4"/>
      <c r="H195" s="4"/>
      <c r="I195" s="4"/>
    </row>
    <row r="196">
      <c r="G196" s="4"/>
      <c r="H196" s="4"/>
      <c r="I196" s="4"/>
    </row>
    <row r="197">
      <c r="G197" s="4"/>
      <c r="H197" s="4"/>
      <c r="I197" s="4"/>
    </row>
    <row r="198">
      <c r="G198" s="4"/>
      <c r="H198" s="4"/>
      <c r="I198" s="4"/>
    </row>
    <row r="199">
      <c r="G199" s="4"/>
      <c r="H199" s="4"/>
      <c r="I199" s="4"/>
    </row>
    <row r="200">
      <c r="G200" s="4"/>
      <c r="H200" s="4"/>
      <c r="I200" s="4"/>
    </row>
    <row r="201">
      <c r="G201" s="4"/>
      <c r="H201" s="4"/>
      <c r="I201" s="4"/>
    </row>
    <row r="202">
      <c r="G202" s="4"/>
      <c r="H202" s="4"/>
      <c r="I202" s="4"/>
    </row>
    <row r="203">
      <c r="G203" s="4"/>
      <c r="H203" s="4"/>
      <c r="I203" s="4"/>
    </row>
    <row r="204">
      <c r="G204" s="4"/>
      <c r="H204" s="4"/>
      <c r="I204" s="4"/>
    </row>
    <row r="205">
      <c r="G205" s="4"/>
      <c r="H205" s="4"/>
      <c r="I205" s="4"/>
    </row>
    <row r="206">
      <c r="G206" s="4"/>
      <c r="H206" s="4"/>
      <c r="I206" s="4"/>
    </row>
    <row r="207">
      <c r="G207" s="4"/>
      <c r="H207" s="4"/>
      <c r="I207" s="4"/>
    </row>
    <row r="208">
      <c r="G208" s="4"/>
      <c r="H208" s="4"/>
      <c r="I208" s="4"/>
    </row>
    <row r="209">
      <c r="G209" s="4"/>
      <c r="H209" s="4"/>
      <c r="I209" s="4"/>
    </row>
    <row r="210">
      <c r="G210" s="4"/>
      <c r="H210" s="4"/>
      <c r="I210" s="4"/>
    </row>
    <row r="211">
      <c r="G211" s="4"/>
      <c r="H211" s="4"/>
      <c r="I211" s="4"/>
    </row>
    <row r="212">
      <c r="G212" s="4"/>
      <c r="H212" s="4"/>
      <c r="I212" s="4"/>
    </row>
    <row r="213">
      <c r="G213" s="4"/>
      <c r="H213" s="4"/>
      <c r="I213" s="4"/>
    </row>
    <row r="214">
      <c r="G214" s="4"/>
      <c r="H214" s="4"/>
      <c r="I214" s="4"/>
    </row>
    <row r="215">
      <c r="G215" s="4"/>
      <c r="H215" s="4"/>
      <c r="I215" s="4"/>
    </row>
    <row r="216">
      <c r="G216" s="4"/>
      <c r="H216" s="4"/>
      <c r="I216" s="4"/>
    </row>
    <row r="217">
      <c r="G217" s="4"/>
      <c r="H217" s="4"/>
      <c r="I217" s="4"/>
    </row>
    <row r="218">
      <c r="G218" s="4"/>
      <c r="H218" s="4"/>
      <c r="I218" s="4"/>
    </row>
    <row r="219">
      <c r="G219" s="4"/>
      <c r="H219" s="4"/>
      <c r="I219" s="4"/>
    </row>
    <row r="220">
      <c r="G220" s="4"/>
      <c r="H220" s="4"/>
      <c r="I220" s="4"/>
    </row>
    <row r="221">
      <c r="G221" s="4"/>
      <c r="H221" s="4"/>
      <c r="I221" s="4"/>
    </row>
    <row r="222">
      <c r="G222" s="4"/>
      <c r="H222" s="4"/>
      <c r="I222" s="4"/>
    </row>
    <row r="223">
      <c r="G223" s="4"/>
      <c r="H223" s="4"/>
      <c r="I223" s="4"/>
    </row>
    <row r="224">
      <c r="G224" s="4"/>
      <c r="H224" s="4"/>
      <c r="I224" s="4"/>
    </row>
    <row r="225">
      <c r="G225" s="4"/>
      <c r="H225" s="4"/>
      <c r="I225" s="4"/>
    </row>
    <row r="226">
      <c r="G226" s="4"/>
      <c r="H226" s="4"/>
      <c r="I226" s="4"/>
    </row>
    <row r="227">
      <c r="G227" s="4"/>
      <c r="H227" s="4"/>
      <c r="I227" s="4"/>
    </row>
    <row r="228">
      <c r="G228" s="4"/>
      <c r="H228" s="4"/>
      <c r="I228" s="4"/>
    </row>
    <row r="229">
      <c r="G229" s="4"/>
      <c r="H229" s="4"/>
      <c r="I229" s="4"/>
    </row>
    <row r="230">
      <c r="G230" s="4"/>
      <c r="H230" s="4"/>
      <c r="I230" s="4"/>
    </row>
    <row r="231">
      <c r="G231" s="4"/>
      <c r="H231" s="4"/>
      <c r="I231" s="4"/>
    </row>
    <row r="232">
      <c r="G232" s="4"/>
      <c r="H232" s="4"/>
      <c r="I232" s="4"/>
    </row>
    <row r="233">
      <c r="G233" s="4"/>
      <c r="H233" s="4"/>
      <c r="I233" s="4"/>
    </row>
    <row r="234">
      <c r="G234" s="4"/>
      <c r="H234" s="4"/>
      <c r="I234" s="4"/>
    </row>
    <row r="235">
      <c r="G235" s="4"/>
      <c r="H235" s="4"/>
      <c r="I235" s="4"/>
    </row>
    <row r="236">
      <c r="G236" s="4"/>
      <c r="H236" s="4"/>
      <c r="I236" s="4"/>
    </row>
    <row r="237">
      <c r="G237" s="4"/>
      <c r="H237" s="4"/>
      <c r="I237" s="4"/>
    </row>
    <row r="238">
      <c r="G238" s="4"/>
      <c r="H238" s="4"/>
      <c r="I238" s="4"/>
    </row>
    <row r="239">
      <c r="G239" s="4"/>
      <c r="H239" s="4"/>
      <c r="I239" s="4"/>
    </row>
    <row r="240">
      <c r="G240" s="4"/>
      <c r="H240" s="4"/>
      <c r="I240" s="4"/>
    </row>
    <row r="241">
      <c r="G241" s="4"/>
      <c r="H241" s="4"/>
      <c r="I241" s="4"/>
    </row>
    <row r="242">
      <c r="G242" s="4"/>
      <c r="H242" s="4"/>
      <c r="I242" s="4"/>
    </row>
    <row r="243">
      <c r="G243" s="4"/>
      <c r="H243" s="4"/>
      <c r="I243" s="4"/>
    </row>
    <row r="244">
      <c r="G244" s="4"/>
      <c r="H244" s="4"/>
      <c r="I244" s="4"/>
    </row>
    <row r="245">
      <c r="G245" s="4"/>
      <c r="H245" s="4"/>
      <c r="I245" s="4"/>
    </row>
    <row r="246">
      <c r="G246" s="4"/>
      <c r="H246" s="4"/>
      <c r="I246" s="4"/>
    </row>
    <row r="247">
      <c r="G247" s="4"/>
      <c r="H247" s="4"/>
      <c r="I247" s="4"/>
    </row>
    <row r="248">
      <c r="G248" s="4"/>
      <c r="H248" s="4"/>
      <c r="I248" s="4"/>
    </row>
    <row r="249">
      <c r="G249" s="4"/>
      <c r="H249" s="4"/>
      <c r="I249" s="4"/>
    </row>
    <row r="250">
      <c r="G250" s="4"/>
      <c r="H250" s="4"/>
      <c r="I250" s="4"/>
    </row>
    <row r="251">
      <c r="G251" s="4"/>
      <c r="H251" s="4"/>
      <c r="I251" s="4"/>
    </row>
    <row r="252">
      <c r="G252" s="4"/>
      <c r="H252" s="4"/>
      <c r="I252" s="4"/>
    </row>
    <row r="253">
      <c r="G253" s="4"/>
      <c r="H253" s="4"/>
      <c r="I253" s="4"/>
    </row>
    <row r="254">
      <c r="G254" s="4"/>
      <c r="H254" s="4"/>
      <c r="I254" s="4"/>
    </row>
    <row r="255">
      <c r="G255" s="4"/>
      <c r="H255" s="4"/>
      <c r="I255" s="4"/>
    </row>
    <row r="256">
      <c r="G256" s="4"/>
      <c r="H256" s="4"/>
      <c r="I256" s="4"/>
    </row>
    <row r="257">
      <c r="G257" s="4"/>
      <c r="H257" s="4"/>
      <c r="I257" s="4"/>
    </row>
    <row r="258">
      <c r="G258" s="4"/>
      <c r="H258" s="4"/>
      <c r="I258" s="4"/>
    </row>
    <row r="259">
      <c r="G259" s="4"/>
      <c r="H259" s="4"/>
      <c r="I259" s="4"/>
    </row>
    <row r="260">
      <c r="G260" s="4"/>
      <c r="H260" s="4"/>
      <c r="I260" s="4"/>
    </row>
    <row r="261">
      <c r="G261" s="4"/>
      <c r="H261" s="4"/>
      <c r="I261" s="4"/>
    </row>
    <row r="262">
      <c r="G262" s="4"/>
      <c r="H262" s="4"/>
      <c r="I262" s="4"/>
    </row>
    <row r="263">
      <c r="G263" s="4"/>
      <c r="H263" s="4"/>
      <c r="I263" s="4"/>
    </row>
    <row r="264">
      <c r="G264" s="4"/>
      <c r="H264" s="4"/>
      <c r="I264" s="4"/>
    </row>
    <row r="265">
      <c r="G265" s="4"/>
      <c r="H265" s="4"/>
      <c r="I265" s="4"/>
    </row>
    <row r="266">
      <c r="G266" s="4"/>
      <c r="H266" s="4"/>
      <c r="I266" s="4"/>
    </row>
    <row r="267">
      <c r="G267" s="4"/>
      <c r="H267" s="4"/>
      <c r="I267" s="4"/>
    </row>
    <row r="268">
      <c r="G268" s="4"/>
      <c r="H268" s="4"/>
      <c r="I268" s="4"/>
    </row>
    <row r="269">
      <c r="G269" s="4"/>
      <c r="H269" s="4"/>
      <c r="I269" s="4"/>
    </row>
    <row r="270">
      <c r="G270" s="4"/>
      <c r="H270" s="4"/>
      <c r="I270" s="4"/>
    </row>
    <row r="271">
      <c r="G271" s="4"/>
      <c r="H271" s="4"/>
      <c r="I271" s="4"/>
    </row>
    <row r="272">
      <c r="G272" s="4"/>
      <c r="H272" s="4"/>
      <c r="I272" s="4"/>
    </row>
    <row r="273">
      <c r="G273" s="4"/>
      <c r="H273" s="4"/>
      <c r="I273" s="4"/>
    </row>
    <row r="274">
      <c r="G274" s="4"/>
      <c r="H274" s="4"/>
      <c r="I274" s="4"/>
    </row>
    <row r="275">
      <c r="G275" s="4"/>
      <c r="H275" s="4"/>
      <c r="I275" s="4"/>
    </row>
    <row r="276">
      <c r="G276" s="4"/>
      <c r="H276" s="4"/>
      <c r="I276" s="4"/>
    </row>
    <row r="277">
      <c r="G277" s="4"/>
      <c r="H277" s="4"/>
      <c r="I277" s="4"/>
    </row>
    <row r="278">
      <c r="G278" s="4"/>
      <c r="H278" s="4"/>
      <c r="I278" s="4"/>
    </row>
    <row r="279">
      <c r="G279" s="4"/>
      <c r="H279" s="4"/>
      <c r="I279" s="4"/>
    </row>
    <row r="280">
      <c r="G280" s="4"/>
      <c r="H280" s="4"/>
      <c r="I280" s="4"/>
    </row>
    <row r="281">
      <c r="G281" s="4"/>
      <c r="H281" s="4"/>
      <c r="I281" s="4"/>
    </row>
    <row r="282">
      <c r="G282" s="4"/>
      <c r="H282" s="4"/>
      <c r="I282" s="4"/>
    </row>
    <row r="283">
      <c r="G283" s="4"/>
      <c r="H283" s="4"/>
      <c r="I283" s="4"/>
    </row>
    <row r="284">
      <c r="G284" s="4"/>
      <c r="H284" s="4"/>
      <c r="I284" s="4"/>
    </row>
    <row r="285">
      <c r="G285" s="4"/>
      <c r="H285" s="4"/>
      <c r="I285" s="4"/>
    </row>
    <row r="286">
      <c r="G286" s="4"/>
      <c r="H286" s="4"/>
      <c r="I286" s="4"/>
    </row>
    <row r="287">
      <c r="G287" s="4"/>
      <c r="H287" s="4"/>
      <c r="I287" s="4"/>
    </row>
    <row r="288">
      <c r="G288" s="4"/>
      <c r="H288" s="4"/>
      <c r="I288" s="4"/>
    </row>
    <row r="289">
      <c r="G289" s="4"/>
      <c r="H289" s="4"/>
      <c r="I289" s="4"/>
    </row>
    <row r="290">
      <c r="G290" s="4"/>
      <c r="H290" s="4"/>
      <c r="I290" s="4"/>
    </row>
    <row r="291">
      <c r="G291" s="4"/>
      <c r="H291" s="4"/>
      <c r="I291" s="4"/>
    </row>
    <row r="292">
      <c r="G292" s="4"/>
      <c r="H292" s="4"/>
      <c r="I292" s="4"/>
    </row>
    <row r="293">
      <c r="G293" s="4"/>
      <c r="H293" s="4"/>
      <c r="I293" s="4"/>
    </row>
    <row r="294">
      <c r="G294" s="4"/>
      <c r="H294" s="4"/>
      <c r="I294" s="4"/>
    </row>
    <row r="295">
      <c r="G295" s="4"/>
      <c r="H295" s="4"/>
      <c r="I295" s="4"/>
    </row>
    <row r="296">
      <c r="G296" s="4"/>
      <c r="H296" s="4"/>
      <c r="I296" s="4"/>
    </row>
    <row r="297">
      <c r="G297" s="4"/>
      <c r="H297" s="4"/>
      <c r="I297" s="4"/>
    </row>
    <row r="298">
      <c r="G298" s="4"/>
      <c r="H298" s="4"/>
      <c r="I298" s="4"/>
    </row>
    <row r="299">
      <c r="G299" s="4"/>
      <c r="H299" s="4"/>
      <c r="I299" s="4"/>
    </row>
    <row r="300">
      <c r="G300" s="4"/>
      <c r="H300" s="4"/>
      <c r="I300" s="4"/>
    </row>
    <row r="301">
      <c r="G301" s="4"/>
      <c r="H301" s="4"/>
      <c r="I301" s="4"/>
    </row>
    <row r="302">
      <c r="G302" s="4"/>
      <c r="H302" s="4"/>
      <c r="I302" s="4"/>
    </row>
    <row r="303">
      <c r="G303" s="4"/>
      <c r="H303" s="4"/>
      <c r="I303" s="4"/>
    </row>
    <row r="304">
      <c r="G304" s="4"/>
      <c r="H304" s="4"/>
      <c r="I304" s="4"/>
    </row>
    <row r="305">
      <c r="G305" s="4"/>
      <c r="H305" s="4"/>
      <c r="I305" s="4"/>
    </row>
    <row r="306">
      <c r="G306" s="4"/>
      <c r="H306" s="4"/>
      <c r="I306" s="4"/>
    </row>
    <row r="307">
      <c r="G307" s="4"/>
      <c r="H307" s="4"/>
      <c r="I307" s="4"/>
    </row>
    <row r="308">
      <c r="G308" s="4"/>
      <c r="H308" s="4"/>
      <c r="I308" s="4"/>
    </row>
    <row r="309">
      <c r="G309" s="4"/>
      <c r="H309" s="4"/>
      <c r="I309" s="4"/>
    </row>
    <row r="310">
      <c r="G310" s="4"/>
      <c r="H310" s="4"/>
      <c r="I310" s="4"/>
    </row>
    <row r="311">
      <c r="G311" s="4"/>
      <c r="H311" s="4"/>
      <c r="I311" s="4"/>
    </row>
    <row r="312">
      <c r="G312" s="4"/>
      <c r="H312" s="4"/>
      <c r="I312" s="4"/>
    </row>
    <row r="313">
      <c r="G313" s="4"/>
      <c r="H313" s="4"/>
      <c r="I313" s="4"/>
    </row>
    <row r="314">
      <c r="G314" s="4"/>
      <c r="H314" s="4"/>
      <c r="I314" s="4"/>
    </row>
    <row r="315">
      <c r="G315" s="4"/>
      <c r="H315" s="4"/>
      <c r="I315" s="4"/>
    </row>
    <row r="316">
      <c r="G316" s="4"/>
      <c r="H316" s="4"/>
      <c r="I316" s="4"/>
    </row>
    <row r="317">
      <c r="G317" s="4"/>
      <c r="H317" s="4"/>
      <c r="I317" s="4"/>
    </row>
    <row r="318">
      <c r="G318" s="4"/>
      <c r="H318" s="4"/>
      <c r="I318" s="4"/>
    </row>
    <row r="319">
      <c r="G319" s="4"/>
      <c r="H319" s="4"/>
      <c r="I319" s="4"/>
    </row>
    <row r="320">
      <c r="G320" s="4"/>
      <c r="H320" s="4"/>
      <c r="I320" s="4"/>
    </row>
    <row r="321">
      <c r="G321" s="4"/>
      <c r="H321" s="4"/>
      <c r="I321" s="4"/>
    </row>
    <row r="322">
      <c r="G322" s="4"/>
      <c r="H322" s="4"/>
      <c r="I322" s="4"/>
    </row>
    <row r="323">
      <c r="G323" s="4"/>
      <c r="H323" s="4"/>
      <c r="I323" s="4"/>
    </row>
    <row r="324">
      <c r="G324" s="4"/>
      <c r="H324" s="4"/>
      <c r="I324" s="4"/>
    </row>
    <row r="325">
      <c r="G325" s="4"/>
      <c r="H325" s="4"/>
      <c r="I325" s="4"/>
    </row>
    <row r="326">
      <c r="G326" s="4"/>
      <c r="H326" s="4"/>
      <c r="I326" s="4"/>
    </row>
    <row r="327">
      <c r="G327" s="4"/>
      <c r="H327" s="4"/>
      <c r="I327" s="4"/>
    </row>
    <row r="328">
      <c r="G328" s="4"/>
      <c r="H328" s="4"/>
      <c r="I328" s="4"/>
    </row>
    <row r="329">
      <c r="G329" s="4"/>
      <c r="H329" s="4"/>
      <c r="I329" s="4"/>
    </row>
    <row r="330">
      <c r="G330" s="4"/>
      <c r="H330" s="4"/>
      <c r="I330" s="4"/>
    </row>
    <row r="331">
      <c r="G331" s="4"/>
      <c r="H331" s="4"/>
      <c r="I331" s="4"/>
    </row>
    <row r="332">
      <c r="G332" s="4"/>
      <c r="H332" s="4"/>
      <c r="I332" s="4"/>
    </row>
    <row r="333">
      <c r="G333" s="4"/>
      <c r="H333" s="4"/>
      <c r="I333" s="4"/>
    </row>
    <row r="334">
      <c r="G334" s="4"/>
      <c r="H334" s="4"/>
      <c r="I334" s="4"/>
    </row>
    <row r="335">
      <c r="G335" s="4"/>
      <c r="H335" s="4"/>
      <c r="I335" s="4"/>
    </row>
    <row r="336">
      <c r="G336" s="4"/>
      <c r="H336" s="4"/>
      <c r="I336" s="4"/>
    </row>
    <row r="337">
      <c r="G337" s="4"/>
      <c r="H337" s="4"/>
      <c r="I337" s="4"/>
    </row>
    <row r="338">
      <c r="G338" s="4"/>
      <c r="H338" s="4"/>
      <c r="I338" s="4"/>
    </row>
    <row r="339">
      <c r="G339" s="4"/>
      <c r="H339" s="4"/>
      <c r="I339" s="4"/>
    </row>
    <row r="340">
      <c r="G340" s="4"/>
      <c r="H340" s="4"/>
      <c r="I340" s="4"/>
    </row>
    <row r="341">
      <c r="G341" s="4"/>
      <c r="H341" s="4"/>
      <c r="I341" s="4"/>
    </row>
    <row r="342">
      <c r="G342" s="4"/>
      <c r="H342" s="4"/>
      <c r="I342" s="4"/>
    </row>
    <row r="343">
      <c r="G343" s="4"/>
      <c r="H343" s="4"/>
      <c r="I343" s="4"/>
    </row>
    <row r="344">
      <c r="G344" s="4"/>
      <c r="H344" s="4"/>
      <c r="I344" s="4"/>
    </row>
    <row r="345">
      <c r="G345" s="4"/>
      <c r="H345" s="4"/>
      <c r="I345" s="4"/>
    </row>
    <row r="346">
      <c r="G346" s="4"/>
      <c r="H346" s="4"/>
      <c r="I346" s="4"/>
    </row>
    <row r="347">
      <c r="G347" s="4"/>
      <c r="H347" s="4"/>
      <c r="I347" s="4"/>
    </row>
    <row r="348">
      <c r="G348" s="4"/>
      <c r="H348" s="4"/>
      <c r="I348" s="4"/>
    </row>
    <row r="349">
      <c r="G349" s="4"/>
      <c r="H349" s="4"/>
      <c r="I349" s="4"/>
    </row>
    <row r="350">
      <c r="G350" s="4"/>
      <c r="H350" s="4"/>
      <c r="I350" s="4"/>
    </row>
    <row r="351">
      <c r="G351" s="4"/>
      <c r="H351" s="4"/>
      <c r="I351" s="4"/>
    </row>
    <row r="352">
      <c r="G352" s="4"/>
      <c r="H352" s="4"/>
      <c r="I352" s="4"/>
    </row>
    <row r="353">
      <c r="G353" s="4"/>
      <c r="H353" s="4"/>
      <c r="I353" s="4"/>
    </row>
    <row r="354">
      <c r="G354" s="4"/>
      <c r="H354" s="4"/>
      <c r="I354" s="4"/>
    </row>
    <row r="355">
      <c r="G355" s="4"/>
      <c r="H355" s="4"/>
      <c r="I355" s="4"/>
    </row>
    <row r="356">
      <c r="G356" s="4"/>
      <c r="H356" s="4"/>
      <c r="I356" s="4"/>
    </row>
    <row r="357">
      <c r="G357" s="4"/>
      <c r="H357" s="4"/>
      <c r="I357" s="4"/>
    </row>
    <row r="358">
      <c r="G358" s="4"/>
      <c r="H358" s="4"/>
      <c r="I358" s="4"/>
    </row>
    <row r="359">
      <c r="G359" s="4"/>
      <c r="H359" s="4"/>
      <c r="I359" s="4"/>
    </row>
    <row r="360">
      <c r="G360" s="4"/>
      <c r="H360" s="4"/>
      <c r="I360" s="4"/>
    </row>
    <row r="361">
      <c r="G361" s="4"/>
      <c r="H361" s="4"/>
      <c r="I361" s="4"/>
    </row>
    <row r="362">
      <c r="G362" s="4"/>
      <c r="H362" s="4"/>
      <c r="I362" s="4"/>
    </row>
    <row r="363">
      <c r="G363" s="4"/>
      <c r="H363" s="4"/>
      <c r="I363" s="4"/>
    </row>
    <row r="364">
      <c r="G364" s="4"/>
      <c r="H364" s="4"/>
      <c r="I364" s="4"/>
    </row>
    <row r="365">
      <c r="G365" s="4"/>
      <c r="H365" s="4"/>
      <c r="I365" s="4"/>
    </row>
    <row r="366">
      <c r="G366" s="4"/>
      <c r="H366" s="4"/>
      <c r="I366" s="4"/>
    </row>
    <row r="367">
      <c r="G367" s="4"/>
      <c r="H367" s="4"/>
      <c r="I367" s="4"/>
    </row>
    <row r="368">
      <c r="G368" s="4"/>
      <c r="H368" s="4"/>
      <c r="I368" s="4"/>
    </row>
    <row r="369">
      <c r="G369" s="4"/>
      <c r="H369" s="4"/>
      <c r="I369" s="4"/>
    </row>
    <row r="370">
      <c r="G370" s="4"/>
      <c r="H370" s="4"/>
      <c r="I370" s="4"/>
    </row>
    <row r="371">
      <c r="G371" s="4"/>
      <c r="H371" s="4"/>
      <c r="I371" s="4"/>
    </row>
    <row r="372">
      <c r="G372" s="4"/>
      <c r="H372" s="4"/>
      <c r="I372" s="4"/>
    </row>
    <row r="373">
      <c r="G373" s="4"/>
      <c r="H373" s="4"/>
      <c r="I373" s="4"/>
    </row>
    <row r="374">
      <c r="G374" s="4"/>
      <c r="H374" s="4"/>
      <c r="I374" s="4"/>
    </row>
    <row r="375">
      <c r="G375" s="4"/>
      <c r="H375" s="4"/>
      <c r="I375" s="4"/>
    </row>
    <row r="376">
      <c r="G376" s="4"/>
      <c r="H376" s="4"/>
      <c r="I376" s="4"/>
    </row>
    <row r="377">
      <c r="G377" s="4"/>
      <c r="H377" s="4"/>
      <c r="I377" s="4"/>
    </row>
    <row r="378">
      <c r="G378" s="4"/>
      <c r="H378" s="4"/>
      <c r="I378" s="4"/>
    </row>
    <row r="379">
      <c r="G379" s="4"/>
      <c r="H379" s="4"/>
      <c r="I379" s="4"/>
    </row>
    <row r="380">
      <c r="G380" s="4"/>
      <c r="H380" s="4"/>
      <c r="I380" s="4"/>
    </row>
    <row r="381">
      <c r="G381" s="4"/>
      <c r="H381" s="4"/>
      <c r="I381" s="4"/>
    </row>
    <row r="382">
      <c r="G382" s="4"/>
      <c r="H382" s="4"/>
      <c r="I382" s="4"/>
    </row>
    <row r="383">
      <c r="G383" s="4"/>
      <c r="H383" s="4"/>
      <c r="I383" s="4"/>
    </row>
    <row r="384">
      <c r="G384" s="4"/>
      <c r="H384" s="4"/>
      <c r="I384" s="4"/>
    </row>
    <row r="385">
      <c r="G385" s="4"/>
      <c r="H385" s="4"/>
      <c r="I385" s="4"/>
    </row>
    <row r="386">
      <c r="G386" s="4"/>
      <c r="H386" s="4"/>
      <c r="I386" s="4"/>
    </row>
    <row r="387">
      <c r="G387" s="4"/>
      <c r="H387" s="4"/>
      <c r="I387" s="4"/>
    </row>
    <row r="388">
      <c r="G388" s="4"/>
      <c r="H388" s="4"/>
      <c r="I388" s="4"/>
    </row>
    <row r="389">
      <c r="G389" s="4"/>
      <c r="H389" s="4"/>
      <c r="I389" s="4"/>
    </row>
    <row r="390">
      <c r="G390" s="4"/>
      <c r="H390" s="4"/>
      <c r="I390" s="4"/>
    </row>
    <row r="391">
      <c r="G391" s="4"/>
      <c r="H391" s="4"/>
      <c r="I391" s="4"/>
    </row>
    <row r="392">
      <c r="G392" s="4"/>
      <c r="H392" s="4"/>
      <c r="I392" s="4"/>
    </row>
    <row r="393">
      <c r="G393" s="4"/>
      <c r="H393" s="4"/>
      <c r="I393" s="4"/>
    </row>
    <row r="394">
      <c r="G394" s="4"/>
      <c r="H394" s="4"/>
      <c r="I394" s="4"/>
    </row>
    <row r="395">
      <c r="G395" s="4"/>
      <c r="H395" s="4"/>
      <c r="I395" s="4"/>
    </row>
    <row r="396">
      <c r="G396" s="4"/>
      <c r="H396" s="4"/>
      <c r="I396" s="4"/>
    </row>
    <row r="397">
      <c r="G397" s="4"/>
      <c r="H397" s="4"/>
      <c r="I397" s="4"/>
    </row>
    <row r="398">
      <c r="G398" s="4"/>
      <c r="H398" s="4"/>
      <c r="I398" s="4"/>
    </row>
    <row r="399">
      <c r="G399" s="4"/>
      <c r="H399" s="4"/>
      <c r="I399" s="4"/>
    </row>
    <row r="400">
      <c r="G400" s="4"/>
      <c r="H400" s="4"/>
      <c r="I400" s="4"/>
    </row>
    <row r="401">
      <c r="G401" s="4"/>
      <c r="H401" s="4"/>
      <c r="I401" s="4"/>
    </row>
    <row r="402">
      <c r="G402" s="4"/>
      <c r="H402" s="4"/>
      <c r="I402" s="4"/>
    </row>
    <row r="403">
      <c r="G403" s="4"/>
      <c r="H403" s="4"/>
      <c r="I403" s="4"/>
    </row>
    <row r="404">
      <c r="G404" s="4"/>
      <c r="H404" s="4"/>
      <c r="I404" s="4"/>
    </row>
    <row r="405">
      <c r="G405" s="4"/>
      <c r="H405" s="4"/>
      <c r="I405" s="4"/>
    </row>
    <row r="406">
      <c r="G406" s="4"/>
      <c r="H406" s="4"/>
      <c r="I406" s="4"/>
    </row>
    <row r="407">
      <c r="G407" s="4"/>
      <c r="H407" s="4"/>
      <c r="I407" s="4"/>
    </row>
    <row r="408">
      <c r="G408" s="4"/>
      <c r="H408" s="4"/>
      <c r="I408" s="4"/>
    </row>
    <row r="409">
      <c r="G409" s="4"/>
      <c r="H409" s="4"/>
      <c r="I409" s="4"/>
    </row>
    <row r="410">
      <c r="G410" s="4"/>
      <c r="H410" s="4"/>
      <c r="I410" s="4"/>
    </row>
    <row r="411">
      <c r="G411" s="4"/>
      <c r="H411" s="4"/>
      <c r="I411" s="4"/>
    </row>
    <row r="412">
      <c r="G412" s="4"/>
      <c r="H412" s="4"/>
      <c r="I412" s="4"/>
    </row>
    <row r="413">
      <c r="G413" s="4"/>
      <c r="H413" s="4"/>
      <c r="I413" s="4"/>
    </row>
    <row r="414">
      <c r="G414" s="4"/>
      <c r="H414" s="4"/>
      <c r="I414" s="4"/>
    </row>
    <row r="415">
      <c r="G415" s="4"/>
      <c r="H415" s="4"/>
      <c r="I415" s="4"/>
    </row>
    <row r="416">
      <c r="G416" s="4"/>
      <c r="H416" s="4"/>
      <c r="I416" s="4"/>
    </row>
    <row r="417">
      <c r="G417" s="4"/>
      <c r="H417" s="4"/>
      <c r="I417" s="4"/>
    </row>
    <row r="418">
      <c r="G418" s="4"/>
      <c r="H418" s="4"/>
      <c r="I418" s="4"/>
    </row>
    <row r="419">
      <c r="G419" s="4"/>
      <c r="H419" s="4"/>
      <c r="I419" s="4"/>
    </row>
    <row r="420">
      <c r="G420" s="4"/>
      <c r="H420" s="4"/>
      <c r="I420" s="4"/>
    </row>
    <row r="421">
      <c r="G421" s="4"/>
      <c r="H421" s="4"/>
      <c r="I421" s="4"/>
    </row>
    <row r="422">
      <c r="G422" s="4"/>
      <c r="H422" s="4"/>
      <c r="I422" s="4"/>
    </row>
    <row r="423">
      <c r="G423" s="4"/>
      <c r="H423" s="4"/>
      <c r="I423" s="4"/>
    </row>
    <row r="424">
      <c r="G424" s="4"/>
      <c r="H424" s="4"/>
      <c r="I424" s="4"/>
    </row>
    <row r="425">
      <c r="G425" s="4"/>
      <c r="H425" s="4"/>
      <c r="I425" s="4"/>
    </row>
    <row r="426">
      <c r="G426" s="4"/>
      <c r="H426" s="4"/>
      <c r="I426" s="4"/>
    </row>
    <row r="427">
      <c r="G427" s="4"/>
      <c r="H427" s="4"/>
      <c r="I427" s="4"/>
    </row>
    <row r="428">
      <c r="G428" s="4"/>
      <c r="H428" s="4"/>
      <c r="I428" s="4"/>
    </row>
    <row r="429">
      <c r="G429" s="4"/>
      <c r="H429" s="4"/>
      <c r="I429" s="4"/>
    </row>
    <row r="430">
      <c r="G430" s="4"/>
      <c r="H430" s="4"/>
      <c r="I430" s="4"/>
    </row>
    <row r="431">
      <c r="G431" s="4"/>
      <c r="H431" s="4"/>
      <c r="I431" s="4"/>
    </row>
    <row r="432">
      <c r="G432" s="4"/>
      <c r="H432" s="4"/>
      <c r="I432" s="4"/>
    </row>
    <row r="433">
      <c r="G433" s="4"/>
      <c r="H433" s="4"/>
      <c r="I433" s="4"/>
    </row>
    <row r="434">
      <c r="G434" s="4"/>
      <c r="H434" s="4"/>
      <c r="I434" s="4"/>
    </row>
    <row r="435">
      <c r="G435" s="4"/>
      <c r="H435" s="4"/>
      <c r="I435" s="4"/>
    </row>
    <row r="436">
      <c r="G436" s="4"/>
      <c r="H436" s="4"/>
      <c r="I436" s="4"/>
    </row>
    <row r="437">
      <c r="G437" s="4"/>
      <c r="H437" s="4"/>
      <c r="I437" s="4"/>
    </row>
    <row r="438">
      <c r="G438" s="4"/>
      <c r="H438" s="4"/>
      <c r="I438" s="4"/>
    </row>
    <row r="439">
      <c r="G439" s="4"/>
      <c r="H439" s="4"/>
      <c r="I439" s="4"/>
    </row>
    <row r="440">
      <c r="G440" s="4"/>
      <c r="H440" s="4"/>
      <c r="I440" s="4"/>
    </row>
    <row r="441">
      <c r="G441" s="4"/>
      <c r="H441" s="4"/>
      <c r="I441" s="4"/>
    </row>
    <row r="442">
      <c r="G442" s="4"/>
      <c r="H442" s="4"/>
      <c r="I442" s="4"/>
    </row>
    <row r="443">
      <c r="G443" s="4"/>
      <c r="H443" s="4"/>
      <c r="I443" s="4"/>
    </row>
    <row r="444">
      <c r="G444" s="4"/>
      <c r="H444" s="4"/>
      <c r="I444" s="4"/>
    </row>
    <row r="445">
      <c r="G445" s="4"/>
      <c r="H445" s="4"/>
      <c r="I445" s="4"/>
    </row>
    <row r="446">
      <c r="G446" s="4"/>
      <c r="H446" s="4"/>
      <c r="I446" s="4"/>
    </row>
    <row r="447">
      <c r="G447" s="4"/>
      <c r="H447" s="4"/>
      <c r="I447" s="4"/>
    </row>
    <row r="448">
      <c r="G448" s="4"/>
      <c r="H448" s="4"/>
      <c r="I448" s="4"/>
    </row>
    <row r="449">
      <c r="G449" s="4"/>
      <c r="H449" s="4"/>
      <c r="I449" s="4"/>
    </row>
    <row r="450">
      <c r="G450" s="4"/>
      <c r="H450" s="4"/>
      <c r="I450" s="4"/>
    </row>
    <row r="451">
      <c r="G451" s="4"/>
      <c r="H451" s="4"/>
      <c r="I451" s="4"/>
    </row>
    <row r="452">
      <c r="G452" s="4"/>
      <c r="H452" s="4"/>
      <c r="I452" s="4"/>
    </row>
    <row r="453">
      <c r="G453" s="4"/>
      <c r="H453" s="4"/>
      <c r="I453" s="4"/>
    </row>
    <row r="454">
      <c r="G454" s="4"/>
      <c r="H454" s="4"/>
      <c r="I454" s="4"/>
    </row>
    <row r="455">
      <c r="G455" s="4"/>
      <c r="H455" s="4"/>
      <c r="I455" s="4"/>
    </row>
    <row r="456">
      <c r="G456" s="4"/>
      <c r="H456" s="4"/>
      <c r="I456" s="4"/>
    </row>
    <row r="457">
      <c r="G457" s="4"/>
      <c r="H457" s="4"/>
      <c r="I457" s="4"/>
    </row>
    <row r="458">
      <c r="G458" s="4"/>
      <c r="H458" s="4"/>
      <c r="I458" s="4"/>
    </row>
    <row r="459">
      <c r="G459" s="4"/>
      <c r="H459" s="4"/>
      <c r="I459" s="4"/>
    </row>
    <row r="460">
      <c r="G460" s="4"/>
      <c r="H460" s="4"/>
      <c r="I460" s="4"/>
    </row>
    <row r="461">
      <c r="G461" s="4"/>
      <c r="H461" s="4"/>
      <c r="I461" s="4"/>
    </row>
    <row r="462">
      <c r="G462" s="4"/>
      <c r="H462" s="4"/>
      <c r="I462" s="4"/>
    </row>
    <row r="463">
      <c r="G463" s="4"/>
      <c r="H463" s="4"/>
      <c r="I463" s="4"/>
    </row>
    <row r="464">
      <c r="G464" s="4"/>
      <c r="H464" s="4"/>
      <c r="I464" s="4"/>
    </row>
    <row r="465">
      <c r="G465" s="4"/>
      <c r="H465" s="4"/>
      <c r="I465" s="4"/>
    </row>
    <row r="466">
      <c r="G466" s="4"/>
      <c r="H466" s="4"/>
      <c r="I466" s="4"/>
    </row>
    <row r="467">
      <c r="G467" s="4"/>
      <c r="H467" s="4"/>
      <c r="I467" s="4"/>
    </row>
    <row r="468">
      <c r="G468" s="4"/>
      <c r="H468" s="4"/>
      <c r="I468" s="4"/>
    </row>
    <row r="469">
      <c r="G469" s="4"/>
      <c r="H469" s="4"/>
      <c r="I469" s="4"/>
    </row>
    <row r="470">
      <c r="G470" s="4"/>
      <c r="H470" s="4"/>
      <c r="I470" s="4"/>
    </row>
    <row r="471">
      <c r="G471" s="4"/>
      <c r="H471" s="4"/>
      <c r="I471" s="4"/>
    </row>
    <row r="472">
      <c r="G472" s="4"/>
      <c r="H472" s="4"/>
      <c r="I472" s="4"/>
    </row>
    <row r="473">
      <c r="G473" s="4"/>
      <c r="H473" s="4"/>
      <c r="I473" s="4"/>
    </row>
    <row r="474">
      <c r="G474" s="4"/>
      <c r="H474" s="4"/>
      <c r="I474" s="4"/>
    </row>
    <row r="475">
      <c r="G475" s="4"/>
      <c r="H475" s="4"/>
      <c r="I475" s="4"/>
    </row>
    <row r="476">
      <c r="G476" s="4"/>
      <c r="H476" s="4"/>
      <c r="I476" s="4"/>
    </row>
    <row r="477">
      <c r="G477" s="4"/>
      <c r="H477" s="4"/>
      <c r="I477" s="4"/>
    </row>
    <row r="478">
      <c r="G478" s="4"/>
      <c r="H478" s="4"/>
      <c r="I478" s="4"/>
    </row>
    <row r="479">
      <c r="G479" s="4"/>
      <c r="H479" s="4"/>
      <c r="I479" s="4"/>
    </row>
    <row r="480">
      <c r="G480" s="4"/>
      <c r="H480" s="4"/>
      <c r="I480" s="4"/>
    </row>
    <row r="481">
      <c r="G481" s="4"/>
      <c r="H481" s="4"/>
      <c r="I481" s="4"/>
    </row>
    <row r="482">
      <c r="G482" s="4"/>
      <c r="H482" s="4"/>
      <c r="I482" s="4"/>
    </row>
    <row r="483">
      <c r="G483" s="4"/>
      <c r="H483" s="4"/>
      <c r="I483" s="4"/>
    </row>
    <row r="484">
      <c r="G484" s="4"/>
      <c r="H484" s="4"/>
      <c r="I484" s="4"/>
    </row>
    <row r="485">
      <c r="G485" s="4"/>
      <c r="H485" s="4"/>
      <c r="I485" s="4"/>
    </row>
    <row r="486">
      <c r="G486" s="4"/>
      <c r="H486" s="4"/>
      <c r="I486" s="4"/>
    </row>
    <row r="487">
      <c r="G487" s="4"/>
      <c r="H487" s="4"/>
      <c r="I487" s="4"/>
    </row>
    <row r="488">
      <c r="G488" s="4"/>
      <c r="H488" s="4"/>
      <c r="I488" s="4"/>
    </row>
    <row r="489">
      <c r="G489" s="4"/>
      <c r="H489" s="4"/>
      <c r="I489" s="4"/>
    </row>
    <row r="490">
      <c r="G490" s="4"/>
      <c r="H490" s="4"/>
      <c r="I490" s="4"/>
    </row>
    <row r="491">
      <c r="G491" s="4"/>
      <c r="H491" s="4"/>
      <c r="I491" s="4"/>
    </row>
    <row r="492">
      <c r="G492" s="4"/>
      <c r="H492" s="4"/>
      <c r="I492" s="4"/>
    </row>
    <row r="493">
      <c r="G493" s="4"/>
      <c r="H493" s="4"/>
      <c r="I493" s="4"/>
    </row>
    <row r="494">
      <c r="G494" s="4"/>
      <c r="H494" s="4"/>
      <c r="I494" s="4"/>
    </row>
    <row r="495">
      <c r="G495" s="4"/>
      <c r="H495" s="4"/>
      <c r="I495" s="4"/>
    </row>
    <row r="496">
      <c r="G496" s="4"/>
      <c r="H496" s="4"/>
      <c r="I496" s="4"/>
    </row>
    <row r="497">
      <c r="G497" s="4"/>
      <c r="H497" s="4"/>
      <c r="I497" s="4"/>
    </row>
    <row r="498">
      <c r="G498" s="4"/>
      <c r="H498" s="4"/>
      <c r="I498" s="4"/>
    </row>
    <row r="499">
      <c r="G499" s="4"/>
      <c r="H499" s="4"/>
      <c r="I499" s="4"/>
    </row>
    <row r="500">
      <c r="G500" s="4"/>
      <c r="H500" s="4"/>
      <c r="I500" s="4"/>
    </row>
    <row r="501">
      <c r="G501" s="4"/>
      <c r="H501" s="4"/>
      <c r="I501" s="4"/>
    </row>
    <row r="502">
      <c r="G502" s="4"/>
      <c r="H502" s="4"/>
      <c r="I502" s="4"/>
    </row>
    <row r="503">
      <c r="G503" s="4"/>
      <c r="H503" s="4"/>
      <c r="I503" s="4"/>
    </row>
    <row r="504">
      <c r="G504" s="4"/>
      <c r="H504" s="4"/>
      <c r="I504" s="4"/>
    </row>
    <row r="505">
      <c r="G505" s="4"/>
      <c r="H505" s="4"/>
      <c r="I505" s="4"/>
    </row>
    <row r="506">
      <c r="G506" s="4"/>
      <c r="H506" s="4"/>
      <c r="I506" s="4"/>
    </row>
    <row r="507">
      <c r="G507" s="4"/>
      <c r="H507" s="4"/>
      <c r="I507" s="4"/>
    </row>
    <row r="508">
      <c r="G508" s="4"/>
      <c r="H508" s="4"/>
      <c r="I508" s="4"/>
    </row>
    <row r="509">
      <c r="G509" s="4"/>
      <c r="H509" s="4"/>
      <c r="I509" s="4"/>
    </row>
    <row r="510">
      <c r="G510" s="4"/>
      <c r="H510" s="4"/>
      <c r="I510" s="4"/>
    </row>
    <row r="511">
      <c r="G511" s="4"/>
      <c r="H511" s="4"/>
      <c r="I511" s="4"/>
    </row>
    <row r="512">
      <c r="G512" s="4"/>
      <c r="H512" s="4"/>
      <c r="I512" s="4"/>
    </row>
    <row r="513">
      <c r="G513" s="4"/>
      <c r="H513" s="4"/>
      <c r="I513" s="4"/>
    </row>
    <row r="514">
      <c r="G514" s="4"/>
      <c r="H514" s="4"/>
      <c r="I514" s="4"/>
    </row>
    <row r="515">
      <c r="G515" s="4"/>
      <c r="H515" s="4"/>
      <c r="I515" s="4"/>
    </row>
    <row r="516">
      <c r="G516" s="4"/>
      <c r="H516" s="4"/>
      <c r="I516" s="4"/>
    </row>
    <row r="517">
      <c r="G517" s="4"/>
      <c r="H517" s="4"/>
      <c r="I517" s="4"/>
    </row>
    <row r="518">
      <c r="G518" s="4"/>
      <c r="H518" s="4"/>
      <c r="I518" s="4"/>
    </row>
    <row r="519">
      <c r="G519" s="4"/>
      <c r="H519" s="4"/>
      <c r="I519" s="4"/>
    </row>
    <row r="520">
      <c r="G520" s="4"/>
      <c r="H520" s="4"/>
      <c r="I520" s="4"/>
    </row>
    <row r="521">
      <c r="G521" s="4"/>
      <c r="H521" s="4"/>
      <c r="I521" s="4"/>
    </row>
    <row r="522">
      <c r="G522" s="4"/>
      <c r="H522" s="4"/>
      <c r="I522" s="4"/>
    </row>
    <row r="523">
      <c r="G523" s="4"/>
      <c r="H523" s="4"/>
      <c r="I523" s="4"/>
    </row>
    <row r="524">
      <c r="G524" s="4"/>
      <c r="H524" s="4"/>
      <c r="I524" s="4"/>
    </row>
    <row r="525">
      <c r="G525" s="4"/>
      <c r="H525" s="4"/>
      <c r="I525" s="4"/>
    </row>
    <row r="526">
      <c r="G526" s="4"/>
      <c r="H526" s="4"/>
      <c r="I526" s="4"/>
    </row>
    <row r="527">
      <c r="G527" s="4"/>
      <c r="H527" s="4"/>
      <c r="I527" s="4"/>
    </row>
    <row r="528">
      <c r="G528" s="4"/>
      <c r="H528" s="4"/>
      <c r="I528" s="4"/>
    </row>
    <row r="529">
      <c r="G529" s="4"/>
      <c r="H529" s="4"/>
      <c r="I529" s="4"/>
    </row>
    <row r="530">
      <c r="G530" s="4"/>
      <c r="H530" s="4"/>
      <c r="I530" s="4"/>
    </row>
    <row r="531">
      <c r="G531" s="4"/>
      <c r="H531" s="4"/>
      <c r="I531" s="4"/>
    </row>
    <row r="532">
      <c r="G532" s="4"/>
      <c r="H532" s="4"/>
      <c r="I532" s="4"/>
    </row>
    <row r="533">
      <c r="G533" s="4"/>
      <c r="H533" s="4"/>
      <c r="I533" s="4"/>
    </row>
    <row r="534">
      <c r="G534" s="4"/>
      <c r="H534" s="4"/>
      <c r="I534" s="4"/>
    </row>
    <row r="535">
      <c r="G535" s="4"/>
      <c r="H535" s="4"/>
      <c r="I535" s="4"/>
    </row>
    <row r="536">
      <c r="G536" s="4"/>
      <c r="H536" s="4"/>
      <c r="I536" s="4"/>
    </row>
    <row r="537">
      <c r="G537" s="4"/>
      <c r="H537" s="4"/>
      <c r="I537" s="4"/>
    </row>
    <row r="538">
      <c r="G538" s="4"/>
      <c r="H538" s="4"/>
      <c r="I538" s="4"/>
    </row>
    <row r="539">
      <c r="G539" s="4"/>
      <c r="H539" s="4"/>
      <c r="I539" s="4"/>
    </row>
    <row r="540">
      <c r="G540" s="4"/>
      <c r="H540" s="4"/>
      <c r="I540" s="4"/>
    </row>
    <row r="541">
      <c r="G541" s="4"/>
      <c r="H541" s="4"/>
      <c r="I541" s="4"/>
    </row>
    <row r="542">
      <c r="G542" s="4"/>
      <c r="H542" s="4"/>
      <c r="I542" s="4"/>
    </row>
    <row r="543">
      <c r="G543" s="4"/>
      <c r="H543" s="4"/>
      <c r="I543" s="4"/>
    </row>
    <row r="544">
      <c r="G544" s="4"/>
      <c r="H544" s="4"/>
      <c r="I544" s="4"/>
    </row>
    <row r="545">
      <c r="G545" s="4"/>
      <c r="H545" s="4"/>
      <c r="I545" s="4"/>
    </row>
    <row r="546">
      <c r="G546" s="4"/>
      <c r="H546" s="4"/>
      <c r="I546" s="4"/>
    </row>
    <row r="547">
      <c r="G547" s="4"/>
      <c r="H547" s="4"/>
      <c r="I547" s="4"/>
    </row>
    <row r="548">
      <c r="G548" s="4"/>
      <c r="H548" s="4"/>
      <c r="I548" s="4"/>
    </row>
    <row r="549">
      <c r="G549" s="4"/>
      <c r="H549" s="4"/>
      <c r="I549" s="4"/>
    </row>
    <row r="550">
      <c r="G550" s="4"/>
      <c r="H550" s="4"/>
      <c r="I550" s="4"/>
    </row>
    <row r="551">
      <c r="G551" s="4"/>
      <c r="H551" s="4"/>
      <c r="I551" s="4"/>
    </row>
    <row r="552">
      <c r="G552" s="4"/>
      <c r="H552" s="4"/>
      <c r="I552" s="4"/>
    </row>
    <row r="553">
      <c r="G553" s="4"/>
      <c r="H553" s="4"/>
      <c r="I553" s="4"/>
    </row>
    <row r="554">
      <c r="G554" s="4"/>
      <c r="H554" s="4"/>
      <c r="I554" s="4"/>
    </row>
    <row r="555">
      <c r="G555" s="4"/>
      <c r="H555" s="4"/>
      <c r="I555" s="4"/>
    </row>
    <row r="556">
      <c r="G556" s="4"/>
      <c r="H556" s="4"/>
      <c r="I556" s="4"/>
    </row>
    <row r="557">
      <c r="G557" s="4"/>
      <c r="H557" s="4"/>
      <c r="I557" s="4"/>
    </row>
    <row r="558">
      <c r="G558" s="4"/>
      <c r="H558" s="4"/>
      <c r="I558" s="4"/>
    </row>
    <row r="559">
      <c r="G559" s="4"/>
      <c r="H559" s="4"/>
      <c r="I559" s="4"/>
    </row>
    <row r="560">
      <c r="G560" s="4"/>
      <c r="H560" s="4"/>
      <c r="I560" s="4"/>
    </row>
    <row r="561">
      <c r="G561" s="4"/>
      <c r="H561" s="4"/>
      <c r="I561" s="4"/>
    </row>
    <row r="562">
      <c r="G562" s="4"/>
      <c r="H562" s="4"/>
      <c r="I562" s="4"/>
    </row>
    <row r="563">
      <c r="G563" s="4"/>
      <c r="H563" s="4"/>
      <c r="I563" s="4"/>
    </row>
    <row r="564">
      <c r="G564" s="4"/>
      <c r="H564" s="4"/>
      <c r="I564" s="4"/>
    </row>
    <row r="565">
      <c r="G565" s="4"/>
      <c r="H565" s="4"/>
      <c r="I565" s="4"/>
    </row>
    <row r="566">
      <c r="G566" s="4"/>
      <c r="H566" s="4"/>
      <c r="I566" s="4"/>
    </row>
    <row r="567">
      <c r="G567" s="4"/>
      <c r="H567" s="4"/>
      <c r="I567" s="4"/>
    </row>
    <row r="568">
      <c r="G568" s="4"/>
      <c r="H568" s="4"/>
      <c r="I568" s="4"/>
    </row>
    <row r="569">
      <c r="G569" s="4"/>
      <c r="H569" s="4"/>
      <c r="I569" s="4"/>
    </row>
    <row r="570">
      <c r="G570" s="4"/>
      <c r="H570" s="4"/>
      <c r="I570" s="4"/>
    </row>
    <row r="571">
      <c r="G571" s="4"/>
      <c r="H571" s="4"/>
      <c r="I571" s="4"/>
    </row>
    <row r="572">
      <c r="G572" s="4"/>
      <c r="H572" s="4"/>
      <c r="I572" s="4"/>
    </row>
    <row r="573">
      <c r="G573" s="4"/>
      <c r="H573" s="4"/>
      <c r="I573" s="4"/>
    </row>
    <row r="574">
      <c r="G574" s="4"/>
      <c r="H574" s="4"/>
      <c r="I574" s="4"/>
    </row>
    <row r="575">
      <c r="G575" s="4"/>
      <c r="H575" s="4"/>
      <c r="I575" s="4"/>
    </row>
    <row r="576">
      <c r="G576" s="4"/>
      <c r="H576" s="4"/>
      <c r="I576" s="4"/>
    </row>
    <row r="577">
      <c r="G577" s="4"/>
      <c r="H577" s="4"/>
      <c r="I577" s="4"/>
    </row>
    <row r="578">
      <c r="G578" s="4"/>
      <c r="H578" s="4"/>
      <c r="I578" s="4"/>
    </row>
    <row r="579">
      <c r="G579" s="4"/>
      <c r="H579" s="4"/>
      <c r="I579" s="4"/>
    </row>
    <row r="580">
      <c r="G580" s="4"/>
      <c r="H580" s="4"/>
      <c r="I580" s="4"/>
    </row>
    <row r="581">
      <c r="G581" s="4"/>
      <c r="H581" s="4"/>
      <c r="I581" s="4"/>
    </row>
    <row r="582">
      <c r="G582" s="4"/>
      <c r="H582" s="4"/>
      <c r="I582" s="4"/>
    </row>
    <row r="583">
      <c r="G583" s="4"/>
      <c r="H583" s="4"/>
      <c r="I583" s="4"/>
    </row>
    <row r="584">
      <c r="G584" s="4"/>
      <c r="H584" s="4"/>
      <c r="I584" s="4"/>
    </row>
    <row r="585">
      <c r="G585" s="4"/>
      <c r="H585" s="4"/>
      <c r="I585" s="4"/>
    </row>
    <row r="586">
      <c r="G586" s="4"/>
      <c r="H586" s="4"/>
      <c r="I586" s="4"/>
    </row>
    <row r="587">
      <c r="G587" s="4"/>
      <c r="H587" s="4"/>
      <c r="I587" s="4"/>
    </row>
    <row r="588">
      <c r="G588" s="4"/>
      <c r="H588" s="4"/>
      <c r="I588" s="4"/>
    </row>
    <row r="589">
      <c r="G589" s="4"/>
      <c r="H589" s="4"/>
      <c r="I589" s="4"/>
    </row>
    <row r="590">
      <c r="G590" s="4"/>
      <c r="H590" s="4"/>
      <c r="I590" s="4"/>
    </row>
    <row r="591">
      <c r="G591" s="4"/>
      <c r="H591" s="4"/>
      <c r="I591" s="4"/>
    </row>
    <row r="592">
      <c r="G592" s="4"/>
      <c r="H592" s="4"/>
      <c r="I592" s="4"/>
    </row>
    <row r="593">
      <c r="G593" s="4"/>
      <c r="H593" s="4"/>
      <c r="I593" s="4"/>
    </row>
    <row r="594">
      <c r="G594" s="4"/>
      <c r="H594" s="4"/>
      <c r="I594" s="4"/>
    </row>
    <row r="595">
      <c r="G595" s="4"/>
      <c r="H595" s="4"/>
      <c r="I595" s="4"/>
    </row>
    <row r="596">
      <c r="G596" s="4"/>
      <c r="H596" s="4"/>
      <c r="I596" s="4"/>
    </row>
    <row r="597">
      <c r="G597" s="4"/>
      <c r="H597" s="4"/>
      <c r="I597" s="4"/>
    </row>
    <row r="598">
      <c r="G598" s="4"/>
      <c r="H598" s="4"/>
      <c r="I598" s="4"/>
    </row>
    <row r="599">
      <c r="G599" s="4"/>
      <c r="H599" s="4"/>
      <c r="I599" s="4"/>
    </row>
    <row r="600">
      <c r="G600" s="4"/>
      <c r="H600" s="4"/>
      <c r="I600" s="4"/>
    </row>
    <row r="601">
      <c r="G601" s="4"/>
      <c r="H601" s="4"/>
      <c r="I601" s="4"/>
    </row>
    <row r="602">
      <c r="G602" s="4"/>
      <c r="H602" s="4"/>
      <c r="I602" s="4"/>
    </row>
    <row r="603">
      <c r="G603" s="4"/>
      <c r="H603" s="4"/>
      <c r="I603" s="4"/>
    </row>
    <row r="604">
      <c r="G604" s="4"/>
      <c r="H604" s="4"/>
      <c r="I604" s="4"/>
    </row>
    <row r="605">
      <c r="G605" s="4"/>
      <c r="H605" s="4"/>
      <c r="I605" s="4"/>
    </row>
    <row r="606">
      <c r="G606" s="4"/>
      <c r="H606" s="4"/>
      <c r="I606" s="4"/>
    </row>
    <row r="607">
      <c r="G607" s="4"/>
      <c r="H607" s="4"/>
      <c r="I607" s="4"/>
    </row>
    <row r="608">
      <c r="G608" s="4"/>
      <c r="H608" s="4"/>
      <c r="I608" s="4"/>
    </row>
    <row r="609">
      <c r="G609" s="4"/>
      <c r="H609" s="4"/>
      <c r="I609" s="4"/>
    </row>
    <row r="610">
      <c r="G610" s="4"/>
      <c r="H610" s="4"/>
      <c r="I610" s="4"/>
    </row>
    <row r="611">
      <c r="G611" s="4"/>
      <c r="H611" s="4"/>
      <c r="I611" s="4"/>
    </row>
    <row r="612">
      <c r="G612" s="4"/>
      <c r="H612" s="4"/>
      <c r="I612" s="4"/>
    </row>
    <row r="613">
      <c r="G613" s="4"/>
      <c r="H613" s="4"/>
      <c r="I613" s="4"/>
    </row>
    <row r="614">
      <c r="G614" s="4"/>
      <c r="H614" s="4"/>
      <c r="I614" s="4"/>
    </row>
    <row r="615">
      <c r="G615" s="4"/>
      <c r="H615" s="4"/>
      <c r="I615" s="4"/>
    </row>
    <row r="616">
      <c r="G616" s="4"/>
      <c r="H616" s="4"/>
      <c r="I616" s="4"/>
    </row>
    <row r="617">
      <c r="G617" s="4"/>
      <c r="H617" s="4"/>
      <c r="I617" s="4"/>
    </row>
    <row r="618">
      <c r="G618" s="4"/>
      <c r="H618" s="4"/>
      <c r="I618" s="4"/>
    </row>
    <row r="619">
      <c r="G619" s="4"/>
      <c r="H619" s="4"/>
      <c r="I619" s="4"/>
    </row>
    <row r="620">
      <c r="G620" s="4"/>
      <c r="H620" s="4"/>
      <c r="I620" s="4"/>
    </row>
    <row r="621">
      <c r="G621" s="4"/>
      <c r="H621" s="4"/>
      <c r="I621" s="4"/>
    </row>
    <row r="622">
      <c r="G622" s="4"/>
      <c r="H622" s="4"/>
      <c r="I622" s="4"/>
    </row>
    <row r="623">
      <c r="G623" s="4"/>
      <c r="H623" s="4"/>
      <c r="I623" s="4"/>
    </row>
    <row r="624">
      <c r="G624" s="4"/>
      <c r="H624" s="4"/>
      <c r="I624" s="4"/>
    </row>
    <row r="625">
      <c r="G625" s="4"/>
      <c r="H625" s="4"/>
      <c r="I625" s="4"/>
    </row>
    <row r="626">
      <c r="G626" s="4"/>
      <c r="H626" s="4"/>
      <c r="I626" s="4"/>
    </row>
    <row r="627">
      <c r="G627" s="4"/>
      <c r="H627" s="4"/>
      <c r="I627" s="4"/>
    </row>
    <row r="628">
      <c r="G628" s="4"/>
      <c r="H628" s="4"/>
      <c r="I628" s="4"/>
    </row>
    <row r="629">
      <c r="G629" s="4"/>
      <c r="H629" s="4"/>
      <c r="I629" s="4"/>
    </row>
    <row r="630">
      <c r="G630" s="4"/>
      <c r="H630" s="4"/>
      <c r="I630" s="4"/>
    </row>
    <row r="631">
      <c r="G631" s="4"/>
      <c r="H631" s="4"/>
      <c r="I631" s="4"/>
    </row>
    <row r="632">
      <c r="G632" s="4"/>
      <c r="H632" s="4"/>
      <c r="I632" s="4"/>
    </row>
    <row r="633">
      <c r="G633" s="4"/>
      <c r="H633" s="4"/>
      <c r="I633" s="4"/>
    </row>
    <row r="634">
      <c r="G634" s="4"/>
      <c r="H634" s="4"/>
      <c r="I634" s="4"/>
    </row>
    <row r="635">
      <c r="G635" s="4"/>
      <c r="H635" s="4"/>
      <c r="I635" s="4"/>
    </row>
    <row r="636">
      <c r="G636" s="4"/>
      <c r="H636" s="4"/>
      <c r="I636" s="4"/>
    </row>
    <row r="637">
      <c r="G637" s="4"/>
      <c r="H637" s="4"/>
      <c r="I637" s="4"/>
    </row>
    <row r="638">
      <c r="G638" s="4"/>
      <c r="H638" s="4"/>
      <c r="I638" s="4"/>
    </row>
    <row r="639">
      <c r="G639" s="4"/>
      <c r="H639" s="4"/>
      <c r="I639" s="4"/>
    </row>
    <row r="640">
      <c r="G640" s="4"/>
      <c r="H640" s="4"/>
      <c r="I640" s="4"/>
    </row>
    <row r="641">
      <c r="G641" s="4"/>
      <c r="H641" s="4"/>
      <c r="I641" s="4"/>
    </row>
    <row r="642">
      <c r="G642" s="4"/>
      <c r="H642" s="4"/>
      <c r="I642" s="4"/>
    </row>
    <row r="643">
      <c r="G643" s="4"/>
      <c r="H643" s="4"/>
      <c r="I643" s="4"/>
    </row>
    <row r="644">
      <c r="G644" s="4"/>
      <c r="H644" s="4"/>
      <c r="I644" s="4"/>
    </row>
    <row r="645">
      <c r="G645" s="4"/>
      <c r="H645" s="4"/>
      <c r="I645" s="4"/>
    </row>
    <row r="646">
      <c r="G646" s="4"/>
      <c r="H646" s="4"/>
      <c r="I646" s="4"/>
    </row>
    <row r="647">
      <c r="G647" s="4"/>
      <c r="H647" s="4"/>
      <c r="I647" s="4"/>
    </row>
    <row r="648">
      <c r="G648" s="4"/>
      <c r="H648" s="4"/>
      <c r="I648" s="4"/>
    </row>
    <row r="649">
      <c r="G649" s="4"/>
      <c r="H649" s="4"/>
      <c r="I649" s="4"/>
    </row>
    <row r="650">
      <c r="G650" s="4"/>
      <c r="H650" s="4"/>
      <c r="I650" s="4"/>
    </row>
    <row r="651">
      <c r="G651" s="4"/>
      <c r="H651" s="4"/>
      <c r="I651" s="4"/>
    </row>
    <row r="652">
      <c r="G652" s="4"/>
      <c r="H652" s="4"/>
      <c r="I652" s="4"/>
    </row>
    <row r="653">
      <c r="G653" s="4"/>
      <c r="H653" s="4"/>
      <c r="I653" s="4"/>
    </row>
    <row r="654">
      <c r="G654" s="4"/>
      <c r="H654" s="4"/>
      <c r="I654" s="4"/>
    </row>
    <row r="655">
      <c r="G655" s="4"/>
      <c r="H655" s="4"/>
      <c r="I655" s="4"/>
    </row>
    <row r="656">
      <c r="G656" s="4"/>
      <c r="H656" s="4"/>
      <c r="I656" s="4"/>
    </row>
    <row r="657">
      <c r="G657" s="4"/>
      <c r="H657" s="4"/>
      <c r="I657" s="4"/>
    </row>
    <row r="658">
      <c r="G658" s="4"/>
      <c r="H658" s="4"/>
      <c r="I658" s="4"/>
    </row>
    <row r="659">
      <c r="G659" s="4"/>
      <c r="H659" s="4"/>
      <c r="I659" s="4"/>
    </row>
    <row r="660">
      <c r="G660" s="4"/>
      <c r="H660" s="4"/>
      <c r="I660" s="4"/>
    </row>
    <row r="661">
      <c r="G661" s="4"/>
      <c r="H661" s="4"/>
      <c r="I661" s="4"/>
    </row>
    <row r="662">
      <c r="G662" s="4"/>
      <c r="H662" s="4"/>
      <c r="I662" s="4"/>
    </row>
    <row r="663">
      <c r="G663" s="4"/>
      <c r="H663" s="4"/>
      <c r="I663" s="4"/>
    </row>
    <row r="664">
      <c r="G664" s="4"/>
      <c r="H664" s="4"/>
      <c r="I664" s="4"/>
    </row>
    <row r="665">
      <c r="G665" s="4"/>
      <c r="H665" s="4"/>
      <c r="I665" s="4"/>
    </row>
    <row r="666">
      <c r="G666" s="4"/>
      <c r="H666" s="4"/>
      <c r="I666" s="4"/>
    </row>
    <row r="667">
      <c r="G667" s="4"/>
      <c r="H667" s="4"/>
      <c r="I667" s="4"/>
    </row>
    <row r="668">
      <c r="G668" s="4"/>
      <c r="H668" s="4"/>
      <c r="I668" s="4"/>
    </row>
    <row r="669">
      <c r="G669" s="4"/>
      <c r="H669" s="4"/>
      <c r="I669" s="4"/>
    </row>
    <row r="670">
      <c r="G670" s="4"/>
      <c r="H670" s="4"/>
      <c r="I670" s="4"/>
    </row>
    <row r="671">
      <c r="G671" s="4"/>
      <c r="H671" s="4"/>
      <c r="I671" s="4"/>
    </row>
    <row r="672">
      <c r="G672" s="4"/>
      <c r="H672" s="4"/>
      <c r="I672" s="4"/>
    </row>
    <row r="673">
      <c r="G673" s="4"/>
      <c r="H673" s="4"/>
      <c r="I673" s="4"/>
    </row>
    <row r="674">
      <c r="G674" s="4"/>
      <c r="H674" s="4"/>
      <c r="I674" s="4"/>
    </row>
    <row r="675">
      <c r="G675" s="4"/>
      <c r="H675" s="4"/>
      <c r="I675" s="4"/>
    </row>
    <row r="676">
      <c r="G676" s="4"/>
      <c r="H676" s="4"/>
      <c r="I676" s="4"/>
    </row>
    <row r="677">
      <c r="G677" s="4"/>
      <c r="H677" s="4"/>
      <c r="I677" s="4"/>
    </row>
    <row r="678">
      <c r="G678" s="4"/>
      <c r="H678" s="4"/>
      <c r="I678" s="4"/>
    </row>
    <row r="679">
      <c r="G679" s="4"/>
      <c r="H679" s="4"/>
      <c r="I679" s="4"/>
    </row>
    <row r="680">
      <c r="G680" s="4"/>
      <c r="H680" s="4"/>
      <c r="I680" s="4"/>
    </row>
    <row r="681">
      <c r="G681" s="4"/>
      <c r="H681" s="4"/>
      <c r="I681" s="4"/>
    </row>
    <row r="682">
      <c r="G682" s="4"/>
      <c r="H682" s="4"/>
      <c r="I682" s="4"/>
    </row>
    <row r="683">
      <c r="G683" s="4"/>
      <c r="H683" s="4"/>
      <c r="I683" s="4"/>
    </row>
    <row r="684">
      <c r="G684" s="4"/>
      <c r="H684" s="4"/>
      <c r="I684" s="4"/>
    </row>
    <row r="685">
      <c r="G685" s="4"/>
      <c r="H685" s="4"/>
      <c r="I685" s="4"/>
    </row>
    <row r="686">
      <c r="G686" s="4"/>
      <c r="H686" s="4"/>
      <c r="I686" s="4"/>
    </row>
    <row r="687">
      <c r="G687" s="4"/>
      <c r="H687" s="4"/>
      <c r="I687" s="4"/>
    </row>
    <row r="688">
      <c r="G688" s="4"/>
      <c r="H688" s="4"/>
      <c r="I688" s="4"/>
    </row>
    <row r="689">
      <c r="G689" s="4"/>
      <c r="H689" s="4"/>
      <c r="I689" s="4"/>
    </row>
    <row r="690">
      <c r="G690" s="4"/>
      <c r="H690" s="4"/>
      <c r="I690" s="4"/>
    </row>
    <row r="691">
      <c r="G691" s="4"/>
      <c r="H691" s="4"/>
      <c r="I691" s="4"/>
    </row>
    <row r="692">
      <c r="G692" s="4"/>
      <c r="H692" s="4"/>
      <c r="I692" s="4"/>
    </row>
    <row r="693">
      <c r="G693" s="4"/>
      <c r="H693" s="4"/>
      <c r="I693" s="4"/>
    </row>
    <row r="694">
      <c r="G694" s="4"/>
      <c r="H694" s="4"/>
      <c r="I694" s="4"/>
    </row>
    <row r="695">
      <c r="G695" s="4"/>
      <c r="H695" s="4"/>
      <c r="I695" s="4"/>
    </row>
    <row r="696">
      <c r="G696" s="4"/>
      <c r="H696" s="4"/>
      <c r="I696" s="4"/>
    </row>
    <row r="697">
      <c r="G697" s="4"/>
      <c r="H697" s="4"/>
      <c r="I697" s="4"/>
    </row>
    <row r="698">
      <c r="G698" s="4"/>
      <c r="H698" s="4"/>
      <c r="I698" s="4"/>
    </row>
    <row r="699">
      <c r="G699" s="4"/>
      <c r="H699" s="4"/>
      <c r="I699" s="4"/>
    </row>
    <row r="700">
      <c r="G700" s="4"/>
      <c r="H700" s="4"/>
      <c r="I700" s="4"/>
    </row>
    <row r="701">
      <c r="G701" s="4"/>
      <c r="H701" s="4"/>
      <c r="I701" s="4"/>
    </row>
    <row r="702">
      <c r="G702" s="4"/>
      <c r="H702" s="4"/>
      <c r="I702" s="4"/>
    </row>
    <row r="703">
      <c r="G703" s="4"/>
      <c r="H703" s="4"/>
      <c r="I703" s="4"/>
    </row>
    <row r="704">
      <c r="G704" s="4"/>
      <c r="H704" s="4"/>
      <c r="I704" s="4"/>
    </row>
    <row r="705">
      <c r="G705" s="4"/>
      <c r="H705" s="4"/>
      <c r="I705" s="4"/>
    </row>
    <row r="706">
      <c r="G706" s="4"/>
      <c r="H706" s="4"/>
      <c r="I706" s="4"/>
    </row>
    <row r="707">
      <c r="G707" s="4"/>
      <c r="H707" s="4"/>
      <c r="I707" s="4"/>
    </row>
    <row r="708">
      <c r="G708" s="4"/>
      <c r="H708" s="4"/>
      <c r="I708" s="4"/>
    </row>
    <row r="709">
      <c r="G709" s="4"/>
      <c r="H709" s="4"/>
      <c r="I709" s="4"/>
    </row>
    <row r="710">
      <c r="G710" s="4"/>
      <c r="H710" s="4"/>
      <c r="I710" s="4"/>
    </row>
    <row r="711">
      <c r="G711" s="4"/>
      <c r="H711" s="4"/>
      <c r="I711" s="4"/>
    </row>
    <row r="712">
      <c r="G712" s="4"/>
      <c r="H712" s="4"/>
      <c r="I712" s="4"/>
    </row>
    <row r="713">
      <c r="G713" s="4"/>
      <c r="H713" s="4"/>
      <c r="I713" s="4"/>
    </row>
    <row r="714">
      <c r="G714" s="4"/>
      <c r="H714" s="4"/>
      <c r="I714" s="4"/>
    </row>
    <row r="715">
      <c r="G715" s="4"/>
      <c r="H715" s="4"/>
      <c r="I715" s="4"/>
    </row>
    <row r="716">
      <c r="G716" s="4"/>
      <c r="H716" s="4"/>
      <c r="I716" s="4"/>
    </row>
    <row r="717">
      <c r="G717" s="4"/>
      <c r="H717" s="4"/>
      <c r="I717" s="4"/>
    </row>
    <row r="718">
      <c r="G718" s="4"/>
      <c r="H718" s="4"/>
      <c r="I718" s="4"/>
    </row>
    <row r="719">
      <c r="G719" s="4"/>
      <c r="H719" s="4"/>
      <c r="I719" s="4"/>
    </row>
    <row r="720">
      <c r="G720" s="4"/>
      <c r="H720" s="4"/>
      <c r="I720" s="4"/>
    </row>
    <row r="721">
      <c r="G721" s="4"/>
      <c r="H721" s="4"/>
      <c r="I721" s="4"/>
    </row>
    <row r="722">
      <c r="G722" s="4"/>
      <c r="H722" s="4"/>
      <c r="I722" s="4"/>
    </row>
    <row r="723">
      <c r="G723" s="4"/>
      <c r="H723" s="4"/>
      <c r="I723" s="4"/>
    </row>
    <row r="724">
      <c r="G724" s="4"/>
      <c r="H724" s="4"/>
      <c r="I724" s="4"/>
    </row>
    <row r="725">
      <c r="G725" s="4"/>
      <c r="H725" s="4"/>
      <c r="I725" s="4"/>
    </row>
    <row r="726">
      <c r="G726" s="4"/>
      <c r="H726" s="4"/>
      <c r="I726" s="4"/>
    </row>
    <row r="727">
      <c r="G727" s="4"/>
      <c r="H727" s="4"/>
      <c r="I727" s="4"/>
    </row>
    <row r="728">
      <c r="G728" s="4"/>
      <c r="H728" s="4"/>
      <c r="I728" s="4"/>
    </row>
    <row r="729">
      <c r="G729" s="4"/>
      <c r="H729" s="4"/>
      <c r="I729" s="4"/>
    </row>
    <row r="730">
      <c r="G730" s="4"/>
      <c r="H730" s="4"/>
      <c r="I730" s="4"/>
    </row>
    <row r="731">
      <c r="G731" s="4"/>
      <c r="H731" s="4"/>
      <c r="I731" s="4"/>
    </row>
    <row r="732">
      <c r="G732" s="4"/>
      <c r="H732" s="4"/>
      <c r="I732" s="4"/>
    </row>
    <row r="733">
      <c r="G733" s="4"/>
      <c r="H733" s="4"/>
      <c r="I733" s="4"/>
    </row>
    <row r="734">
      <c r="G734" s="4"/>
      <c r="H734" s="4"/>
      <c r="I734" s="4"/>
    </row>
    <row r="735">
      <c r="G735" s="4"/>
      <c r="H735" s="4"/>
      <c r="I735" s="4"/>
    </row>
    <row r="736">
      <c r="G736" s="4"/>
      <c r="H736" s="4"/>
      <c r="I736" s="4"/>
    </row>
    <row r="737">
      <c r="G737" s="4"/>
      <c r="H737" s="4"/>
      <c r="I737" s="4"/>
    </row>
    <row r="738">
      <c r="G738" s="4"/>
      <c r="H738" s="4"/>
      <c r="I738" s="4"/>
    </row>
    <row r="739">
      <c r="G739" s="4"/>
      <c r="H739" s="4"/>
      <c r="I739" s="4"/>
    </row>
    <row r="740">
      <c r="G740" s="4"/>
      <c r="H740" s="4"/>
      <c r="I740" s="4"/>
    </row>
    <row r="741">
      <c r="G741" s="4"/>
      <c r="H741" s="4"/>
      <c r="I741" s="4"/>
    </row>
    <row r="742">
      <c r="G742" s="4"/>
      <c r="H742" s="4"/>
      <c r="I742" s="4"/>
    </row>
    <row r="743">
      <c r="G743" s="4"/>
      <c r="H743" s="4"/>
      <c r="I743" s="4"/>
    </row>
    <row r="744">
      <c r="G744" s="4"/>
      <c r="H744" s="4"/>
      <c r="I744" s="4"/>
    </row>
    <row r="745">
      <c r="G745" s="4"/>
      <c r="H745" s="4"/>
      <c r="I745" s="4"/>
    </row>
    <row r="746">
      <c r="G746" s="4"/>
      <c r="H746" s="4"/>
      <c r="I746" s="4"/>
    </row>
    <row r="747">
      <c r="G747" s="4"/>
      <c r="H747" s="4"/>
      <c r="I747" s="4"/>
    </row>
    <row r="748">
      <c r="G748" s="4"/>
      <c r="H748" s="4"/>
      <c r="I748" s="4"/>
    </row>
    <row r="749">
      <c r="G749" s="4"/>
      <c r="H749" s="4"/>
      <c r="I749" s="4"/>
    </row>
    <row r="750">
      <c r="G750" s="4"/>
      <c r="H750" s="4"/>
      <c r="I750" s="4"/>
    </row>
    <row r="751">
      <c r="G751" s="4"/>
      <c r="H751" s="4"/>
      <c r="I751" s="4"/>
    </row>
    <row r="752">
      <c r="G752" s="4"/>
      <c r="H752" s="4"/>
      <c r="I752" s="4"/>
    </row>
    <row r="753">
      <c r="G753" s="4"/>
      <c r="H753" s="4"/>
      <c r="I753" s="4"/>
    </row>
    <row r="754">
      <c r="G754" s="4"/>
      <c r="H754" s="4"/>
      <c r="I754" s="4"/>
    </row>
    <row r="755">
      <c r="G755" s="4"/>
      <c r="H755" s="4"/>
      <c r="I755" s="4"/>
    </row>
    <row r="756">
      <c r="G756" s="4"/>
      <c r="H756" s="4"/>
      <c r="I756" s="4"/>
    </row>
    <row r="757">
      <c r="G757" s="4"/>
      <c r="H757" s="4"/>
      <c r="I757" s="4"/>
    </row>
    <row r="758">
      <c r="G758" s="4"/>
      <c r="H758" s="4"/>
      <c r="I758" s="4"/>
    </row>
    <row r="759">
      <c r="G759" s="4"/>
      <c r="H759" s="4"/>
      <c r="I759" s="4"/>
    </row>
    <row r="760">
      <c r="G760" s="4"/>
      <c r="H760" s="4"/>
      <c r="I760" s="4"/>
    </row>
    <row r="761">
      <c r="G761" s="4"/>
      <c r="H761" s="4"/>
      <c r="I761" s="4"/>
    </row>
    <row r="762">
      <c r="G762" s="4"/>
      <c r="H762" s="4"/>
      <c r="I762" s="4"/>
    </row>
    <row r="763">
      <c r="G763" s="4"/>
      <c r="H763" s="4"/>
      <c r="I763" s="4"/>
    </row>
    <row r="764">
      <c r="G764" s="4"/>
      <c r="H764" s="4"/>
      <c r="I764" s="4"/>
    </row>
    <row r="765">
      <c r="G765" s="4"/>
      <c r="H765" s="4"/>
      <c r="I765" s="4"/>
    </row>
    <row r="766">
      <c r="G766" s="4"/>
      <c r="H766" s="4"/>
      <c r="I766" s="4"/>
    </row>
    <row r="767">
      <c r="G767" s="4"/>
      <c r="H767" s="4"/>
      <c r="I767" s="4"/>
    </row>
    <row r="768">
      <c r="G768" s="4"/>
      <c r="H768" s="4"/>
      <c r="I768" s="4"/>
    </row>
    <row r="769">
      <c r="G769" s="4"/>
      <c r="H769" s="4"/>
      <c r="I769" s="4"/>
    </row>
    <row r="770">
      <c r="G770" s="4"/>
      <c r="H770" s="4"/>
      <c r="I770" s="4"/>
    </row>
    <row r="771">
      <c r="G771" s="4"/>
      <c r="H771" s="4"/>
      <c r="I771" s="4"/>
    </row>
    <row r="772">
      <c r="G772" s="4"/>
      <c r="H772" s="4"/>
      <c r="I772" s="4"/>
    </row>
    <row r="773">
      <c r="G773" s="4"/>
      <c r="H773" s="4"/>
      <c r="I773" s="4"/>
    </row>
    <row r="774">
      <c r="G774" s="4"/>
      <c r="H774" s="4"/>
      <c r="I774" s="4"/>
    </row>
    <row r="775">
      <c r="G775" s="4"/>
      <c r="H775" s="4"/>
      <c r="I775" s="4"/>
    </row>
    <row r="776">
      <c r="G776" s="4"/>
      <c r="H776" s="4"/>
      <c r="I776" s="4"/>
    </row>
    <row r="777">
      <c r="G777" s="4"/>
      <c r="H777" s="4"/>
      <c r="I777" s="4"/>
    </row>
    <row r="778">
      <c r="G778" s="4"/>
      <c r="H778" s="4"/>
      <c r="I778" s="4"/>
    </row>
    <row r="779">
      <c r="G779" s="4"/>
      <c r="H779" s="4"/>
      <c r="I779" s="4"/>
    </row>
    <row r="780">
      <c r="G780" s="4"/>
      <c r="H780" s="4"/>
      <c r="I780" s="4"/>
    </row>
    <row r="781">
      <c r="G781" s="4"/>
      <c r="H781" s="4"/>
      <c r="I781" s="4"/>
    </row>
    <row r="782">
      <c r="G782" s="4"/>
      <c r="H782" s="4"/>
      <c r="I782" s="4"/>
    </row>
    <row r="783">
      <c r="G783" s="4"/>
      <c r="H783" s="4"/>
      <c r="I783" s="4"/>
    </row>
    <row r="784">
      <c r="G784" s="4"/>
      <c r="H784" s="4"/>
      <c r="I784" s="4"/>
    </row>
    <row r="785">
      <c r="G785" s="4"/>
      <c r="H785" s="4"/>
      <c r="I785" s="4"/>
    </row>
    <row r="786">
      <c r="G786" s="4"/>
      <c r="H786" s="4"/>
      <c r="I786" s="4"/>
    </row>
    <row r="787">
      <c r="G787" s="4"/>
      <c r="H787" s="4"/>
      <c r="I787" s="4"/>
    </row>
    <row r="788">
      <c r="G788" s="4"/>
      <c r="H788" s="4"/>
      <c r="I788" s="4"/>
    </row>
    <row r="789">
      <c r="G789" s="4"/>
      <c r="H789" s="4"/>
      <c r="I789" s="4"/>
    </row>
    <row r="790">
      <c r="G790" s="4"/>
      <c r="H790" s="4"/>
      <c r="I790" s="4"/>
    </row>
    <row r="791">
      <c r="G791" s="4"/>
      <c r="H791" s="4"/>
      <c r="I791" s="4"/>
    </row>
    <row r="792">
      <c r="G792" s="4"/>
      <c r="H792" s="4"/>
      <c r="I792" s="4"/>
    </row>
    <row r="793">
      <c r="G793" s="4"/>
      <c r="H793" s="4"/>
      <c r="I793" s="4"/>
    </row>
    <row r="794">
      <c r="G794" s="4"/>
      <c r="H794" s="4"/>
      <c r="I794" s="4"/>
    </row>
    <row r="795">
      <c r="G795" s="4"/>
      <c r="H795" s="4"/>
      <c r="I795" s="4"/>
    </row>
    <row r="796">
      <c r="G796" s="4"/>
      <c r="H796" s="4"/>
      <c r="I796" s="4"/>
    </row>
    <row r="797">
      <c r="G797" s="4"/>
      <c r="H797" s="4"/>
      <c r="I797" s="4"/>
    </row>
    <row r="798">
      <c r="G798" s="4"/>
      <c r="H798" s="4"/>
      <c r="I798" s="4"/>
    </row>
    <row r="799">
      <c r="G799" s="4"/>
      <c r="H799" s="4"/>
      <c r="I799" s="4"/>
    </row>
    <row r="800">
      <c r="G800" s="4"/>
      <c r="H800" s="4"/>
      <c r="I800" s="4"/>
    </row>
    <row r="801">
      <c r="G801" s="4"/>
      <c r="H801" s="4"/>
      <c r="I801" s="4"/>
    </row>
    <row r="802">
      <c r="G802" s="4"/>
      <c r="H802" s="4"/>
      <c r="I802" s="4"/>
    </row>
    <row r="803">
      <c r="G803" s="4"/>
      <c r="H803" s="4"/>
      <c r="I803" s="4"/>
    </row>
    <row r="804">
      <c r="G804" s="4"/>
      <c r="H804" s="4"/>
      <c r="I804" s="4"/>
    </row>
    <row r="805">
      <c r="G805" s="4"/>
      <c r="H805" s="4"/>
      <c r="I805" s="4"/>
    </row>
    <row r="806">
      <c r="G806" s="4"/>
      <c r="H806" s="4"/>
      <c r="I806" s="4"/>
    </row>
    <row r="807">
      <c r="G807" s="4"/>
      <c r="H807" s="4"/>
      <c r="I807" s="4"/>
    </row>
    <row r="808">
      <c r="G808" s="4"/>
      <c r="H808" s="4"/>
      <c r="I808" s="4"/>
    </row>
    <row r="809">
      <c r="G809" s="4"/>
      <c r="H809" s="4"/>
      <c r="I809" s="4"/>
    </row>
    <row r="810">
      <c r="G810" s="4"/>
      <c r="H810" s="4"/>
      <c r="I810" s="4"/>
    </row>
    <row r="811">
      <c r="G811" s="4"/>
      <c r="H811" s="4"/>
      <c r="I811" s="4"/>
    </row>
    <row r="812">
      <c r="G812" s="4"/>
      <c r="H812" s="4"/>
      <c r="I812" s="4"/>
    </row>
    <row r="813">
      <c r="G813" s="4"/>
      <c r="H813" s="4"/>
      <c r="I813" s="4"/>
    </row>
    <row r="814">
      <c r="G814" s="4"/>
      <c r="H814" s="4"/>
      <c r="I814" s="4"/>
    </row>
    <row r="815">
      <c r="G815" s="4"/>
      <c r="H815" s="4"/>
      <c r="I815" s="4"/>
    </row>
    <row r="816">
      <c r="G816" s="4"/>
      <c r="H816" s="4"/>
      <c r="I816" s="4"/>
    </row>
    <row r="817">
      <c r="G817" s="4"/>
      <c r="H817" s="4"/>
      <c r="I817" s="4"/>
    </row>
    <row r="818">
      <c r="G818" s="4"/>
      <c r="H818" s="4"/>
      <c r="I818" s="4"/>
    </row>
    <row r="819">
      <c r="G819" s="4"/>
      <c r="H819" s="4"/>
      <c r="I819" s="4"/>
    </row>
    <row r="820">
      <c r="G820" s="4"/>
      <c r="H820" s="4"/>
      <c r="I820" s="4"/>
    </row>
    <row r="821">
      <c r="G821" s="4"/>
      <c r="H821" s="4"/>
      <c r="I821" s="4"/>
    </row>
    <row r="822">
      <c r="G822" s="4"/>
      <c r="H822" s="4"/>
      <c r="I822" s="4"/>
    </row>
    <row r="823">
      <c r="G823" s="4"/>
      <c r="H823" s="4"/>
      <c r="I823" s="4"/>
    </row>
    <row r="824">
      <c r="G824" s="4"/>
      <c r="H824" s="4"/>
      <c r="I824" s="4"/>
    </row>
    <row r="825">
      <c r="G825" s="4"/>
      <c r="H825" s="4"/>
      <c r="I825" s="4"/>
    </row>
    <row r="826">
      <c r="G826" s="4"/>
      <c r="H826" s="4"/>
      <c r="I826" s="4"/>
    </row>
    <row r="827">
      <c r="G827" s="4"/>
      <c r="H827" s="4"/>
      <c r="I827" s="4"/>
    </row>
    <row r="828">
      <c r="G828" s="4"/>
      <c r="H828" s="4"/>
      <c r="I828" s="4"/>
    </row>
    <row r="829">
      <c r="G829" s="4"/>
      <c r="H829" s="4"/>
      <c r="I829" s="4"/>
    </row>
    <row r="830">
      <c r="G830" s="4"/>
      <c r="H830" s="4"/>
      <c r="I830" s="4"/>
    </row>
    <row r="831">
      <c r="G831" s="4"/>
      <c r="H831" s="4"/>
      <c r="I831" s="4"/>
    </row>
    <row r="832">
      <c r="G832" s="4"/>
      <c r="H832" s="4"/>
      <c r="I832" s="4"/>
    </row>
    <row r="833">
      <c r="G833" s="4"/>
      <c r="H833" s="4"/>
      <c r="I833" s="4"/>
    </row>
    <row r="834">
      <c r="G834" s="4"/>
      <c r="H834" s="4"/>
      <c r="I834" s="4"/>
    </row>
    <row r="835">
      <c r="G835" s="4"/>
      <c r="H835" s="4"/>
      <c r="I835" s="4"/>
    </row>
    <row r="836">
      <c r="G836" s="4"/>
      <c r="H836" s="4"/>
      <c r="I836" s="4"/>
    </row>
    <row r="837">
      <c r="G837" s="4"/>
      <c r="H837" s="4"/>
      <c r="I837" s="4"/>
    </row>
    <row r="838">
      <c r="G838" s="4"/>
      <c r="H838" s="4"/>
      <c r="I838" s="4"/>
    </row>
    <row r="839">
      <c r="G839" s="4"/>
      <c r="H839" s="4"/>
      <c r="I839" s="4"/>
    </row>
    <row r="840">
      <c r="G840" s="4"/>
      <c r="H840" s="4"/>
      <c r="I840" s="4"/>
    </row>
    <row r="841">
      <c r="G841" s="4"/>
      <c r="H841" s="4"/>
      <c r="I841" s="4"/>
    </row>
    <row r="842">
      <c r="G842" s="4"/>
      <c r="H842" s="4"/>
      <c r="I842" s="4"/>
    </row>
    <row r="843">
      <c r="G843" s="4"/>
      <c r="H843" s="4"/>
      <c r="I843" s="4"/>
    </row>
    <row r="844">
      <c r="G844" s="4"/>
      <c r="H844" s="4"/>
      <c r="I844" s="4"/>
    </row>
    <row r="845">
      <c r="G845" s="4"/>
      <c r="H845" s="4"/>
      <c r="I845" s="4"/>
    </row>
    <row r="846">
      <c r="G846" s="4"/>
      <c r="H846" s="4"/>
      <c r="I846" s="4"/>
    </row>
    <row r="847">
      <c r="G847" s="4"/>
      <c r="H847" s="4"/>
      <c r="I847" s="4"/>
    </row>
    <row r="848">
      <c r="G848" s="4"/>
      <c r="H848" s="4"/>
      <c r="I848" s="4"/>
    </row>
    <row r="849">
      <c r="G849" s="4"/>
      <c r="H849" s="4"/>
      <c r="I849" s="4"/>
    </row>
    <row r="850">
      <c r="G850" s="4"/>
      <c r="H850" s="4"/>
      <c r="I850" s="4"/>
    </row>
    <row r="851">
      <c r="G851" s="4"/>
      <c r="H851" s="4"/>
      <c r="I851" s="4"/>
    </row>
    <row r="852">
      <c r="G852" s="4"/>
      <c r="H852" s="4"/>
      <c r="I852" s="4"/>
    </row>
    <row r="853">
      <c r="G853" s="4"/>
      <c r="H853" s="4"/>
      <c r="I853" s="4"/>
    </row>
    <row r="854">
      <c r="G854" s="4"/>
      <c r="H854" s="4"/>
      <c r="I854" s="4"/>
    </row>
    <row r="855">
      <c r="G855" s="4"/>
      <c r="H855" s="4"/>
      <c r="I855" s="4"/>
    </row>
    <row r="856">
      <c r="G856" s="4"/>
      <c r="H856" s="4"/>
      <c r="I856" s="4"/>
    </row>
    <row r="857">
      <c r="G857" s="4"/>
      <c r="H857" s="4"/>
      <c r="I857" s="4"/>
    </row>
    <row r="858">
      <c r="G858" s="4"/>
      <c r="H858" s="4"/>
      <c r="I858" s="4"/>
    </row>
    <row r="859">
      <c r="G859" s="4"/>
      <c r="H859" s="4"/>
      <c r="I859" s="4"/>
    </row>
    <row r="860">
      <c r="G860" s="4"/>
      <c r="H860" s="4"/>
      <c r="I860" s="4"/>
    </row>
    <row r="861">
      <c r="G861" s="4"/>
      <c r="H861" s="4"/>
      <c r="I861" s="4"/>
    </row>
    <row r="862">
      <c r="G862" s="4"/>
      <c r="H862" s="4"/>
      <c r="I862" s="4"/>
    </row>
    <row r="863">
      <c r="G863" s="4"/>
      <c r="H863" s="4"/>
      <c r="I863" s="4"/>
    </row>
    <row r="864">
      <c r="G864" s="4"/>
      <c r="H864" s="4"/>
      <c r="I864" s="4"/>
    </row>
    <row r="865">
      <c r="G865" s="4"/>
      <c r="H865" s="4"/>
      <c r="I865" s="4"/>
    </row>
    <row r="866">
      <c r="G866" s="4"/>
      <c r="H866" s="4"/>
      <c r="I866" s="4"/>
    </row>
    <row r="867">
      <c r="G867" s="4"/>
      <c r="H867" s="4"/>
      <c r="I867" s="4"/>
    </row>
    <row r="868">
      <c r="G868" s="4"/>
      <c r="H868" s="4"/>
      <c r="I868" s="4"/>
    </row>
    <row r="869">
      <c r="G869" s="4"/>
      <c r="H869" s="4"/>
      <c r="I869" s="4"/>
    </row>
    <row r="870">
      <c r="G870" s="4"/>
      <c r="H870" s="4"/>
      <c r="I870" s="4"/>
    </row>
    <row r="871">
      <c r="G871" s="4"/>
      <c r="H871" s="4"/>
      <c r="I871" s="4"/>
    </row>
    <row r="872">
      <c r="G872" s="4"/>
      <c r="H872" s="4"/>
      <c r="I872" s="4"/>
    </row>
    <row r="873">
      <c r="G873" s="4"/>
      <c r="H873" s="4"/>
      <c r="I873" s="4"/>
    </row>
    <row r="874">
      <c r="G874" s="4"/>
      <c r="H874" s="4"/>
      <c r="I874" s="4"/>
    </row>
    <row r="875">
      <c r="G875" s="4"/>
      <c r="H875" s="4"/>
      <c r="I875" s="4"/>
    </row>
    <row r="876">
      <c r="G876" s="4"/>
      <c r="H876" s="4"/>
      <c r="I876" s="4"/>
    </row>
    <row r="877">
      <c r="G877" s="4"/>
      <c r="H877" s="4"/>
      <c r="I877" s="4"/>
    </row>
    <row r="878">
      <c r="G878" s="4"/>
      <c r="H878" s="4"/>
      <c r="I878" s="4"/>
    </row>
    <row r="879">
      <c r="G879" s="4"/>
      <c r="H879" s="4"/>
      <c r="I879" s="4"/>
    </row>
    <row r="880">
      <c r="G880" s="4"/>
      <c r="H880" s="4"/>
      <c r="I880" s="4"/>
    </row>
    <row r="881">
      <c r="G881" s="4"/>
      <c r="H881" s="4"/>
      <c r="I881" s="4"/>
    </row>
    <row r="882">
      <c r="G882" s="4"/>
      <c r="H882" s="4"/>
      <c r="I882" s="4"/>
    </row>
    <row r="883">
      <c r="G883" s="4"/>
      <c r="H883" s="4"/>
      <c r="I883" s="4"/>
    </row>
    <row r="884">
      <c r="G884" s="4"/>
      <c r="H884" s="4"/>
      <c r="I884" s="4"/>
    </row>
    <row r="885">
      <c r="G885" s="4"/>
      <c r="H885" s="4"/>
      <c r="I885" s="4"/>
    </row>
    <row r="886">
      <c r="G886" s="4"/>
      <c r="H886" s="4"/>
      <c r="I886" s="4"/>
    </row>
    <row r="887">
      <c r="G887" s="4"/>
      <c r="H887" s="4"/>
      <c r="I887" s="4"/>
    </row>
    <row r="888">
      <c r="G888" s="4"/>
      <c r="H888" s="4"/>
      <c r="I888" s="4"/>
    </row>
    <row r="889">
      <c r="G889" s="4"/>
      <c r="H889" s="4"/>
      <c r="I889" s="4"/>
    </row>
    <row r="890">
      <c r="G890" s="4"/>
      <c r="H890" s="4"/>
      <c r="I890" s="4"/>
    </row>
    <row r="891">
      <c r="G891" s="4"/>
      <c r="H891" s="4"/>
      <c r="I891" s="4"/>
    </row>
    <row r="892">
      <c r="G892" s="4"/>
      <c r="H892" s="4"/>
      <c r="I892" s="4"/>
    </row>
    <row r="893">
      <c r="G893" s="4"/>
      <c r="H893" s="4"/>
      <c r="I893" s="4"/>
    </row>
    <row r="894">
      <c r="G894" s="4"/>
      <c r="H894" s="4"/>
      <c r="I894" s="4"/>
    </row>
    <row r="895">
      <c r="G895" s="4"/>
      <c r="H895" s="4"/>
      <c r="I895" s="4"/>
    </row>
    <row r="896">
      <c r="G896" s="4"/>
      <c r="H896" s="4"/>
      <c r="I896" s="4"/>
    </row>
    <row r="897">
      <c r="G897" s="4"/>
      <c r="H897" s="4"/>
      <c r="I897" s="4"/>
    </row>
    <row r="898">
      <c r="G898" s="4"/>
      <c r="H898" s="4"/>
      <c r="I898" s="4"/>
    </row>
    <row r="899">
      <c r="G899" s="4"/>
      <c r="H899" s="4"/>
      <c r="I899" s="4"/>
    </row>
    <row r="900">
      <c r="G900" s="4"/>
      <c r="H900" s="4"/>
      <c r="I900" s="4"/>
    </row>
    <row r="901">
      <c r="G901" s="4"/>
      <c r="H901" s="4"/>
      <c r="I901" s="4"/>
    </row>
    <row r="902">
      <c r="G902" s="4"/>
      <c r="H902" s="4"/>
      <c r="I902" s="4"/>
    </row>
    <row r="903">
      <c r="G903" s="4"/>
      <c r="H903" s="4"/>
      <c r="I903" s="4"/>
    </row>
    <row r="904">
      <c r="G904" s="4"/>
      <c r="H904" s="4"/>
      <c r="I904" s="4"/>
    </row>
    <row r="905">
      <c r="G905" s="4"/>
      <c r="H905" s="4"/>
      <c r="I905" s="4"/>
    </row>
    <row r="906">
      <c r="G906" s="4"/>
      <c r="H906" s="4"/>
      <c r="I906" s="4"/>
    </row>
    <row r="907">
      <c r="G907" s="4"/>
      <c r="H907" s="4"/>
      <c r="I907" s="4"/>
    </row>
    <row r="908">
      <c r="G908" s="4"/>
      <c r="H908" s="4"/>
      <c r="I908" s="4"/>
    </row>
    <row r="909">
      <c r="G909" s="4"/>
      <c r="H909" s="4"/>
      <c r="I909" s="4"/>
    </row>
    <row r="910">
      <c r="G910" s="4"/>
      <c r="H910" s="4"/>
      <c r="I910" s="4"/>
    </row>
    <row r="911">
      <c r="G911" s="4"/>
      <c r="H911" s="4"/>
      <c r="I911" s="4"/>
    </row>
    <row r="912">
      <c r="G912" s="4"/>
      <c r="H912" s="4"/>
      <c r="I912" s="4"/>
    </row>
    <row r="913">
      <c r="G913" s="4"/>
      <c r="H913" s="4"/>
      <c r="I913" s="4"/>
    </row>
    <row r="914">
      <c r="G914" s="4"/>
      <c r="H914" s="4"/>
      <c r="I914" s="4"/>
    </row>
    <row r="915">
      <c r="G915" s="4"/>
      <c r="H915" s="4"/>
      <c r="I915" s="4"/>
    </row>
    <row r="916">
      <c r="G916" s="4"/>
      <c r="H916" s="4"/>
      <c r="I916" s="4"/>
    </row>
    <row r="917">
      <c r="G917" s="4"/>
      <c r="H917" s="4"/>
      <c r="I917" s="4"/>
    </row>
    <row r="918">
      <c r="G918" s="4"/>
      <c r="H918" s="4"/>
      <c r="I918" s="4"/>
    </row>
    <row r="919">
      <c r="G919" s="4"/>
      <c r="H919" s="4"/>
      <c r="I919" s="4"/>
    </row>
    <row r="920">
      <c r="G920" s="4"/>
      <c r="H920" s="4"/>
      <c r="I920" s="4"/>
    </row>
    <row r="921">
      <c r="G921" s="4"/>
      <c r="H921" s="4"/>
      <c r="I921" s="4"/>
    </row>
    <row r="922">
      <c r="G922" s="4"/>
      <c r="H922" s="4"/>
      <c r="I922" s="4"/>
    </row>
    <row r="923">
      <c r="G923" s="4"/>
      <c r="H923" s="4"/>
      <c r="I923" s="4"/>
    </row>
    <row r="924">
      <c r="G924" s="4"/>
      <c r="H924" s="4"/>
      <c r="I924" s="4"/>
    </row>
    <row r="925">
      <c r="G925" s="4"/>
      <c r="H925" s="4"/>
      <c r="I925" s="4"/>
    </row>
    <row r="926">
      <c r="G926" s="4"/>
      <c r="H926" s="4"/>
      <c r="I926" s="4"/>
    </row>
    <row r="927">
      <c r="G927" s="4"/>
      <c r="H927" s="4"/>
      <c r="I927" s="4"/>
    </row>
    <row r="928">
      <c r="G928" s="4"/>
      <c r="H928" s="4"/>
      <c r="I928" s="4"/>
    </row>
    <row r="929">
      <c r="G929" s="4"/>
      <c r="H929" s="4"/>
      <c r="I929" s="4"/>
    </row>
    <row r="930">
      <c r="G930" s="4"/>
      <c r="H930" s="4"/>
      <c r="I930" s="4"/>
    </row>
    <row r="931">
      <c r="G931" s="4"/>
      <c r="H931" s="4"/>
      <c r="I931" s="4"/>
    </row>
    <row r="932">
      <c r="G932" s="4"/>
      <c r="H932" s="4"/>
      <c r="I932" s="4"/>
    </row>
    <row r="933">
      <c r="G933" s="4"/>
      <c r="H933" s="4"/>
      <c r="I933" s="4"/>
    </row>
    <row r="934">
      <c r="G934" s="4"/>
      <c r="H934" s="4"/>
      <c r="I934" s="4"/>
    </row>
    <row r="935">
      <c r="G935" s="4"/>
      <c r="H935" s="4"/>
      <c r="I935" s="4"/>
    </row>
    <row r="936">
      <c r="G936" s="4"/>
      <c r="H936" s="4"/>
      <c r="I936" s="4"/>
    </row>
    <row r="937">
      <c r="G937" s="4"/>
      <c r="H937" s="4"/>
      <c r="I937" s="4"/>
    </row>
    <row r="938">
      <c r="G938" s="4"/>
      <c r="H938" s="4"/>
      <c r="I938" s="4"/>
    </row>
    <row r="939">
      <c r="G939" s="4"/>
      <c r="H939" s="4"/>
      <c r="I939" s="4"/>
    </row>
    <row r="940">
      <c r="G940" s="4"/>
      <c r="H940" s="4"/>
      <c r="I940" s="4"/>
    </row>
    <row r="941">
      <c r="G941" s="4"/>
      <c r="H941" s="4"/>
      <c r="I941" s="4"/>
    </row>
    <row r="942">
      <c r="G942" s="4"/>
      <c r="H942" s="4"/>
      <c r="I942" s="4"/>
    </row>
    <row r="943">
      <c r="G943" s="4"/>
      <c r="H943" s="4"/>
      <c r="I943" s="4"/>
    </row>
    <row r="944">
      <c r="G944" s="4"/>
      <c r="H944" s="4"/>
      <c r="I944" s="4"/>
    </row>
    <row r="945">
      <c r="G945" s="4"/>
      <c r="H945" s="4"/>
      <c r="I945" s="4"/>
    </row>
    <row r="946">
      <c r="G946" s="4"/>
      <c r="H946" s="4"/>
      <c r="I946" s="4"/>
    </row>
    <row r="947">
      <c r="G947" s="4"/>
      <c r="H947" s="4"/>
      <c r="I947" s="4"/>
    </row>
    <row r="948">
      <c r="G948" s="4"/>
      <c r="H948" s="4"/>
      <c r="I948" s="4"/>
    </row>
    <row r="949">
      <c r="G949" s="4"/>
      <c r="H949" s="4"/>
      <c r="I949" s="4"/>
    </row>
    <row r="950">
      <c r="G950" s="4"/>
      <c r="H950" s="4"/>
      <c r="I950" s="4"/>
    </row>
    <row r="951">
      <c r="G951" s="4"/>
      <c r="H951" s="4"/>
      <c r="I951" s="4"/>
    </row>
    <row r="952">
      <c r="G952" s="4"/>
      <c r="H952" s="4"/>
      <c r="I952" s="4"/>
    </row>
    <row r="953">
      <c r="G953" s="4"/>
      <c r="H953" s="4"/>
      <c r="I953" s="4"/>
    </row>
    <row r="954">
      <c r="G954" s="4"/>
      <c r="H954" s="4"/>
      <c r="I954" s="4"/>
    </row>
    <row r="955">
      <c r="G955" s="4"/>
      <c r="H955" s="4"/>
      <c r="I955" s="4"/>
    </row>
    <row r="956">
      <c r="G956" s="4"/>
      <c r="H956" s="4"/>
      <c r="I956" s="4"/>
    </row>
    <row r="957">
      <c r="G957" s="4"/>
      <c r="H957" s="4"/>
      <c r="I957" s="4"/>
    </row>
    <row r="958">
      <c r="G958" s="4"/>
      <c r="H958" s="4"/>
      <c r="I958" s="4"/>
    </row>
    <row r="959">
      <c r="G959" s="4"/>
      <c r="H959" s="4"/>
      <c r="I959" s="4"/>
    </row>
    <row r="960">
      <c r="G960" s="4"/>
      <c r="H960" s="4"/>
      <c r="I960" s="4"/>
    </row>
    <row r="961">
      <c r="G961" s="4"/>
      <c r="H961" s="4"/>
      <c r="I961" s="4"/>
    </row>
    <row r="962">
      <c r="G962" s="4"/>
      <c r="H962" s="4"/>
      <c r="I962" s="4"/>
    </row>
    <row r="963">
      <c r="G963" s="4"/>
      <c r="H963" s="4"/>
      <c r="I963" s="4"/>
    </row>
    <row r="964">
      <c r="G964" s="4"/>
      <c r="H964" s="4"/>
      <c r="I964" s="4"/>
    </row>
    <row r="965">
      <c r="G965" s="4"/>
      <c r="H965" s="4"/>
      <c r="I965" s="4"/>
    </row>
    <row r="966">
      <c r="G966" s="4"/>
      <c r="H966" s="4"/>
      <c r="I966" s="4"/>
    </row>
    <row r="967">
      <c r="G967" s="4"/>
      <c r="H967" s="4"/>
      <c r="I967" s="4"/>
    </row>
    <row r="968">
      <c r="G968" s="4"/>
      <c r="H968" s="4"/>
      <c r="I968" s="4"/>
    </row>
    <row r="969">
      <c r="G969" s="4"/>
      <c r="H969" s="4"/>
      <c r="I969" s="4"/>
    </row>
    <row r="970">
      <c r="G970" s="4"/>
      <c r="H970" s="4"/>
      <c r="I970" s="4"/>
    </row>
    <row r="971">
      <c r="G971" s="4"/>
      <c r="H971" s="4"/>
      <c r="I971" s="4"/>
    </row>
    <row r="972">
      <c r="G972" s="4"/>
      <c r="H972" s="4"/>
      <c r="I972" s="4"/>
    </row>
    <row r="973">
      <c r="G973" s="4"/>
      <c r="H973" s="4"/>
      <c r="I973" s="4"/>
    </row>
    <row r="974">
      <c r="G974" s="4"/>
      <c r="H974" s="4"/>
      <c r="I974" s="4"/>
    </row>
    <row r="975">
      <c r="G975" s="4"/>
      <c r="H975" s="4"/>
      <c r="I975" s="4"/>
    </row>
    <row r="976">
      <c r="G976" s="4"/>
      <c r="H976" s="4"/>
      <c r="I976" s="4"/>
    </row>
    <row r="977">
      <c r="G977" s="4"/>
      <c r="H977" s="4"/>
      <c r="I977" s="4"/>
    </row>
    <row r="978">
      <c r="G978" s="4"/>
      <c r="H978" s="4"/>
      <c r="I978" s="4"/>
    </row>
    <row r="979">
      <c r="G979" s="4"/>
      <c r="H979" s="4"/>
      <c r="I979" s="4"/>
    </row>
    <row r="980">
      <c r="G980" s="4"/>
      <c r="H980" s="4"/>
      <c r="I980" s="4"/>
    </row>
    <row r="981">
      <c r="G981" s="4"/>
      <c r="H981" s="4"/>
      <c r="I981" s="4"/>
    </row>
    <row r="982">
      <c r="G982" s="4"/>
      <c r="H982" s="4"/>
      <c r="I982" s="4"/>
    </row>
    <row r="983">
      <c r="G983" s="4"/>
      <c r="H983" s="4"/>
      <c r="I983" s="4"/>
    </row>
    <row r="984">
      <c r="G984" s="4"/>
      <c r="H984" s="4"/>
      <c r="I984" s="4"/>
    </row>
    <row r="985">
      <c r="G985" s="4"/>
      <c r="H985" s="4"/>
      <c r="I985" s="4"/>
    </row>
    <row r="986">
      <c r="G986" s="4"/>
      <c r="H986" s="4"/>
      <c r="I986" s="4"/>
    </row>
    <row r="987">
      <c r="G987" s="4"/>
      <c r="H987" s="4"/>
      <c r="I987" s="4"/>
    </row>
    <row r="988">
      <c r="G988" s="4"/>
      <c r="H988" s="4"/>
      <c r="I988" s="4"/>
    </row>
    <row r="989">
      <c r="G989" s="4"/>
      <c r="H989" s="4"/>
      <c r="I989" s="4"/>
    </row>
    <row r="990">
      <c r="G990" s="4"/>
      <c r="H990" s="4"/>
      <c r="I990" s="4"/>
    </row>
    <row r="991">
      <c r="G991" s="4"/>
      <c r="H991" s="4"/>
      <c r="I991" s="4"/>
    </row>
    <row r="992">
      <c r="G992" s="4"/>
      <c r="H992" s="4"/>
      <c r="I992" s="4"/>
    </row>
    <row r="993">
      <c r="G993" s="4"/>
      <c r="H993" s="4"/>
      <c r="I993" s="4"/>
    </row>
    <row r="994">
      <c r="G994" s="4"/>
      <c r="H994" s="4"/>
      <c r="I994" s="4"/>
    </row>
    <row r="995">
      <c r="G995" s="4"/>
      <c r="H995" s="4"/>
      <c r="I995" s="4"/>
    </row>
    <row r="996">
      <c r="G996" s="4"/>
      <c r="H996" s="4"/>
      <c r="I996" s="4"/>
    </row>
    <row r="997">
      <c r="G997" s="4"/>
      <c r="H997" s="4"/>
      <c r="I997" s="4"/>
    </row>
    <row r="998">
      <c r="G998" s="4"/>
      <c r="H998" s="4"/>
      <c r="I998" s="4"/>
    </row>
    <row r="999">
      <c r="G999" s="4"/>
      <c r="H999" s="4"/>
      <c r="I999" s="4"/>
    </row>
    <row r="1000">
      <c r="G1000" s="4"/>
      <c r="H1000" s="4"/>
      <c r="I1000" s="4"/>
    </row>
    <row r="1001">
      <c r="G1001" s="4"/>
      <c r="H1001" s="4"/>
      <c r="I1001" s="4"/>
    </row>
    <row r="1002">
      <c r="G1002" s="4"/>
      <c r="H1002" s="4"/>
      <c r="I1002" s="4"/>
    </row>
    <row r="1003">
      <c r="G1003" s="4"/>
      <c r="H1003" s="4"/>
      <c r="I100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0.75"/>
    <col customWidth="1" min="3" max="3" width="16.75"/>
    <col customWidth="1" min="4" max="4" width="18.38"/>
    <col customWidth="1" min="5" max="5" width="18.5"/>
    <col customWidth="1" min="8" max="8" width="22.38"/>
    <col customWidth="1" min="9" max="9" width="15.0"/>
    <col customWidth="1" min="10" max="10" width="10.5"/>
  </cols>
  <sheetData>
    <row r="1">
      <c r="A1" s="2" t="s">
        <v>2</v>
      </c>
      <c r="H1" s="2" t="s">
        <v>3</v>
      </c>
      <c r="M1" s="2" t="s">
        <v>4</v>
      </c>
    </row>
    <row r="2">
      <c r="G2" s="6" t="s">
        <v>5</v>
      </c>
      <c r="H2" s="6" t="s">
        <v>8</v>
      </c>
      <c r="I2" s="6" t="s">
        <v>9</v>
      </c>
      <c r="J2" s="6" t="s">
        <v>11</v>
      </c>
      <c r="K2" s="6" t="s">
        <v>14</v>
      </c>
      <c r="M2" s="6" t="s">
        <v>5</v>
      </c>
      <c r="N2" s="6" t="s">
        <v>8</v>
      </c>
      <c r="O2" s="6" t="s">
        <v>9</v>
      </c>
      <c r="P2" s="6" t="s">
        <v>11</v>
      </c>
      <c r="Q2" s="6" t="s">
        <v>14</v>
      </c>
    </row>
    <row r="3">
      <c r="B3" s="2" t="s">
        <v>24</v>
      </c>
      <c r="K3" s="13"/>
      <c r="Q3" s="13"/>
    </row>
    <row r="4">
      <c r="A4" s="6" t="s">
        <v>5</v>
      </c>
      <c r="B4" s="6" t="s">
        <v>8</v>
      </c>
      <c r="C4" s="6" t="s">
        <v>9</v>
      </c>
      <c r="D4" s="6" t="s">
        <v>11</v>
      </c>
      <c r="E4" s="6" t="s">
        <v>14</v>
      </c>
      <c r="G4" s="19">
        <v>45802.0</v>
      </c>
      <c r="H4" s="6" t="s">
        <v>35</v>
      </c>
      <c r="I4" s="13">
        <f>C6+C48+C86</f>
        <v>6700000</v>
      </c>
      <c r="J4" s="13"/>
      <c r="K4" s="13">
        <f>+((K3+I4)-J4)</f>
        <v>6700000</v>
      </c>
      <c r="M4" s="19">
        <v>45855.0</v>
      </c>
      <c r="N4" s="6" t="s">
        <v>35</v>
      </c>
      <c r="O4" s="6">
        <v>5000000.0</v>
      </c>
      <c r="P4" s="13"/>
      <c r="Q4" s="13">
        <f>+((Q3+O4)-P4)</f>
        <v>5000000</v>
      </c>
    </row>
    <row r="5">
      <c r="A5" s="19"/>
      <c r="B5" s="6"/>
      <c r="C5" s="6"/>
      <c r="D5" s="13"/>
      <c r="E5" s="13"/>
      <c r="G5" s="19"/>
      <c r="H5" s="6"/>
      <c r="I5" s="13"/>
      <c r="J5" s="6"/>
      <c r="K5" s="13"/>
      <c r="M5" s="19"/>
      <c r="N5" s="6"/>
      <c r="O5" s="13"/>
      <c r="P5" s="6"/>
      <c r="Q5" s="13"/>
    </row>
    <row r="6">
      <c r="A6" s="19">
        <v>45802.0</v>
      </c>
      <c r="B6" s="6" t="s">
        <v>87</v>
      </c>
      <c r="C6" s="6">
        <v>3500000.0</v>
      </c>
      <c r="D6" s="13"/>
      <c r="E6" s="13">
        <f t="shared" ref="E6:E38" si="1">+((E5+C6)-D6)</f>
        <v>3500000</v>
      </c>
      <c r="G6" s="19">
        <v>45803.0</v>
      </c>
      <c r="H6" s="6" t="s">
        <v>93</v>
      </c>
      <c r="I6" s="13"/>
      <c r="J6" s="6">
        <v>150000.0</v>
      </c>
      <c r="K6" s="13">
        <f>+((K4+I6)-J6)</f>
        <v>6550000</v>
      </c>
      <c r="M6" s="19">
        <v>45856.0</v>
      </c>
      <c r="N6" s="6" t="s">
        <v>101</v>
      </c>
      <c r="O6" s="13"/>
      <c r="P6" s="6">
        <v>1000000.0</v>
      </c>
      <c r="Q6" s="13">
        <f>+((Q4+O6)-P6)</f>
        <v>4000000</v>
      </c>
    </row>
    <row r="7">
      <c r="A7" s="19">
        <v>45840.0</v>
      </c>
      <c r="B7" s="6" t="s">
        <v>104</v>
      </c>
      <c r="C7" s="6">
        <v>2000000.0</v>
      </c>
      <c r="D7" s="13"/>
      <c r="E7" s="13">
        <f t="shared" si="1"/>
        <v>5500000</v>
      </c>
      <c r="G7" s="19">
        <v>45803.0</v>
      </c>
      <c r="H7" s="6" t="s">
        <v>105</v>
      </c>
      <c r="I7" s="13"/>
      <c r="J7" s="6">
        <v>200000.0</v>
      </c>
      <c r="K7" s="13">
        <f t="shared" ref="K7:K46" si="2">+((K6+I7)-J7)</f>
        <v>6350000</v>
      </c>
      <c r="M7" s="19">
        <v>45857.0</v>
      </c>
      <c r="N7" s="6" t="s">
        <v>107</v>
      </c>
      <c r="O7" s="13"/>
      <c r="P7" s="6">
        <v>4000000.0</v>
      </c>
      <c r="Q7" s="13">
        <f t="shared" ref="Q7:Q8" si="3">+((Q6+O7)-P7)</f>
        <v>0</v>
      </c>
    </row>
    <row r="8">
      <c r="A8" s="19">
        <v>45863.0</v>
      </c>
      <c r="B8" s="6" t="s">
        <v>108</v>
      </c>
      <c r="C8" s="6">
        <v>3000000.0</v>
      </c>
      <c r="D8" s="13"/>
      <c r="E8" s="13">
        <f t="shared" si="1"/>
        <v>8500000</v>
      </c>
      <c r="G8" s="19">
        <v>45803.0</v>
      </c>
      <c r="H8" s="6" t="s">
        <v>110</v>
      </c>
      <c r="I8" s="13"/>
      <c r="J8" s="6">
        <v>100000.0</v>
      </c>
      <c r="K8" s="13">
        <f t="shared" si="2"/>
        <v>6250000</v>
      </c>
      <c r="M8" s="19">
        <v>45851.0</v>
      </c>
      <c r="N8" s="6" t="s">
        <v>112</v>
      </c>
      <c r="O8" s="13"/>
      <c r="P8" s="6">
        <v>805000.0</v>
      </c>
      <c r="Q8" s="13">
        <f t="shared" si="3"/>
        <v>-805000</v>
      </c>
    </row>
    <row r="9">
      <c r="A9" s="19">
        <v>45894.0</v>
      </c>
      <c r="B9" s="6" t="s">
        <v>114</v>
      </c>
      <c r="C9" s="6">
        <v>2000000.0</v>
      </c>
      <c r="D9" s="13"/>
      <c r="E9" s="13">
        <f t="shared" si="1"/>
        <v>10500000</v>
      </c>
      <c r="G9" s="19">
        <v>45806.0</v>
      </c>
      <c r="H9" s="6" t="s">
        <v>117</v>
      </c>
      <c r="I9" s="13"/>
      <c r="J9" s="6">
        <v>500000.0</v>
      </c>
      <c r="K9" s="13">
        <f t="shared" si="2"/>
        <v>5750000</v>
      </c>
      <c r="M9" s="19"/>
      <c r="N9" s="6"/>
      <c r="O9" s="13"/>
      <c r="P9" s="6"/>
      <c r="Q9" s="13"/>
    </row>
    <row r="10">
      <c r="A10" s="19">
        <v>45923.0</v>
      </c>
      <c r="B10" s="6" t="s">
        <v>123</v>
      </c>
      <c r="C10" s="6">
        <v>1000000.0</v>
      </c>
      <c r="D10" s="13"/>
      <c r="E10" s="13">
        <f t="shared" si="1"/>
        <v>11500000</v>
      </c>
      <c r="G10" s="19">
        <v>45810.0</v>
      </c>
      <c r="H10" s="6" t="s">
        <v>126</v>
      </c>
      <c r="I10" s="13"/>
      <c r="J10" s="6">
        <v>150000.0</v>
      </c>
      <c r="K10" s="13">
        <f t="shared" si="2"/>
        <v>5600000</v>
      </c>
      <c r="M10" s="19"/>
      <c r="N10" s="6"/>
      <c r="O10" s="13"/>
      <c r="P10" s="6"/>
      <c r="Q10" s="13"/>
    </row>
    <row r="11">
      <c r="A11" s="43">
        <v>45958.0</v>
      </c>
      <c r="B11" s="6" t="s">
        <v>134</v>
      </c>
      <c r="C11" s="6">
        <v>2000000.0</v>
      </c>
      <c r="D11" s="13"/>
      <c r="E11" s="13">
        <f t="shared" si="1"/>
        <v>13500000</v>
      </c>
      <c r="G11" s="19">
        <v>45811.0</v>
      </c>
      <c r="H11" s="6" t="s">
        <v>137</v>
      </c>
      <c r="I11" s="13"/>
      <c r="J11" s="6">
        <v>250000.0</v>
      </c>
      <c r="K11" s="13">
        <f t="shared" si="2"/>
        <v>5350000</v>
      </c>
      <c r="M11" s="19"/>
      <c r="N11" s="6"/>
      <c r="O11" s="13"/>
      <c r="P11" s="6"/>
      <c r="Q11" s="13"/>
    </row>
    <row r="12">
      <c r="A12" s="43">
        <v>45986.0</v>
      </c>
      <c r="B12" s="6" t="s">
        <v>140</v>
      </c>
      <c r="C12" s="2">
        <v>2400000.0</v>
      </c>
      <c r="D12" s="13"/>
      <c r="E12" s="13">
        <f t="shared" si="1"/>
        <v>15900000</v>
      </c>
      <c r="G12" s="19">
        <v>45808.0</v>
      </c>
      <c r="H12" s="6" t="s">
        <v>141</v>
      </c>
      <c r="I12" s="13"/>
      <c r="J12" s="6">
        <v>132000.0</v>
      </c>
      <c r="K12" s="13">
        <f t="shared" si="2"/>
        <v>5218000</v>
      </c>
    </row>
    <row r="13">
      <c r="A13" s="13"/>
      <c r="B13" s="6" t="s">
        <v>143</v>
      </c>
      <c r="C13" s="13"/>
      <c r="D13" s="6">
        <v>66000.0</v>
      </c>
      <c r="E13" s="13">
        <f t="shared" si="1"/>
        <v>15834000</v>
      </c>
      <c r="G13" s="19">
        <v>45812.0</v>
      </c>
      <c r="H13" s="6" t="s">
        <v>144</v>
      </c>
      <c r="I13" s="13"/>
      <c r="J13" s="6">
        <v>132000.0</v>
      </c>
      <c r="K13" s="13">
        <f t="shared" si="2"/>
        <v>5086000</v>
      </c>
    </row>
    <row r="14">
      <c r="A14" s="13"/>
      <c r="B14" s="6" t="s">
        <v>146</v>
      </c>
      <c r="C14" s="13"/>
      <c r="D14" s="6">
        <v>66000.0</v>
      </c>
      <c r="E14" s="13">
        <f t="shared" si="1"/>
        <v>15768000</v>
      </c>
      <c r="G14" s="13"/>
      <c r="H14" s="6" t="s">
        <v>147</v>
      </c>
      <c r="I14" s="13"/>
      <c r="J14" s="6">
        <v>400000.0</v>
      </c>
      <c r="K14" s="13">
        <f t="shared" si="2"/>
        <v>4686000</v>
      </c>
    </row>
    <row r="15">
      <c r="A15" s="13"/>
      <c r="B15" s="6" t="s">
        <v>148</v>
      </c>
      <c r="C15" s="13"/>
      <c r="D15" s="6">
        <v>102000.0</v>
      </c>
      <c r="E15" s="13">
        <f t="shared" si="1"/>
        <v>15666000</v>
      </c>
      <c r="G15" s="13"/>
      <c r="H15" s="6" t="s">
        <v>150</v>
      </c>
      <c r="I15" s="13"/>
      <c r="J15" s="6">
        <v>200000.0</v>
      </c>
      <c r="K15" s="13">
        <f t="shared" si="2"/>
        <v>4486000</v>
      </c>
    </row>
    <row r="16">
      <c r="A16" s="13"/>
      <c r="B16" s="6" t="s">
        <v>151</v>
      </c>
      <c r="C16" s="13"/>
      <c r="D16" s="6">
        <v>127000.0</v>
      </c>
      <c r="E16" s="13">
        <f t="shared" si="1"/>
        <v>15539000</v>
      </c>
      <c r="G16" s="13"/>
      <c r="H16" s="6" t="s">
        <v>153</v>
      </c>
      <c r="I16" s="13"/>
      <c r="J16" s="6">
        <v>250000.0</v>
      </c>
      <c r="K16" s="13">
        <f t="shared" si="2"/>
        <v>4236000</v>
      </c>
    </row>
    <row r="17">
      <c r="A17" s="13"/>
      <c r="B17" s="6" t="s">
        <v>155</v>
      </c>
      <c r="C17" s="13"/>
      <c r="D17" s="6">
        <v>192000.0</v>
      </c>
      <c r="E17" s="13">
        <f t="shared" si="1"/>
        <v>15347000</v>
      </c>
      <c r="G17" s="13"/>
      <c r="H17" s="6" t="s">
        <v>156</v>
      </c>
      <c r="I17" s="13"/>
      <c r="J17" s="6">
        <v>8000000.0</v>
      </c>
      <c r="K17" s="13">
        <f t="shared" si="2"/>
        <v>-3764000</v>
      </c>
    </row>
    <row r="18">
      <c r="A18" s="13"/>
      <c r="B18" s="6" t="s">
        <v>157</v>
      </c>
      <c r="C18" s="13"/>
      <c r="D18" s="6">
        <v>162500.0</v>
      </c>
      <c r="E18" s="13">
        <f t="shared" si="1"/>
        <v>15184500</v>
      </c>
      <c r="G18" s="13"/>
      <c r="H18" s="6" t="s">
        <v>158</v>
      </c>
      <c r="I18" s="13"/>
      <c r="J18" s="6">
        <v>2500000.0</v>
      </c>
      <c r="K18" s="13">
        <f t="shared" si="2"/>
        <v>-6264000</v>
      </c>
    </row>
    <row r="19">
      <c r="A19" s="13"/>
      <c r="B19" s="6" t="s">
        <v>160</v>
      </c>
      <c r="C19" s="13"/>
      <c r="D19" s="6">
        <v>120000.0</v>
      </c>
      <c r="E19" s="13">
        <f t="shared" si="1"/>
        <v>15064500</v>
      </c>
      <c r="G19" s="13"/>
      <c r="H19" s="6" t="s">
        <v>161</v>
      </c>
      <c r="I19" s="13"/>
      <c r="J19" s="6">
        <v>204000.0</v>
      </c>
      <c r="K19" s="13">
        <f t="shared" si="2"/>
        <v>-6468000</v>
      </c>
    </row>
    <row r="20">
      <c r="A20" s="13"/>
      <c r="B20" s="6" t="s">
        <v>162</v>
      </c>
      <c r="C20" s="13"/>
      <c r="D20" s="6">
        <v>168000.0</v>
      </c>
      <c r="E20" s="13">
        <f t="shared" si="1"/>
        <v>14896500</v>
      </c>
      <c r="G20" s="13"/>
      <c r="H20" s="6" t="s">
        <v>164</v>
      </c>
      <c r="I20" s="13"/>
      <c r="J20" s="6">
        <v>3000000.0</v>
      </c>
      <c r="K20" s="13">
        <f t="shared" si="2"/>
        <v>-9468000</v>
      </c>
    </row>
    <row r="21">
      <c r="A21" s="13"/>
      <c r="B21" s="6" t="s">
        <v>166</v>
      </c>
      <c r="C21" s="13"/>
      <c r="D21" s="6">
        <v>156000.0</v>
      </c>
      <c r="E21" s="13">
        <f t="shared" si="1"/>
        <v>14740500</v>
      </c>
      <c r="G21" s="13"/>
      <c r="H21" s="6" t="s">
        <v>168</v>
      </c>
      <c r="I21" s="13"/>
      <c r="J21" s="6">
        <v>254000.0</v>
      </c>
      <c r="K21" s="13">
        <f t="shared" si="2"/>
        <v>-9722000</v>
      </c>
    </row>
    <row r="22">
      <c r="A22" s="13"/>
      <c r="B22" s="6" t="s">
        <v>170</v>
      </c>
      <c r="C22" s="13"/>
      <c r="D22" s="6">
        <v>168000.0</v>
      </c>
      <c r="E22" s="13">
        <f t="shared" si="1"/>
        <v>14572500</v>
      </c>
      <c r="G22" s="19">
        <v>45840.0</v>
      </c>
      <c r="H22" s="6" t="s">
        <v>172</v>
      </c>
      <c r="I22" s="6">
        <v>2000000.0</v>
      </c>
      <c r="J22" s="13"/>
      <c r="K22" s="13">
        <f t="shared" si="2"/>
        <v>-7722000</v>
      </c>
    </row>
    <row r="23">
      <c r="A23" s="13"/>
      <c r="B23" s="6" t="s">
        <v>175</v>
      </c>
      <c r="C23" s="13"/>
      <c r="D23" s="6">
        <v>120000.0</v>
      </c>
      <c r="E23" s="13">
        <f t="shared" si="1"/>
        <v>14452500</v>
      </c>
      <c r="G23" s="19">
        <v>45840.0</v>
      </c>
      <c r="H23" s="6" t="s">
        <v>177</v>
      </c>
      <c r="I23" s="6">
        <v>3000000.0</v>
      </c>
      <c r="J23" s="13"/>
      <c r="K23" s="13">
        <f t="shared" si="2"/>
        <v>-4722000</v>
      </c>
    </row>
    <row r="24">
      <c r="A24" s="13"/>
      <c r="B24" s="6" t="s">
        <v>179</v>
      </c>
      <c r="C24" s="13"/>
      <c r="D24" s="6">
        <v>192000.0</v>
      </c>
      <c r="E24" s="13">
        <f t="shared" si="1"/>
        <v>14260500</v>
      </c>
      <c r="G24" s="19">
        <v>45847.0</v>
      </c>
      <c r="H24" s="6" t="s">
        <v>180</v>
      </c>
      <c r="I24" s="6">
        <v>1200000.0</v>
      </c>
      <c r="J24" s="13"/>
      <c r="K24" s="13">
        <f t="shared" si="2"/>
        <v>-3522000</v>
      </c>
    </row>
    <row r="25">
      <c r="A25" s="13"/>
      <c r="B25" s="6" t="s">
        <v>183</v>
      </c>
      <c r="C25" s="13"/>
      <c r="D25" s="6">
        <v>76000.0</v>
      </c>
      <c r="E25" s="13">
        <f t="shared" si="1"/>
        <v>14184500</v>
      </c>
      <c r="G25" s="19">
        <v>45826.0</v>
      </c>
      <c r="H25" s="6" t="s">
        <v>185</v>
      </c>
      <c r="I25" s="6">
        <v>1200000.0</v>
      </c>
      <c r="J25" s="13"/>
      <c r="K25" s="13">
        <f t="shared" si="2"/>
        <v>-2322000</v>
      </c>
    </row>
    <row r="26">
      <c r="A26" s="13"/>
      <c r="B26" s="6" t="s">
        <v>187</v>
      </c>
      <c r="C26" s="13"/>
      <c r="D26" s="6">
        <v>192000.0</v>
      </c>
      <c r="E26" s="13">
        <f t="shared" si="1"/>
        <v>13992500</v>
      </c>
      <c r="G26" s="13"/>
      <c r="H26" s="6" t="s">
        <v>188</v>
      </c>
      <c r="I26" s="13"/>
      <c r="J26" s="6">
        <v>384000.0</v>
      </c>
      <c r="K26" s="13">
        <f t="shared" si="2"/>
        <v>-2706000</v>
      </c>
    </row>
    <row r="27">
      <c r="A27" s="13"/>
      <c r="B27" s="6" t="s">
        <v>190</v>
      </c>
      <c r="C27" s="13"/>
      <c r="D27" s="54">
        <v>120000.0</v>
      </c>
      <c r="E27" s="13">
        <f t="shared" si="1"/>
        <v>13872500</v>
      </c>
      <c r="G27" s="13"/>
      <c r="H27" s="6" t="s">
        <v>193</v>
      </c>
      <c r="J27" s="6">
        <v>325000.0</v>
      </c>
      <c r="K27" s="13">
        <f t="shared" si="2"/>
        <v>-3031000</v>
      </c>
    </row>
    <row r="28">
      <c r="A28" s="13"/>
      <c r="B28" s="6" t="s">
        <v>197</v>
      </c>
      <c r="C28" s="13"/>
      <c r="D28" s="56">
        <v>168000.0</v>
      </c>
      <c r="E28" s="13">
        <f t="shared" si="1"/>
        <v>13704500</v>
      </c>
      <c r="G28" s="19">
        <v>45855.0</v>
      </c>
      <c r="H28" s="6" t="s">
        <v>201</v>
      </c>
      <c r="J28" s="6">
        <v>3000000.0</v>
      </c>
      <c r="K28" s="13">
        <f t="shared" si="2"/>
        <v>-6031000</v>
      </c>
    </row>
    <row r="29">
      <c r="A29" s="13"/>
      <c r="B29" s="6" t="s">
        <v>205</v>
      </c>
      <c r="C29" s="13"/>
      <c r="D29" s="6">
        <v>144000.0</v>
      </c>
      <c r="E29" s="13">
        <f t="shared" si="1"/>
        <v>13560500</v>
      </c>
      <c r="G29" s="19">
        <v>45861.0</v>
      </c>
      <c r="H29" s="6" t="s">
        <v>208</v>
      </c>
      <c r="I29" s="6">
        <v>3000000.0</v>
      </c>
      <c r="K29" s="13">
        <f t="shared" si="2"/>
        <v>-3031000</v>
      </c>
    </row>
    <row r="30">
      <c r="A30" s="13"/>
      <c r="B30" s="6" t="s">
        <v>212</v>
      </c>
      <c r="C30" s="13"/>
      <c r="D30" s="6">
        <v>168000.0</v>
      </c>
      <c r="E30" s="13">
        <f t="shared" si="1"/>
        <v>13392500</v>
      </c>
      <c r="G30" s="19">
        <v>45861.0</v>
      </c>
      <c r="H30" s="6" t="s">
        <v>4</v>
      </c>
      <c r="I30" s="6">
        <v>4000000.0</v>
      </c>
      <c r="K30" s="13">
        <f t="shared" si="2"/>
        <v>969000</v>
      </c>
    </row>
    <row r="31">
      <c r="A31" s="13"/>
      <c r="B31" s="6" t="s">
        <v>214</v>
      </c>
      <c r="C31" s="13"/>
      <c r="D31" s="6">
        <v>144000.0</v>
      </c>
      <c r="E31" s="13">
        <f t="shared" si="1"/>
        <v>13248500</v>
      </c>
      <c r="G31" s="19">
        <v>45863.0</v>
      </c>
      <c r="H31" s="6" t="s">
        <v>216</v>
      </c>
      <c r="I31" s="13"/>
      <c r="J31" s="6">
        <v>5000000.0</v>
      </c>
      <c r="K31" s="13">
        <f t="shared" si="2"/>
        <v>-4031000</v>
      </c>
    </row>
    <row r="32">
      <c r="A32" s="13"/>
      <c r="B32" s="6" t="s">
        <v>219</v>
      </c>
      <c r="C32" s="13"/>
      <c r="D32" s="6">
        <v>168000.0</v>
      </c>
      <c r="E32" s="13">
        <f t="shared" si="1"/>
        <v>13080500</v>
      </c>
      <c r="G32" s="69">
        <v>45867.0</v>
      </c>
      <c r="H32" s="70" t="s">
        <v>233</v>
      </c>
      <c r="I32" s="13"/>
      <c r="J32" s="6">
        <v>240000.0</v>
      </c>
      <c r="K32" s="13">
        <f t="shared" si="2"/>
        <v>-4271000</v>
      </c>
    </row>
    <row r="33">
      <c r="A33" s="13"/>
      <c r="B33" s="6" t="s">
        <v>240</v>
      </c>
      <c r="C33" s="13"/>
      <c r="D33" s="6">
        <v>144000.0</v>
      </c>
      <c r="E33" s="13">
        <f t="shared" si="1"/>
        <v>12936500</v>
      </c>
      <c r="G33" s="69">
        <v>45839.0</v>
      </c>
      <c r="H33" s="70" t="s">
        <v>243</v>
      </c>
      <c r="I33" s="13"/>
      <c r="J33" s="6">
        <v>336000.0</v>
      </c>
      <c r="K33" s="13">
        <f t="shared" si="2"/>
        <v>-4607000</v>
      </c>
    </row>
    <row r="34">
      <c r="A34" s="13"/>
      <c r="B34" s="6" t="s">
        <v>245</v>
      </c>
      <c r="C34" s="13"/>
      <c r="D34" s="6">
        <v>132000.0</v>
      </c>
      <c r="E34" s="13">
        <f t="shared" si="1"/>
        <v>12804500</v>
      </c>
      <c r="G34" s="13"/>
      <c r="H34" s="6" t="s">
        <v>216</v>
      </c>
      <c r="I34" s="13"/>
      <c r="J34" s="6">
        <v>750000.0</v>
      </c>
      <c r="K34" s="13">
        <f t="shared" si="2"/>
        <v>-5357000</v>
      </c>
    </row>
    <row r="35">
      <c r="A35" s="13"/>
      <c r="B35" s="6" t="s">
        <v>251</v>
      </c>
      <c r="C35" s="13"/>
      <c r="D35" s="6">
        <v>132000.0</v>
      </c>
      <c r="E35" s="13">
        <f t="shared" si="1"/>
        <v>12672500</v>
      </c>
      <c r="G35" s="13"/>
      <c r="H35" s="6" t="s">
        <v>253</v>
      </c>
      <c r="I35" s="13"/>
      <c r="J35" s="6">
        <v>3000000.0</v>
      </c>
      <c r="K35" s="13">
        <f t="shared" si="2"/>
        <v>-8357000</v>
      </c>
    </row>
    <row r="36">
      <c r="A36" s="13"/>
      <c r="B36" s="6" t="s">
        <v>255</v>
      </c>
      <c r="C36" s="13"/>
      <c r="D36" s="6">
        <v>132000.0</v>
      </c>
      <c r="E36" s="13">
        <f t="shared" si="1"/>
        <v>12540500</v>
      </c>
      <c r="G36" s="69">
        <v>45879.0</v>
      </c>
      <c r="H36" s="70" t="s">
        <v>260</v>
      </c>
      <c r="I36" s="13"/>
      <c r="J36" s="6">
        <v>312000.0</v>
      </c>
      <c r="K36" s="13">
        <f t="shared" si="2"/>
        <v>-8669000</v>
      </c>
    </row>
    <row r="37">
      <c r="A37" s="13"/>
      <c r="B37" s="6" t="s">
        <v>265</v>
      </c>
      <c r="C37" s="13"/>
      <c r="D37" s="6">
        <v>120000.0</v>
      </c>
      <c r="E37" s="13">
        <f t="shared" si="1"/>
        <v>12420500</v>
      </c>
      <c r="G37" s="78">
        <v>45892.0</v>
      </c>
      <c r="H37" s="79" t="s">
        <v>274</v>
      </c>
      <c r="I37" s="13"/>
      <c r="J37" s="6">
        <v>336000.0</v>
      </c>
      <c r="K37" s="13">
        <f t="shared" si="2"/>
        <v>-9005000</v>
      </c>
    </row>
    <row r="38">
      <c r="A38" s="13"/>
      <c r="B38" s="6" t="s">
        <v>281</v>
      </c>
      <c r="C38" s="13"/>
      <c r="D38" s="6">
        <v>144000.0</v>
      </c>
      <c r="E38" s="13">
        <f t="shared" si="1"/>
        <v>12276500</v>
      </c>
      <c r="G38" s="78">
        <v>45890.0</v>
      </c>
      <c r="H38" s="79" t="s">
        <v>282</v>
      </c>
      <c r="I38" s="13"/>
      <c r="J38" s="6">
        <v>240000.0</v>
      </c>
      <c r="K38" s="13">
        <f t="shared" si="2"/>
        <v>-9245000</v>
      </c>
    </row>
    <row r="39">
      <c r="A39" s="13"/>
      <c r="B39" s="6" t="s">
        <v>284</v>
      </c>
      <c r="D39" s="2">
        <v>144000.0</v>
      </c>
      <c r="E39" s="13"/>
      <c r="G39" s="19">
        <v>45894.0</v>
      </c>
      <c r="H39" s="6" t="s">
        <v>285</v>
      </c>
      <c r="I39" s="6">
        <v>2000000.0</v>
      </c>
      <c r="J39" s="13"/>
      <c r="K39" s="13">
        <f t="shared" si="2"/>
        <v>-7245000</v>
      </c>
    </row>
    <row r="40">
      <c r="A40" s="13"/>
      <c r="B40" s="13"/>
      <c r="C40" s="13">
        <f>SUM(C4:C12)</f>
        <v>15900000</v>
      </c>
      <c r="D40" s="13"/>
      <c r="E40" s="13"/>
      <c r="G40" s="19">
        <v>45902.0</v>
      </c>
      <c r="H40" s="6" t="s">
        <v>287</v>
      </c>
      <c r="I40" s="13"/>
      <c r="J40" s="6">
        <v>384000.0</v>
      </c>
      <c r="K40" s="13">
        <f t="shared" si="2"/>
        <v>-7629000</v>
      </c>
    </row>
    <row r="41">
      <c r="G41" s="19">
        <v>45899.0</v>
      </c>
      <c r="H41" s="6" t="s">
        <v>288</v>
      </c>
      <c r="I41" s="6">
        <v>1200000.0</v>
      </c>
      <c r="J41" s="6"/>
      <c r="K41" s="13">
        <f t="shared" si="2"/>
        <v>-6429000</v>
      </c>
    </row>
    <row r="42">
      <c r="G42" s="13"/>
      <c r="H42" s="6" t="s">
        <v>289</v>
      </c>
      <c r="I42" s="13"/>
      <c r="J42" s="6">
        <v>152000.0</v>
      </c>
      <c r="K42" s="13">
        <f t="shared" si="2"/>
        <v>-6581000</v>
      </c>
    </row>
    <row r="43">
      <c r="C43" s="2">
        <v>-500000.0</v>
      </c>
      <c r="G43" s="13"/>
      <c r="H43" s="6" t="s">
        <v>290</v>
      </c>
      <c r="I43" s="13"/>
      <c r="J43" s="6">
        <v>384000.0</v>
      </c>
      <c r="K43" s="13">
        <f t="shared" si="2"/>
        <v>-6965000</v>
      </c>
    </row>
    <row r="44">
      <c r="G44" s="13"/>
      <c r="H44" s="6" t="s">
        <v>292</v>
      </c>
      <c r="I44" s="6">
        <v>1000000.0</v>
      </c>
      <c r="J44" s="13"/>
      <c r="K44" s="13">
        <f t="shared" si="2"/>
        <v>-5965000</v>
      </c>
    </row>
    <row r="45">
      <c r="B45" s="2" t="s">
        <v>293</v>
      </c>
      <c r="G45" s="19">
        <v>45929.0</v>
      </c>
      <c r="H45" s="6" t="s">
        <v>295</v>
      </c>
      <c r="I45" s="13"/>
      <c r="J45" s="54">
        <v>120000.0</v>
      </c>
      <c r="K45" s="13">
        <f t="shared" si="2"/>
        <v>-6085000</v>
      </c>
    </row>
    <row r="46">
      <c r="A46" s="6" t="s">
        <v>5</v>
      </c>
      <c r="B46" s="6" t="s">
        <v>8</v>
      </c>
      <c r="C46" s="6" t="s">
        <v>9</v>
      </c>
      <c r="D46" s="6" t="s">
        <v>11</v>
      </c>
      <c r="E46" s="6" t="s">
        <v>14</v>
      </c>
      <c r="G46" s="19">
        <v>45929.0</v>
      </c>
      <c r="H46" s="6" t="s">
        <v>296</v>
      </c>
      <c r="I46" s="13"/>
      <c r="J46" s="54">
        <v>336000.0</v>
      </c>
      <c r="K46" s="13">
        <f t="shared" si="2"/>
        <v>-6421000</v>
      </c>
    </row>
    <row r="47">
      <c r="A47" s="19"/>
      <c r="B47" s="6"/>
      <c r="C47" s="6"/>
      <c r="D47" s="13"/>
      <c r="E47" s="13"/>
      <c r="G47" s="13"/>
      <c r="H47" s="6"/>
      <c r="I47" s="6"/>
      <c r="J47" s="13"/>
      <c r="K47" s="13"/>
    </row>
    <row r="48">
      <c r="A48" s="19">
        <v>45802.0</v>
      </c>
      <c r="B48" s="6" t="s">
        <v>87</v>
      </c>
      <c r="C48" s="6">
        <v>2000000.0</v>
      </c>
      <c r="D48" s="13"/>
      <c r="E48" s="13">
        <f t="shared" ref="E48:E80" si="4">+((E47+C48)-D48)</f>
        <v>2000000</v>
      </c>
      <c r="G48" s="13"/>
      <c r="H48" s="6" t="s">
        <v>302</v>
      </c>
      <c r="I48" s="6">
        <v>1200000.0</v>
      </c>
      <c r="J48" s="13"/>
      <c r="K48" s="13">
        <f>+((K46+I48)-J48)</f>
        <v>-5221000</v>
      </c>
    </row>
    <row r="49">
      <c r="A49" s="19">
        <v>45840.0</v>
      </c>
      <c r="B49" s="6" t="s">
        <v>104</v>
      </c>
      <c r="C49" s="6">
        <v>3000000.0</v>
      </c>
      <c r="D49" s="13"/>
      <c r="E49" s="13">
        <f t="shared" si="4"/>
        <v>5000000</v>
      </c>
      <c r="G49" s="19">
        <v>45936.0</v>
      </c>
      <c r="H49" s="6" t="s">
        <v>308</v>
      </c>
      <c r="I49" s="13"/>
      <c r="J49" s="6">
        <v>288000.0</v>
      </c>
      <c r="K49" s="13">
        <f t="shared" ref="K49:K54" si="5">+((K48+I49)-J49)</f>
        <v>-5509000</v>
      </c>
    </row>
    <row r="50">
      <c r="A50" s="19">
        <v>45863.0</v>
      </c>
      <c r="B50" s="6" t="s">
        <v>108</v>
      </c>
      <c r="C50" s="6">
        <v>4000000.0</v>
      </c>
      <c r="D50" s="13"/>
      <c r="E50" s="13">
        <f t="shared" si="4"/>
        <v>9000000</v>
      </c>
      <c r="G50" s="19">
        <v>45936.0</v>
      </c>
      <c r="H50" s="6" t="s">
        <v>312</v>
      </c>
      <c r="I50" s="13"/>
      <c r="J50" s="6">
        <v>3000000.0</v>
      </c>
      <c r="K50" s="13">
        <f t="shared" si="5"/>
        <v>-8509000</v>
      </c>
    </row>
    <row r="51">
      <c r="A51" s="19">
        <v>45883.0</v>
      </c>
      <c r="B51" s="6" t="s">
        <v>114</v>
      </c>
      <c r="C51" s="6">
        <v>1000000.0</v>
      </c>
      <c r="D51" s="13"/>
      <c r="E51" s="13">
        <f t="shared" si="4"/>
        <v>10000000</v>
      </c>
      <c r="G51" s="19">
        <v>45936.0</v>
      </c>
      <c r="H51" s="6" t="s">
        <v>314</v>
      </c>
      <c r="I51" s="13"/>
      <c r="J51" s="6">
        <v>218550.0</v>
      </c>
      <c r="K51" s="13">
        <f t="shared" si="5"/>
        <v>-8727550</v>
      </c>
    </row>
    <row r="52">
      <c r="A52" s="13"/>
      <c r="B52" s="6" t="s">
        <v>315</v>
      </c>
      <c r="C52" s="6">
        <v>2000000.0</v>
      </c>
      <c r="D52" s="13"/>
      <c r="E52" s="13">
        <f t="shared" si="4"/>
        <v>12000000</v>
      </c>
      <c r="G52" s="19">
        <v>45936.0</v>
      </c>
      <c r="H52" s="6" t="s">
        <v>317</v>
      </c>
      <c r="I52" s="6">
        <v>1200000.0</v>
      </c>
      <c r="J52" s="13"/>
      <c r="K52" s="13">
        <f t="shared" si="5"/>
        <v>-7527550</v>
      </c>
    </row>
    <row r="53">
      <c r="A53" s="13"/>
      <c r="B53" s="6" t="s">
        <v>319</v>
      </c>
      <c r="C53" s="6">
        <v>3000000.0</v>
      </c>
      <c r="D53" s="13"/>
      <c r="E53" s="13">
        <f t="shared" si="4"/>
        <v>15000000</v>
      </c>
      <c r="G53" s="13"/>
      <c r="H53" s="6" t="s">
        <v>321</v>
      </c>
      <c r="I53" s="13"/>
      <c r="J53" s="6">
        <v>100000.0</v>
      </c>
      <c r="K53" s="13">
        <f t="shared" si="5"/>
        <v>-7627550</v>
      </c>
    </row>
    <row r="54">
      <c r="A54" s="13"/>
      <c r="B54" s="6" t="s">
        <v>323</v>
      </c>
      <c r="C54" s="6"/>
      <c r="D54" s="6">
        <v>190000.0</v>
      </c>
      <c r="E54" s="13">
        <f t="shared" si="4"/>
        <v>14810000</v>
      </c>
      <c r="G54" s="97">
        <v>45950.0</v>
      </c>
      <c r="H54" s="70" t="s">
        <v>325</v>
      </c>
      <c r="I54" s="70"/>
      <c r="J54" s="98">
        <v>336000.0</v>
      </c>
      <c r="K54" s="13">
        <f t="shared" si="5"/>
        <v>-7963550</v>
      </c>
    </row>
    <row r="55">
      <c r="A55" s="13"/>
      <c r="B55" s="6" t="s">
        <v>143</v>
      </c>
      <c r="C55" s="13"/>
      <c r="D55" s="6">
        <v>66000.0</v>
      </c>
      <c r="E55" s="13">
        <f t="shared" si="4"/>
        <v>14744000</v>
      </c>
      <c r="G55" s="13"/>
      <c r="H55" s="92"/>
      <c r="I55" s="13"/>
      <c r="J55" s="6"/>
      <c r="K55" s="13"/>
    </row>
    <row r="56">
      <c r="A56" s="13"/>
      <c r="B56" s="6" t="s">
        <v>146</v>
      </c>
      <c r="C56" s="13"/>
      <c r="D56" s="6">
        <v>66000.0</v>
      </c>
      <c r="E56" s="13">
        <f t="shared" si="4"/>
        <v>14678000</v>
      </c>
      <c r="G56" s="13"/>
      <c r="H56" s="92" t="s">
        <v>327</v>
      </c>
      <c r="I56" s="13"/>
      <c r="J56" s="6">
        <v>288000.0</v>
      </c>
      <c r="K56" s="13">
        <f>+((K54+I56)-J56)</f>
        <v>-8251550</v>
      </c>
    </row>
    <row r="57">
      <c r="A57" s="13"/>
      <c r="B57" s="6" t="s">
        <v>148</v>
      </c>
      <c r="C57" s="13"/>
      <c r="D57" s="6">
        <v>102000.0</v>
      </c>
      <c r="E57" s="13">
        <f t="shared" si="4"/>
        <v>14576000</v>
      </c>
      <c r="G57" s="43">
        <v>45958.0</v>
      </c>
      <c r="H57" s="92" t="s">
        <v>329</v>
      </c>
      <c r="I57" s="13"/>
      <c r="J57" s="6">
        <v>336000.0</v>
      </c>
      <c r="K57" s="102">
        <f t="shared" ref="K57:K85" si="6">+((K56+I57)-J57)</f>
        <v>-8587550</v>
      </c>
    </row>
    <row r="58">
      <c r="A58" s="13"/>
      <c r="B58" s="6" t="s">
        <v>151</v>
      </c>
      <c r="C58" s="13"/>
      <c r="D58" s="6">
        <v>127000.0</v>
      </c>
      <c r="E58" s="13">
        <f t="shared" si="4"/>
        <v>14449000</v>
      </c>
      <c r="G58" s="43">
        <v>45958.0</v>
      </c>
      <c r="H58" s="6" t="s">
        <v>332</v>
      </c>
      <c r="I58" s="6">
        <v>2000000.0</v>
      </c>
      <c r="J58" s="13"/>
      <c r="K58" s="102">
        <f t="shared" si="6"/>
        <v>-6587550</v>
      </c>
    </row>
    <row r="59">
      <c r="A59" s="13"/>
      <c r="B59" s="6" t="s">
        <v>155</v>
      </c>
      <c r="C59" s="13"/>
      <c r="D59" s="6">
        <v>192000.0</v>
      </c>
      <c r="E59" s="13">
        <f t="shared" si="4"/>
        <v>14257000</v>
      </c>
      <c r="G59" s="43">
        <v>45964.0</v>
      </c>
      <c r="H59" s="6" t="s">
        <v>334</v>
      </c>
      <c r="I59" s="13"/>
      <c r="J59" s="6">
        <v>288000.0</v>
      </c>
      <c r="K59" s="102">
        <f t="shared" si="6"/>
        <v>-6875550</v>
      </c>
    </row>
    <row r="60">
      <c r="A60" s="13"/>
      <c r="B60" s="6" t="s">
        <v>157</v>
      </c>
      <c r="C60" s="13"/>
      <c r="D60" s="6">
        <v>162500.0</v>
      </c>
      <c r="E60" s="13">
        <f t="shared" si="4"/>
        <v>14094500</v>
      </c>
      <c r="G60" s="43">
        <v>45964.0</v>
      </c>
      <c r="H60" s="6" t="s">
        <v>336</v>
      </c>
      <c r="I60" s="13"/>
      <c r="J60" s="6">
        <v>41000.0</v>
      </c>
      <c r="K60" s="102">
        <f t="shared" si="6"/>
        <v>-6916550</v>
      </c>
    </row>
    <row r="61">
      <c r="A61" s="13"/>
      <c r="B61" s="6" t="s">
        <v>160</v>
      </c>
      <c r="C61" s="13"/>
      <c r="D61" s="6">
        <v>120000.0</v>
      </c>
      <c r="E61" s="13">
        <f t="shared" si="4"/>
        <v>13974500</v>
      </c>
      <c r="G61" s="43">
        <v>45964.0</v>
      </c>
      <c r="H61" s="6" t="s">
        <v>338</v>
      </c>
      <c r="I61" s="13"/>
      <c r="J61" s="6">
        <v>150000.0</v>
      </c>
      <c r="K61" s="102">
        <f t="shared" si="6"/>
        <v>-7066550</v>
      </c>
    </row>
    <row r="62">
      <c r="A62" s="13"/>
      <c r="B62" s="6" t="s">
        <v>162</v>
      </c>
      <c r="C62" s="13"/>
      <c r="D62" s="6">
        <v>168000.0</v>
      </c>
      <c r="E62" s="13">
        <f t="shared" si="4"/>
        <v>13806500</v>
      </c>
      <c r="G62" s="19">
        <v>45962.0</v>
      </c>
      <c r="H62" s="6" t="s">
        <v>339</v>
      </c>
      <c r="I62" s="6">
        <v>2400000.0</v>
      </c>
      <c r="J62" s="13"/>
      <c r="K62" s="102">
        <f t="shared" si="6"/>
        <v>-4666550</v>
      </c>
    </row>
    <row r="63">
      <c r="A63" s="13"/>
      <c r="B63" s="6" t="s">
        <v>166</v>
      </c>
      <c r="C63" s="13"/>
      <c r="D63" s="6">
        <v>156000.0</v>
      </c>
      <c r="E63" s="13">
        <f t="shared" si="4"/>
        <v>13650500</v>
      </c>
      <c r="G63" s="43">
        <v>45951.0</v>
      </c>
      <c r="H63" s="6" t="s">
        <v>341</v>
      </c>
      <c r="I63" s="6">
        <v>4000000.0</v>
      </c>
      <c r="J63" s="13"/>
      <c r="K63" s="102">
        <f t="shared" si="6"/>
        <v>-666550</v>
      </c>
    </row>
    <row r="64">
      <c r="A64" s="13"/>
      <c r="B64" s="6" t="s">
        <v>170</v>
      </c>
      <c r="C64" s="13"/>
      <c r="D64" s="6">
        <v>168000.0</v>
      </c>
      <c r="E64" s="13">
        <f t="shared" si="4"/>
        <v>13482500</v>
      </c>
      <c r="G64" s="19">
        <v>45965.0</v>
      </c>
      <c r="H64" s="6" t="s">
        <v>343</v>
      </c>
      <c r="I64" s="13"/>
      <c r="J64" s="6">
        <v>254000.0</v>
      </c>
      <c r="K64" s="102">
        <f t="shared" si="6"/>
        <v>-920550</v>
      </c>
    </row>
    <row r="65">
      <c r="A65" s="13"/>
      <c r="B65" s="6" t="s">
        <v>175</v>
      </c>
      <c r="C65" s="13"/>
      <c r="D65" s="6">
        <v>120000.0</v>
      </c>
      <c r="E65" s="13">
        <f t="shared" si="4"/>
        <v>13362500</v>
      </c>
      <c r="G65" s="43">
        <v>45976.0</v>
      </c>
      <c r="H65" s="6" t="s">
        <v>253</v>
      </c>
      <c r="I65" s="13"/>
      <c r="J65" s="6">
        <v>3000000.0</v>
      </c>
      <c r="K65" s="102">
        <f t="shared" si="6"/>
        <v>-3920550</v>
      </c>
    </row>
    <row r="66">
      <c r="A66" s="13"/>
      <c r="B66" s="6" t="s">
        <v>179</v>
      </c>
      <c r="C66" s="13"/>
      <c r="D66" s="6">
        <v>192000.0</v>
      </c>
      <c r="E66" s="13">
        <f t="shared" si="4"/>
        <v>13170500</v>
      </c>
      <c r="G66" s="43">
        <v>45974.0</v>
      </c>
      <c r="H66" s="6" t="s">
        <v>347</v>
      </c>
      <c r="I66" s="6">
        <v>2000000.0</v>
      </c>
      <c r="J66" s="13"/>
      <c r="K66" s="102">
        <f t="shared" si="6"/>
        <v>-1920550</v>
      </c>
    </row>
    <row r="67">
      <c r="A67" s="13"/>
      <c r="B67" s="6" t="s">
        <v>183</v>
      </c>
      <c r="C67" s="13"/>
      <c r="D67" s="6">
        <v>76000.0</v>
      </c>
      <c r="E67" s="13">
        <f t="shared" si="4"/>
        <v>13094500</v>
      </c>
      <c r="G67" s="43">
        <v>45972.0</v>
      </c>
      <c r="H67" s="6" t="s">
        <v>349</v>
      </c>
      <c r="I67" s="13"/>
      <c r="J67" s="6">
        <v>492000.0</v>
      </c>
      <c r="K67" s="102">
        <f t="shared" si="6"/>
        <v>-2412550</v>
      </c>
    </row>
    <row r="68">
      <c r="A68" s="13"/>
      <c r="B68" s="6" t="s">
        <v>187</v>
      </c>
      <c r="C68" s="13"/>
      <c r="D68" s="6">
        <v>192000.0</v>
      </c>
      <c r="E68" s="13">
        <f t="shared" si="4"/>
        <v>12902500</v>
      </c>
      <c r="G68" s="43">
        <v>45977.0</v>
      </c>
      <c r="H68" s="6" t="s">
        <v>354</v>
      </c>
      <c r="I68" s="13"/>
      <c r="J68" s="6">
        <v>264000.0</v>
      </c>
      <c r="K68" s="102">
        <f t="shared" si="6"/>
        <v>-2676550</v>
      </c>
    </row>
    <row r="69">
      <c r="A69" s="13"/>
      <c r="B69" s="6" t="s">
        <v>190</v>
      </c>
      <c r="C69" s="13"/>
      <c r="D69" s="54">
        <v>120000.0</v>
      </c>
      <c r="E69" s="13">
        <f t="shared" si="4"/>
        <v>12782500</v>
      </c>
      <c r="G69" s="43">
        <v>45977.0</v>
      </c>
      <c r="H69" s="6" t="s">
        <v>357</v>
      </c>
      <c r="I69" s="13"/>
      <c r="J69" s="6">
        <v>230000.0</v>
      </c>
      <c r="K69" s="102">
        <f t="shared" si="6"/>
        <v>-2906550</v>
      </c>
    </row>
    <row r="70">
      <c r="A70" s="13"/>
      <c r="B70" s="6" t="s">
        <v>197</v>
      </c>
      <c r="C70" s="13"/>
      <c r="D70" s="56">
        <v>168000.0</v>
      </c>
      <c r="E70" s="13">
        <f t="shared" si="4"/>
        <v>12614500</v>
      </c>
      <c r="G70" s="13"/>
      <c r="H70" s="6" t="s">
        <v>360</v>
      </c>
      <c r="I70" s="6">
        <v>1000000.0</v>
      </c>
      <c r="J70" s="13"/>
      <c r="K70" s="102">
        <f t="shared" si="6"/>
        <v>-1906550</v>
      </c>
    </row>
    <row r="71">
      <c r="A71" s="13"/>
      <c r="B71" s="6" t="s">
        <v>205</v>
      </c>
      <c r="C71" s="13"/>
      <c r="D71" s="6">
        <v>144000.0</v>
      </c>
      <c r="E71" s="13">
        <f t="shared" si="4"/>
        <v>12470500</v>
      </c>
      <c r="G71" s="43">
        <v>45985.0</v>
      </c>
      <c r="H71" s="6" t="s">
        <v>363</v>
      </c>
      <c r="I71" s="6">
        <v>2400000.0</v>
      </c>
      <c r="J71" s="13"/>
      <c r="K71" s="102">
        <f t="shared" si="6"/>
        <v>493450</v>
      </c>
    </row>
    <row r="72">
      <c r="A72" s="13"/>
      <c r="B72" s="6" t="s">
        <v>212</v>
      </c>
      <c r="C72" s="13"/>
      <c r="D72" s="6">
        <v>168000.0</v>
      </c>
      <c r="E72" s="13">
        <f t="shared" si="4"/>
        <v>12302500</v>
      </c>
      <c r="G72" s="43">
        <v>45985.0</v>
      </c>
      <c r="H72" s="6" t="s">
        <v>366</v>
      </c>
      <c r="I72" s="13"/>
      <c r="J72" s="6">
        <v>264000.0</v>
      </c>
      <c r="K72" s="102">
        <f t="shared" si="6"/>
        <v>229450</v>
      </c>
    </row>
    <row r="73">
      <c r="A73" s="13"/>
      <c r="B73" s="6" t="s">
        <v>214</v>
      </c>
      <c r="C73" s="13"/>
      <c r="D73" s="6">
        <v>144000.0</v>
      </c>
      <c r="E73" s="13">
        <f t="shared" si="4"/>
        <v>12158500</v>
      </c>
      <c r="G73" s="43">
        <v>45985.0</v>
      </c>
      <c r="H73" s="6" t="s">
        <v>371</v>
      </c>
      <c r="I73" s="13"/>
      <c r="J73" s="6">
        <v>132000.0</v>
      </c>
      <c r="K73" s="102">
        <f t="shared" si="6"/>
        <v>97450</v>
      </c>
    </row>
    <row r="74">
      <c r="A74" s="13"/>
      <c r="B74" s="6" t="s">
        <v>219</v>
      </c>
      <c r="C74" s="13"/>
      <c r="D74" s="6">
        <v>168000.0</v>
      </c>
      <c r="E74" s="13">
        <f t="shared" si="4"/>
        <v>11990500</v>
      </c>
      <c r="G74" s="43">
        <v>45991.0</v>
      </c>
      <c r="H74" s="6" t="s">
        <v>375</v>
      </c>
      <c r="I74" s="13"/>
      <c r="J74" s="6">
        <v>240000.0</v>
      </c>
      <c r="K74" s="102">
        <f t="shared" si="6"/>
        <v>-142550</v>
      </c>
    </row>
    <row r="75">
      <c r="A75" s="13"/>
      <c r="B75" s="6" t="s">
        <v>240</v>
      </c>
      <c r="C75" s="13"/>
      <c r="D75" s="6">
        <v>144000.0</v>
      </c>
      <c r="E75" s="13">
        <f t="shared" si="4"/>
        <v>11846500</v>
      </c>
      <c r="G75" s="13"/>
      <c r="H75" s="6" t="s">
        <v>377</v>
      </c>
      <c r="I75" s="13"/>
      <c r="J75" s="6">
        <v>180000.0</v>
      </c>
      <c r="K75" s="102">
        <f t="shared" si="6"/>
        <v>-322550</v>
      </c>
    </row>
    <row r="76">
      <c r="A76" s="13"/>
      <c r="B76" s="6" t="s">
        <v>245</v>
      </c>
      <c r="C76" s="13"/>
      <c r="D76" s="6">
        <v>132000.0</v>
      </c>
      <c r="E76" s="13">
        <f t="shared" si="4"/>
        <v>11714500</v>
      </c>
      <c r="G76" s="19">
        <v>45999.0</v>
      </c>
      <c r="H76" s="6" t="s">
        <v>381</v>
      </c>
      <c r="I76" s="6"/>
      <c r="J76" s="6">
        <v>150000.0</v>
      </c>
      <c r="K76" s="102">
        <f t="shared" si="6"/>
        <v>-472550</v>
      </c>
    </row>
    <row r="77">
      <c r="A77" s="13"/>
      <c r="B77" s="6" t="s">
        <v>251</v>
      </c>
      <c r="C77" s="13"/>
      <c r="D77" s="6">
        <v>132000.0</v>
      </c>
      <c r="E77" s="13">
        <f t="shared" si="4"/>
        <v>11582500</v>
      </c>
      <c r="G77" s="19">
        <v>45999.0</v>
      </c>
      <c r="H77" s="2" t="s">
        <v>385</v>
      </c>
      <c r="J77" s="2">
        <v>288000.0</v>
      </c>
      <c r="K77" s="102">
        <f t="shared" si="6"/>
        <v>-760550</v>
      </c>
    </row>
    <row r="78">
      <c r="A78" s="13"/>
      <c r="B78" s="6" t="s">
        <v>255</v>
      </c>
      <c r="C78" s="13"/>
      <c r="D78" s="6">
        <v>132000.0</v>
      </c>
      <c r="E78" s="13">
        <f t="shared" si="4"/>
        <v>11450500</v>
      </c>
      <c r="G78" s="19">
        <v>45999.0</v>
      </c>
      <c r="H78" s="2" t="s">
        <v>390</v>
      </c>
      <c r="J78" s="2">
        <v>180000.0</v>
      </c>
      <c r="K78" s="102">
        <f t="shared" si="6"/>
        <v>-940550</v>
      </c>
    </row>
    <row r="79">
      <c r="A79" s="13"/>
      <c r="B79" s="6" t="s">
        <v>265</v>
      </c>
      <c r="C79" s="13"/>
      <c r="D79" s="6">
        <v>120000.0</v>
      </c>
      <c r="E79" s="13">
        <f t="shared" si="4"/>
        <v>11330500</v>
      </c>
      <c r="G79" s="12">
        <v>45999.0</v>
      </c>
      <c r="H79" s="2" t="s">
        <v>394</v>
      </c>
      <c r="I79" s="2">
        <v>2500000.0</v>
      </c>
      <c r="K79" s="129">
        <f t="shared" si="6"/>
        <v>1559450</v>
      </c>
    </row>
    <row r="80">
      <c r="A80" s="13"/>
      <c r="B80" s="6" t="s">
        <v>281</v>
      </c>
      <c r="C80" s="13"/>
      <c r="D80" s="6">
        <v>144000.0</v>
      </c>
      <c r="E80" s="13">
        <f t="shared" si="4"/>
        <v>11186500</v>
      </c>
      <c r="H80" s="2" t="s">
        <v>253</v>
      </c>
      <c r="J80" s="2">
        <v>3000000.0</v>
      </c>
      <c r="K80" s="129">
        <f t="shared" si="6"/>
        <v>-1440550</v>
      </c>
    </row>
    <row r="81">
      <c r="B81" s="6" t="s">
        <v>284</v>
      </c>
      <c r="D81" s="2">
        <v>144000.0</v>
      </c>
      <c r="H81" s="2" t="s">
        <v>399</v>
      </c>
      <c r="J81" s="2">
        <v>180000.0</v>
      </c>
      <c r="K81" s="129">
        <f t="shared" si="6"/>
        <v>-1620550</v>
      </c>
    </row>
    <row r="82">
      <c r="H82" s="2" t="s">
        <v>400</v>
      </c>
      <c r="J82" s="2">
        <v>48000.0</v>
      </c>
      <c r="K82" s="129">
        <f t="shared" si="6"/>
        <v>-1668550</v>
      </c>
    </row>
    <row r="83">
      <c r="J83" s="2">
        <v>100000.0</v>
      </c>
      <c r="K83" s="129">
        <f t="shared" si="6"/>
        <v>-1768550</v>
      </c>
    </row>
    <row r="84">
      <c r="B84" s="2" t="s">
        <v>404</v>
      </c>
      <c r="H84" s="2" t="s">
        <v>405</v>
      </c>
      <c r="I84" s="2">
        <v>3000000.0</v>
      </c>
      <c r="K84" s="129">
        <f t="shared" si="6"/>
        <v>1231450</v>
      </c>
    </row>
    <row r="85">
      <c r="A85" s="6" t="s">
        <v>5</v>
      </c>
      <c r="B85" s="6" t="s">
        <v>8</v>
      </c>
      <c r="C85" s="6" t="s">
        <v>9</v>
      </c>
      <c r="D85" s="6" t="s">
        <v>11</v>
      </c>
      <c r="E85" s="6" t="s">
        <v>14</v>
      </c>
      <c r="H85" s="2" t="s">
        <v>323</v>
      </c>
      <c r="J85" s="2">
        <v>190000.0</v>
      </c>
      <c r="K85" s="129">
        <f t="shared" si="6"/>
        <v>1041450</v>
      </c>
    </row>
    <row r="86">
      <c r="A86" s="19">
        <v>45802.0</v>
      </c>
      <c r="B86" s="6" t="s">
        <v>87</v>
      </c>
      <c r="C86" s="6">
        <v>1200000.0</v>
      </c>
      <c r="D86" s="13"/>
      <c r="E86" s="13"/>
      <c r="H86" s="2" t="s">
        <v>407</v>
      </c>
      <c r="J86" s="2">
        <v>360000.0</v>
      </c>
    </row>
    <row r="87">
      <c r="A87" s="19">
        <v>45847.0</v>
      </c>
      <c r="B87" s="6" t="s">
        <v>104</v>
      </c>
      <c r="C87" s="6">
        <v>1200000.0</v>
      </c>
      <c r="D87" s="13"/>
      <c r="E87" s="13"/>
    </row>
    <row r="88">
      <c r="A88" s="19">
        <v>45899.0</v>
      </c>
      <c r="B88" s="6" t="s">
        <v>410</v>
      </c>
      <c r="C88" s="6">
        <v>1200000.0</v>
      </c>
      <c r="D88" s="13"/>
      <c r="E88" s="13"/>
    </row>
    <row r="89">
      <c r="A89" s="19">
        <v>45875.0</v>
      </c>
      <c r="B89" s="6" t="s">
        <v>114</v>
      </c>
      <c r="C89" s="6">
        <v>1200000.0</v>
      </c>
      <c r="D89" s="13"/>
      <c r="E89" s="13"/>
    </row>
    <row r="90">
      <c r="A90" s="19">
        <v>45870.0</v>
      </c>
      <c r="B90" s="6" t="s">
        <v>412</v>
      </c>
      <c r="C90" s="6">
        <v>2400000.0</v>
      </c>
      <c r="D90" s="13"/>
      <c r="E90" s="13"/>
    </row>
    <row r="91">
      <c r="A91" s="13"/>
      <c r="B91" s="13"/>
      <c r="C91" s="13"/>
      <c r="D91" s="13"/>
      <c r="E91" s="13"/>
    </row>
    <row r="92">
      <c r="A92" s="13"/>
      <c r="B92" s="13"/>
      <c r="C92" s="13"/>
      <c r="D92" s="13"/>
      <c r="E92" s="13"/>
    </row>
    <row r="93">
      <c r="A93" s="13"/>
      <c r="B93" s="13"/>
      <c r="C93" s="13"/>
      <c r="D93" s="13"/>
      <c r="E93" s="13"/>
    </row>
    <row r="94">
      <c r="A94" s="13"/>
      <c r="B94" s="13"/>
      <c r="C94" s="13"/>
      <c r="D94" s="13"/>
      <c r="E94" s="13"/>
    </row>
    <row r="95">
      <c r="A95" s="13"/>
      <c r="B95" s="13"/>
      <c r="C95" s="13"/>
      <c r="D95" s="13"/>
      <c r="E95" s="13"/>
    </row>
    <row r="99">
      <c r="A99" s="138"/>
      <c r="B99" s="138"/>
      <c r="C99" s="138"/>
      <c r="D99" s="138"/>
      <c r="E99" s="138"/>
    </row>
    <row r="100">
      <c r="B100" s="2" t="s">
        <v>417</v>
      </c>
    </row>
    <row r="101">
      <c r="A101" s="6" t="s">
        <v>5</v>
      </c>
      <c r="B101" s="6" t="s">
        <v>8</v>
      </c>
      <c r="C101" s="6" t="s">
        <v>9</v>
      </c>
      <c r="D101" s="6" t="s">
        <v>11</v>
      </c>
      <c r="E101" s="6" t="s">
        <v>14</v>
      </c>
    </row>
    <row r="102">
      <c r="A102" s="19"/>
      <c r="B102" s="6"/>
      <c r="C102" s="6"/>
      <c r="D102" s="13"/>
      <c r="E102" s="13"/>
    </row>
    <row r="103">
      <c r="A103" s="19">
        <v>45951.0</v>
      </c>
      <c r="B103" s="6" t="s">
        <v>87</v>
      </c>
      <c r="C103" s="6">
        <v>4000000.0</v>
      </c>
      <c r="D103" s="13"/>
      <c r="E103" s="13">
        <f t="shared" ref="E103:E133" si="7">+((E102+C103)-D103)</f>
        <v>4000000</v>
      </c>
    </row>
    <row r="104">
      <c r="A104" s="19">
        <v>45974.0</v>
      </c>
      <c r="B104" s="6" t="s">
        <v>423</v>
      </c>
      <c r="C104" s="6">
        <v>2000000.0</v>
      </c>
      <c r="D104" s="13"/>
      <c r="E104" s="13">
        <f t="shared" si="7"/>
        <v>6000000</v>
      </c>
    </row>
    <row r="105">
      <c r="A105" s="19">
        <v>45999.0</v>
      </c>
      <c r="B105" s="6" t="s">
        <v>108</v>
      </c>
      <c r="C105" s="6">
        <v>2500000.0</v>
      </c>
      <c r="D105" s="13"/>
      <c r="E105" s="13">
        <f t="shared" si="7"/>
        <v>8500000</v>
      </c>
    </row>
    <row r="106">
      <c r="A106" s="19"/>
      <c r="B106" s="6" t="s">
        <v>426</v>
      </c>
      <c r="C106" s="6"/>
      <c r="D106" s="6">
        <v>228000.0</v>
      </c>
      <c r="E106" s="13">
        <f t="shared" si="7"/>
        <v>8272000</v>
      </c>
    </row>
    <row r="107">
      <c r="A107" s="13"/>
      <c r="B107" s="6" t="s">
        <v>428</v>
      </c>
      <c r="C107" s="13"/>
      <c r="D107" s="6">
        <v>230000.0</v>
      </c>
      <c r="E107" s="13">
        <f t="shared" si="7"/>
        <v>8042000</v>
      </c>
    </row>
    <row r="108">
      <c r="A108" s="13"/>
      <c r="B108" s="6" t="s">
        <v>430</v>
      </c>
      <c r="C108" s="13"/>
      <c r="D108" s="6">
        <v>132000.0</v>
      </c>
      <c r="E108" s="13">
        <f t="shared" si="7"/>
        <v>7910000</v>
      </c>
    </row>
    <row r="109">
      <c r="A109" s="13"/>
      <c r="B109" s="6" t="s">
        <v>432</v>
      </c>
      <c r="C109" s="13"/>
      <c r="D109" s="6">
        <v>230000.0</v>
      </c>
      <c r="E109" s="13">
        <f t="shared" si="7"/>
        <v>7680000</v>
      </c>
    </row>
    <row r="110">
      <c r="A110" s="13"/>
      <c r="B110" s="6" t="s">
        <v>435</v>
      </c>
      <c r="C110" s="13"/>
      <c r="D110" s="6">
        <v>180000.0</v>
      </c>
      <c r="E110" s="13">
        <f t="shared" si="7"/>
        <v>7500000</v>
      </c>
    </row>
    <row r="111">
      <c r="A111" s="13"/>
      <c r="B111" s="6" t="s">
        <v>438</v>
      </c>
      <c r="C111" s="13"/>
      <c r="D111" s="6">
        <v>180000.0</v>
      </c>
      <c r="E111" s="13">
        <f t="shared" si="7"/>
        <v>7320000</v>
      </c>
    </row>
    <row r="112">
      <c r="A112" s="13"/>
      <c r="B112" s="6" t="s">
        <v>441</v>
      </c>
      <c r="C112" s="13"/>
      <c r="D112" s="6">
        <v>180000.0</v>
      </c>
      <c r="E112" s="13">
        <f t="shared" si="7"/>
        <v>7140000</v>
      </c>
    </row>
    <row r="113">
      <c r="A113" s="13"/>
      <c r="B113" s="6" t="s">
        <v>443</v>
      </c>
      <c r="C113" s="13"/>
      <c r="D113" s="6">
        <v>180000.0</v>
      </c>
      <c r="E113" s="13">
        <f t="shared" si="7"/>
        <v>6960000</v>
      </c>
    </row>
    <row r="114">
      <c r="A114" s="13"/>
      <c r="B114" s="6" t="s">
        <v>114</v>
      </c>
      <c r="C114" s="6">
        <v>2500000.0</v>
      </c>
      <c r="D114" s="13"/>
      <c r="E114" s="13">
        <f t="shared" si="7"/>
        <v>9460000</v>
      </c>
    </row>
    <row r="115">
      <c r="A115" s="13"/>
      <c r="B115" s="6" t="s">
        <v>445</v>
      </c>
      <c r="C115" s="13"/>
      <c r="D115" s="6">
        <v>180000.0</v>
      </c>
      <c r="E115" s="13">
        <f t="shared" si="7"/>
        <v>9280000</v>
      </c>
    </row>
    <row r="116">
      <c r="B116" s="6" t="s">
        <v>447</v>
      </c>
      <c r="C116" s="13"/>
      <c r="D116" s="6">
        <v>180000.0</v>
      </c>
      <c r="E116" s="13">
        <f t="shared" si="7"/>
        <v>9100000</v>
      </c>
    </row>
    <row r="117">
      <c r="B117" s="6" t="s">
        <v>448</v>
      </c>
      <c r="C117" s="13"/>
      <c r="D117" s="6">
        <v>180000.0</v>
      </c>
      <c r="E117" s="13">
        <f t="shared" si="7"/>
        <v>8920000</v>
      </c>
    </row>
    <row r="118">
      <c r="B118" s="2" t="s">
        <v>450</v>
      </c>
      <c r="D118" s="2">
        <v>4500000.0</v>
      </c>
      <c r="E118" s="13">
        <f t="shared" si="7"/>
        <v>4420000</v>
      </c>
    </row>
    <row r="119">
      <c r="B119" s="2" t="s">
        <v>452</v>
      </c>
      <c r="D119" s="2">
        <v>1500000.0</v>
      </c>
      <c r="E119" s="13">
        <f t="shared" si="7"/>
        <v>2920000</v>
      </c>
    </row>
    <row r="120">
      <c r="B120" s="6" t="s">
        <v>453</v>
      </c>
      <c r="D120" s="2">
        <v>180000.0</v>
      </c>
      <c r="E120" s="13">
        <f t="shared" si="7"/>
        <v>2740000</v>
      </c>
    </row>
    <row r="121">
      <c r="B121" s="2" t="s">
        <v>455</v>
      </c>
      <c r="D121" s="2">
        <v>192000.0</v>
      </c>
      <c r="E121" s="13">
        <f t="shared" si="7"/>
        <v>2548000</v>
      </c>
    </row>
    <row r="122">
      <c r="B122" s="2" t="s">
        <v>457</v>
      </c>
      <c r="C122" s="2">
        <v>2000000.0</v>
      </c>
      <c r="D122" s="2"/>
      <c r="E122" s="13">
        <f t="shared" si="7"/>
        <v>4548000</v>
      </c>
    </row>
    <row r="123">
      <c r="B123" s="2" t="s">
        <v>460</v>
      </c>
      <c r="D123" s="2">
        <v>144000.0</v>
      </c>
      <c r="E123" s="13">
        <f t="shared" si="7"/>
        <v>4404000</v>
      </c>
    </row>
    <row r="124">
      <c r="B124" s="2" t="s">
        <v>461</v>
      </c>
      <c r="D124" s="2">
        <v>144000.0</v>
      </c>
      <c r="E124" s="13">
        <f t="shared" si="7"/>
        <v>4260000</v>
      </c>
    </row>
    <row r="125">
      <c r="B125" s="2" t="s">
        <v>463</v>
      </c>
      <c r="D125" s="2">
        <v>1200000.0</v>
      </c>
      <c r="E125" s="13">
        <f t="shared" si="7"/>
        <v>3060000</v>
      </c>
    </row>
    <row r="126">
      <c r="A126" s="12">
        <v>46098.0</v>
      </c>
      <c r="B126" s="2" t="s">
        <v>295</v>
      </c>
      <c r="D126" s="2">
        <v>60000.0</v>
      </c>
      <c r="E126" s="13">
        <f t="shared" si="7"/>
        <v>3000000</v>
      </c>
    </row>
    <row r="127">
      <c r="A127" s="12">
        <v>46099.0</v>
      </c>
      <c r="B127" s="2" t="s">
        <v>467</v>
      </c>
      <c r="C127" s="2">
        <v>2500000.0</v>
      </c>
      <c r="D127" s="2"/>
      <c r="E127" s="13">
        <f t="shared" si="7"/>
        <v>5500000</v>
      </c>
    </row>
    <row r="128">
      <c r="A128" s="12">
        <v>46117.0</v>
      </c>
      <c r="B128" s="2" t="s">
        <v>469</v>
      </c>
      <c r="D128" s="2">
        <v>72000.0</v>
      </c>
      <c r="E128" s="13">
        <f t="shared" si="7"/>
        <v>5428000</v>
      </c>
    </row>
    <row r="129">
      <c r="B129" s="2" t="s">
        <v>471</v>
      </c>
      <c r="C129" s="2">
        <v>2500000.0</v>
      </c>
      <c r="E129" s="13">
        <f t="shared" si="7"/>
        <v>7928000</v>
      </c>
    </row>
    <row r="130">
      <c r="A130" s="12">
        <v>46124.0</v>
      </c>
      <c r="B130" s="2" t="s">
        <v>308</v>
      </c>
      <c r="C130" s="2"/>
      <c r="D130" s="2">
        <v>180000.0</v>
      </c>
      <c r="E130" s="13">
        <f t="shared" si="7"/>
        <v>7748000</v>
      </c>
    </row>
    <row r="131">
      <c r="A131" s="12">
        <v>46134.0</v>
      </c>
      <c r="B131" s="2" t="s">
        <v>477</v>
      </c>
      <c r="D131" s="2">
        <v>180000.0</v>
      </c>
      <c r="E131" s="13">
        <f t="shared" si="7"/>
        <v>7568000</v>
      </c>
    </row>
    <row r="132">
      <c r="A132" s="12">
        <v>46138.0</v>
      </c>
      <c r="B132" s="2" t="s">
        <v>479</v>
      </c>
      <c r="D132" s="2">
        <v>180000.0</v>
      </c>
      <c r="E132" s="13">
        <f t="shared" si="7"/>
        <v>7388000</v>
      </c>
    </row>
    <row r="133">
      <c r="B133" s="2" t="s">
        <v>481</v>
      </c>
      <c r="D133" s="2">
        <v>132000.0</v>
      </c>
      <c r="E133" s="13">
        <f t="shared" si="7"/>
        <v>7256000</v>
      </c>
    </row>
    <row r="134">
      <c r="A134" s="12">
        <v>46149.0</v>
      </c>
      <c r="B134" s="2" t="s">
        <v>485</v>
      </c>
      <c r="D134" s="2">
        <v>180000.0</v>
      </c>
    </row>
    <row r="135">
      <c r="A135" s="12">
        <v>46153.0</v>
      </c>
      <c r="B135" s="128" t="s">
        <v>487</v>
      </c>
      <c r="D135" s="2">
        <v>180000.0</v>
      </c>
    </row>
    <row r="136">
      <c r="A136" s="12">
        <v>46157.0</v>
      </c>
      <c r="B136" s="128" t="s">
        <v>489</v>
      </c>
      <c r="D136" s="2">
        <v>96000.0</v>
      </c>
    </row>
    <row r="137">
      <c r="A137" s="19">
        <v>46170.0</v>
      </c>
      <c r="B137" s="6" t="s">
        <v>490</v>
      </c>
      <c r="C137" s="13"/>
      <c r="D137" s="6">
        <v>180000.0</v>
      </c>
    </row>
    <row r="138">
      <c r="A138" s="12">
        <v>46176.0</v>
      </c>
      <c r="B138" s="6" t="s">
        <v>492</v>
      </c>
      <c r="D138" s="2">
        <v>144000.0</v>
      </c>
    </row>
    <row r="139">
      <c r="B139" s="2" t="s">
        <v>452</v>
      </c>
      <c r="D139" s="2">
        <v>300000.0</v>
      </c>
    </row>
    <row r="140">
      <c r="B140" s="2"/>
    </row>
    <row r="141">
      <c r="B141" s="2"/>
    </row>
    <row r="142">
      <c r="B142" s="2"/>
    </row>
    <row r="143">
      <c r="B143" s="2"/>
      <c r="C143" s="22">
        <f>SUM(C101:C130)</f>
        <v>18000000</v>
      </c>
    </row>
    <row r="144">
      <c r="B144" s="2" t="s">
        <v>497</v>
      </c>
    </row>
    <row r="145">
      <c r="A145" s="6" t="s">
        <v>5</v>
      </c>
      <c r="B145" s="6" t="s">
        <v>8</v>
      </c>
      <c r="C145" s="6" t="s">
        <v>9</v>
      </c>
      <c r="D145" s="6" t="s">
        <v>11</v>
      </c>
      <c r="E145" s="6" t="s">
        <v>14</v>
      </c>
    </row>
    <row r="146">
      <c r="A146" s="19">
        <v>45980.0</v>
      </c>
      <c r="B146" s="6" t="s">
        <v>87</v>
      </c>
      <c r="C146" s="6">
        <v>1000000.0</v>
      </c>
      <c r="D146" s="13"/>
      <c r="E146" s="13"/>
    </row>
    <row r="147">
      <c r="A147" s="19"/>
      <c r="B147" s="6"/>
      <c r="C147" s="6"/>
      <c r="D147" s="13"/>
      <c r="E147" s="13"/>
    </row>
    <row r="148">
      <c r="A148" s="19"/>
      <c r="B148" s="6"/>
      <c r="C148" s="6"/>
      <c r="D148" s="13"/>
      <c r="E148" s="13"/>
    </row>
    <row r="149">
      <c r="A149" s="19"/>
      <c r="B149" s="6"/>
      <c r="C149" s="6"/>
      <c r="D149" s="13"/>
      <c r="E149" s="13"/>
    </row>
    <row r="150">
      <c r="A150" s="13"/>
      <c r="B150" s="13"/>
      <c r="C150" s="13"/>
      <c r="D150" s="13"/>
      <c r="E150" s="13"/>
    </row>
    <row r="151">
      <c r="A151" s="13"/>
      <c r="B151" s="13"/>
      <c r="C151" s="13"/>
      <c r="D151" s="13"/>
      <c r="E151" s="13"/>
    </row>
    <row r="152">
      <c r="A152" s="13"/>
      <c r="B152" s="13"/>
      <c r="C152" s="13"/>
      <c r="D152" s="13"/>
      <c r="E152" s="13"/>
    </row>
    <row r="153">
      <c r="A153" s="13"/>
      <c r="B153" s="13"/>
      <c r="C153" s="13"/>
      <c r="D153" s="13"/>
      <c r="E153" s="13"/>
    </row>
    <row r="154">
      <c r="A154" s="13"/>
      <c r="B154" s="13"/>
      <c r="C154" s="13"/>
      <c r="D154" s="13"/>
      <c r="E154" s="13"/>
    </row>
    <row r="155">
      <c r="A155" s="13"/>
      <c r="B155" s="13"/>
      <c r="C155" s="13"/>
      <c r="D155" s="13"/>
      <c r="E155" s="13"/>
    </row>
    <row r="159">
      <c r="B159" s="2" t="s">
        <v>503</v>
      </c>
    </row>
    <row r="160">
      <c r="A160" s="6" t="s">
        <v>5</v>
      </c>
      <c r="B160" s="6" t="s">
        <v>8</v>
      </c>
      <c r="C160" s="6" t="s">
        <v>9</v>
      </c>
      <c r="D160" s="6" t="s">
        <v>11</v>
      </c>
      <c r="E160" s="6" t="s">
        <v>14</v>
      </c>
    </row>
    <row r="161">
      <c r="A161" s="19"/>
      <c r="B161" s="6"/>
      <c r="C161" s="6"/>
      <c r="D161" s="13"/>
      <c r="E161" s="13"/>
      <c r="F161" s="2">
        <v>1.7E7</v>
      </c>
    </row>
    <row r="162">
      <c r="A162" s="19">
        <v>46003.0</v>
      </c>
      <c r="B162" s="6" t="s">
        <v>87</v>
      </c>
      <c r="C162" s="6">
        <v>650000.0</v>
      </c>
      <c r="D162" s="13"/>
      <c r="E162" s="13">
        <f t="shared" ref="E162:E196" si="8">+((E161+C162)-D162)</f>
        <v>650000</v>
      </c>
    </row>
    <row r="163">
      <c r="A163" s="19"/>
      <c r="B163" s="6" t="s">
        <v>423</v>
      </c>
      <c r="C163" s="6"/>
      <c r="D163" s="13"/>
      <c r="E163" s="13">
        <f t="shared" si="8"/>
        <v>650000</v>
      </c>
    </row>
    <row r="164">
      <c r="A164" s="19"/>
      <c r="B164" s="6" t="s">
        <v>508</v>
      </c>
      <c r="C164" s="6"/>
      <c r="D164" s="6">
        <v>300000.0</v>
      </c>
      <c r="E164" s="13">
        <f t="shared" si="8"/>
        <v>350000</v>
      </c>
    </row>
    <row r="165">
      <c r="A165" s="19"/>
      <c r="B165" s="6" t="s">
        <v>426</v>
      </c>
      <c r="C165" s="6"/>
      <c r="D165" s="6">
        <v>98000.0</v>
      </c>
      <c r="E165" s="13">
        <f t="shared" si="8"/>
        <v>252000</v>
      </c>
    </row>
    <row r="166">
      <c r="A166" s="13"/>
      <c r="B166" s="6" t="s">
        <v>428</v>
      </c>
      <c r="C166" s="13"/>
      <c r="D166" s="6">
        <v>180000.0</v>
      </c>
      <c r="E166" s="13">
        <f t="shared" si="8"/>
        <v>72000</v>
      </c>
    </row>
    <row r="167">
      <c r="A167" s="13"/>
      <c r="B167" s="6" t="s">
        <v>430</v>
      </c>
      <c r="C167" s="13"/>
      <c r="D167" s="6">
        <v>56000.0</v>
      </c>
      <c r="E167" s="13">
        <f t="shared" si="8"/>
        <v>16000</v>
      </c>
    </row>
    <row r="168">
      <c r="A168" s="13"/>
      <c r="B168" s="6" t="s">
        <v>432</v>
      </c>
      <c r="C168" s="13"/>
      <c r="D168" s="6">
        <v>180000.0</v>
      </c>
      <c r="E168" s="13">
        <f t="shared" si="8"/>
        <v>-164000</v>
      </c>
    </row>
    <row r="169">
      <c r="A169" s="13"/>
      <c r="B169" s="6" t="s">
        <v>435</v>
      </c>
      <c r="C169" s="13"/>
      <c r="D169" s="6">
        <v>180000.0</v>
      </c>
      <c r="E169" s="13">
        <f t="shared" si="8"/>
        <v>-344000</v>
      </c>
    </row>
    <row r="170">
      <c r="A170" s="13"/>
      <c r="B170" s="6" t="s">
        <v>516</v>
      </c>
      <c r="C170" s="6">
        <v>4300000.0</v>
      </c>
      <c r="D170" s="13"/>
      <c r="E170" s="13">
        <f t="shared" si="8"/>
        <v>3956000</v>
      </c>
    </row>
    <row r="171">
      <c r="A171" s="13"/>
      <c r="B171" s="6" t="s">
        <v>438</v>
      </c>
      <c r="C171" s="13"/>
      <c r="D171" s="6">
        <v>144000.0</v>
      </c>
      <c r="E171" s="13">
        <f t="shared" si="8"/>
        <v>3812000</v>
      </c>
    </row>
    <row r="172">
      <c r="B172" s="2" t="s">
        <v>520</v>
      </c>
      <c r="D172" s="2">
        <v>50000.0</v>
      </c>
      <c r="E172" s="13">
        <f t="shared" si="8"/>
        <v>3762000</v>
      </c>
    </row>
    <row r="173">
      <c r="B173" s="2" t="s">
        <v>523</v>
      </c>
      <c r="D173" s="2">
        <v>300000.0</v>
      </c>
      <c r="E173" s="13">
        <f t="shared" si="8"/>
        <v>3462000</v>
      </c>
    </row>
    <row r="174">
      <c r="B174" s="2" t="s">
        <v>525</v>
      </c>
      <c r="D174" s="2">
        <v>500000.0</v>
      </c>
      <c r="E174" s="13">
        <f t="shared" si="8"/>
        <v>2962000</v>
      </c>
    </row>
    <row r="175">
      <c r="B175" s="2" t="s">
        <v>529</v>
      </c>
      <c r="D175" s="2">
        <v>3000000.0</v>
      </c>
      <c r="E175" s="13">
        <f t="shared" si="8"/>
        <v>-38000</v>
      </c>
    </row>
    <row r="176">
      <c r="B176" s="2" t="s">
        <v>441</v>
      </c>
      <c r="D176" s="2">
        <v>180000.0</v>
      </c>
      <c r="E176" s="13">
        <f t="shared" si="8"/>
        <v>-218000</v>
      </c>
    </row>
    <row r="177">
      <c r="B177" s="2" t="s">
        <v>533</v>
      </c>
      <c r="D177" s="2">
        <v>216000.0</v>
      </c>
      <c r="E177" s="13">
        <f t="shared" si="8"/>
        <v>-434000</v>
      </c>
    </row>
    <row r="178">
      <c r="B178" s="2" t="s">
        <v>535</v>
      </c>
      <c r="E178" s="13">
        <f t="shared" si="8"/>
        <v>-434000</v>
      </c>
    </row>
    <row r="179">
      <c r="B179" s="2" t="s">
        <v>536</v>
      </c>
      <c r="D179" s="2">
        <v>144000.0</v>
      </c>
      <c r="E179" s="13">
        <f t="shared" si="8"/>
        <v>-578000</v>
      </c>
    </row>
    <row r="180">
      <c r="B180" s="2" t="s">
        <v>539</v>
      </c>
      <c r="C180" s="2">
        <v>2000000.0</v>
      </c>
      <c r="E180" s="13">
        <f t="shared" si="8"/>
        <v>1422000</v>
      </c>
    </row>
    <row r="181">
      <c r="B181" s="2" t="s">
        <v>452</v>
      </c>
      <c r="D181" s="2">
        <v>500000.0</v>
      </c>
      <c r="E181" s="13">
        <f t="shared" si="8"/>
        <v>922000</v>
      </c>
    </row>
    <row r="182">
      <c r="B182" s="2" t="s">
        <v>542</v>
      </c>
      <c r="D182" s="2">
        <v>144000.0</v>
      </c>
      <c r="E182" s="13">
        <f t="shared" si="8"/>
        <v>778000</v>
      </c>
    </row>
    <row r="183">
      <c r="A183" s="12">
        <v>46098.0</v>
      </c>
      <c r="B183" s="2" t="s">
        <v>544</v>
      </c>
      <c r="D183" s="2">
        <v>132000.0</v>
      </c>
      <c r="E183" s="13">
        <f t="shared" si="8"/>
        <v>646000</v>
      </c>
    </row>
    <row r="184">
      <c r="A184" s="12">
        <v>46085.0</v>
      </c>
      <c r="B184" s="2" t="s">
        <v>547</v>
      </c>
      <c r="D184" s="2">
        <v>156000.0</v>
      </c>
      <c r="E184" s="13">
        <f t="shared" si="8"/>
        <v>490000</v>
      </c>
    </row>
    <row r="185">
      <c r="A185" s="12">
        <v>46119.0</v>
      </c>
      <c r="B185" s="2" t="s">
        <v>548</v>
      </c>
      <c r="C185" s="2">
        <v>5000000.0</v>
      </c>
      <c r="D185" s="2"/>
      <c r="E185" s="13">
        <f t="shared" si="8"/>
        <v>5490000</v>
      </c>
    </row>
    <row r="186">
      <c r="A186" s="12">
        <v>46124.0</v>
      </c>
      <c r="B186" s="2" t="s">
        <v>552</v>
      </c>
      <c r="D186" s="2">
        <v>180000.0</v>
      </c>
      <c r="E186" s="13">
        <f t="shared" si="8"/>
        <v>5310000</v>
      </c>
    </row>
    <row r="187">
      <c r="A187" s="12">
        <v>46124.0</v>
      </c>
      <c r="B187" s="2" t="s">
        <v>553</v>
      </c>
      <c r="D187" s="2">
        <v>500000.0</v>
      </c>
      <c r="E187" s="13">
        <f t="shared" si="8"/>
        <v>4810000</v>
      </c>
    </row>
    <row r="188">
      <c r="A188" s="12">
        <v>46134.0</v>
      </c>
      <c r="B188" s="2" t="s">
        <v>557</v>
      </c>
      <c r="D188" s="2">
        <v>180000.0</v>
      </c>
      <c r="E188" s="13">
        <f t="shared" si="8"/>
        <v>4630000</v>
      </c>
    </row>
    <row r="189">
      <c r="A189" s="12">
        <v>46137.0</v>
      </c>
      <c r="B189" s="2" t="s">
        <v>559</v>
      </c>
      <c r="D189" s="2">
        <v>180000.0</v>
      </c>
      <c r="E189" s="13">
        <f t="shared" si="8"/>
        <v>4450000</v>
      </c>
    </row>
    <row r="190">
      <c r="B190" s="2" t="s">
        <v>561</v>
      </c>
      <c r="D190" s="2">
        <v>180000.0</v>
      </c>
      <c r="E190" s="13">
        <f t="shared" si="8"/>
        <v>4270000</v>
      </c>
    </row>
    <row r="191">
      <c r="A191" s="19">
        <v>46155.0</v>
      </c>
      <c r="B191" s="2" t="s">
        <v>564</v>
      </c>
      <c r="C191" s="2">
        <v>5000000.0</v>
      </c>
      <c r="E191" s="13">
        <f t="shared" si="8"/>
        <v>9270000</v>
      </c>
    </row>
    <row r="192">
      <c r="A192" s="12">
        <v>46157.0</v>
      </c>
      <c r="B192" s="2" t="s">
        <v>553</v>
      </c>
      <c r="D192" s="2">
        <v>500000.0</v>
      </c>
      <c r="E192" s="13">
        <f t="shared" si="8"/>
        <v>8770000</v>
      </c>
    </row>
    <row r="193">
      <c r="A193" s="12">
        <v>46157.0</v>
      </c>
      <c r="B193" s="2" t="s">
        <v>570</v>
      </c>
      <c r="D193" s="2">
        <v>100000.0</v>
      </c>
      <c r="E193" s="13">
        <f t="shared" si="8"/>
        <v>8670000</v>
      </c>
    </row>
    <row r="194">
      <c r="A194" s="12">
        <v>46157.0</v>
      </c>
      <c r="B194" s="2" t="s">
        <v>572</v>
      </c>
      <c r="D194" s="2">
        <v>1200000.0</v>
      </c>
      <c r="E194" s="13">
        <f t="shared" si="8"/>
        <v>7470000</v>
      </c>
    </row>
    <row r="195">
      <c r="A195" s="12">
        <v>46157.0</v>
      </c>
      <c r="B195" s="2" t="s">
        <v>575</v>
      </c>
      <c r="D195" s="2">
        <v>250000.0</v>
      </c>
      <c r="E195" s="13">
        <f t="shared" si="8"/>
        <v>7220000</v>
      </c>
    </row>
    <row r="196">
      <c r="A196" s="12">
        <v>46149.0</v>
      </c>
      <c r="B196" s="2" t="s">
        <v>578</v>
      </c>
      <c r="D196" s="2">
        <v>180000.0</v>
      </c>
      <c r="E196" s="13">
        <f t="shared" si="8"/>
        <v>7040000</v>
      </c>
    </row>
    <row r="197">
      <c r="A197" s="12">
        <v>46153.0</v>
      </c>
      <c r="B197" s="128" t="s">
        <v>581</v>
      </c>
      <c r="D197" s="2">
        <v>180000.0</v>
      </c>
      <c r="E197" s="13"/>
    </row>
    <row r="198">
      <c r="A198" s="12">
        <v>46157.0</v>
      </c>
      <c r="B198" s="2" t="s">
        <v>582</v>
      </c>
      <c r="D198" s="2">
        <v>144000.0</v>
      </c>
      <c r="E198" s="13">
        <f>+((E196+C198)-D198)</f>
        <v>6896000</v>
      </c>
    </row>
    <row r="199">
      <c r="A199" s="19">
        <v>46170.0</v>
      </c>
      <c r="B199" s="6" t="s">
        <v>588</v>
      </c>
      <c r="C199" s="13"/>
      <c r="D199" s="6">
        <v>180000.0</v>
      </c>
      <c r="E199" s="13">
        <f t="shared" ref="E199:E208" si="9">+((E198+C199)-D199)</f>
        <v>6716000</v>
      </c>
    </row>
    <row r="200">
      <c r="A200" s="12">
        <v>46176.0</v>
      </c>
      <c r="B200" s="6" t="s">
        <v>595</v>
      </c>
      <c r="D200" s="2">
        <v>48000.0</v>
      </c>
      <c r="E200" s="13">
        <f t="shared" si="9"/>
        <v>6668000</v>
      </c>
    </row>
    <row r="201">
      <c r="A201" s="12"/>
      <c r="B201" s="2" t="s">
        <v>598</v>
      </c>
      <c r="D201" s="2">
        <v>144000.0</v>
      </c>
      <c r="E201" s="13">
        <f t="shared" si="9"/>
        <v>6524000</v>
      </c>
    </row>
    <row r="202">
      <c r="A202" s="12">
        <v>46189.0</v>
      </c>
      <c r="B202" s="2" t="s">
        <v>600</v>
      </c>
      <c r="D202" s="2">
        <v>180000.0</v>
      </c>
      <c r="E202" s="13">
        <f t="shared" si="9"/>
        <v>6344000</v>
      </c>
    </row>
    <row r="203">
      <c r="A203" s="12">
        <v>46189.0</v>
      </c>
      <c r="B203" s="2" t="s">
        <v>603</v>
      </c>
      <c r="D203" s="2">
        <v>450000.0</v>
      </c>
      <c r="E203" s="13">
        <f t="shared" si="9"/>
        <v>5894000</v>
      </c>
    </row>
    <row r="204">
      <c r="A204" s="12">
        <v>46237.0</v>
      </c>
      <c r="B204" s="2" t="s">
        <v>608</v>
      </c>
      <c r="D204" s="2">
        <v>450000.0</v>
      </c>
      <c r="E204" s="13">
        <f t="shared" si="9"/>
        <v>5444000</v>
      </c>
    </row>
    <row r="205">
      <c r="A205" s="12"/>
      <c r="B205" s="2" t="s">
        <v>613</v>
      </c>
      <c r="D205" s="2">
        <v>330000.0</v>
      </c>
      <c r="E205" s="13">
        <f t="shared" si="9"/>
        <v>5114000</v>
      </c>
    </row>
    <row r="206">
      <c r="A206" s="12"/>
      <c r="B206" s="2" t="s">
        <v>617</v>
      </c>
      <c r="D206" s="2">
        <v>375000.0</v>
      </c>
      <c r="E206" s="13">
        <f t="shared" si="9"/>
        <v>4739000</v>
      </c>
    </row>
    <row r="207">
      <c r="A207" s="12"/>
      <c r="B207" s="2" t="s">
        <v>620</v>
      </c>
      <c r="D207" s="2">
        <v>650000.0</v>
      </c>
      <c r="E207" s="13">
        <f t="shared" si="9"/>
        <v>4089000</v>
      </c>
    </row>
    <row r="208">
      <c r="A208" s="12"/>
      <c r="B208" s="2" t="s">
        <v>609</v>
      </c>
      <c r="D208" s="2">
        <v>795000.0</v>
      </c>
      <c r="E208" s="13">
        <f t="shared" si="9"/>
        <v>3294000</v>
      </c>
    </row>
    <row r="209">
      <c r="A209" s="12"/>
      <c r="B209" s="2"/>
      <c r="C209" s="22">
        <f>SUM(C160:C208)</f>
        <v>16950000</v>
      </c>
      <c r="D209" s="2"/>
    </row>
    <row r="210">
      <c r="B210" s="2" t="s">
        <v>629</v>
      </c>
    </row>
    <row r="211">
      <c r="A211" s="6" t="s">
        <v>5</v>
      </c>
      <c r="B211" s="6" t="s">
        <v>8</v>
      </c>
      <c r="C211" s="6" t="s">
        <v>9</v>
      </c>
      <c r="D211" s="6" t="s">
        <v>11</v>
      </c>
      <c r="E211" s="6" t="s">
        <v>14</v>
      </c>
    </row>
    <row r="212">
      <c r="A212" s="19"/>
      <c r="B212" s="6"/>
      <c r="C212" s="6"/>
      <c r="D212" s="13"/>
      <c r="E212" s="13"/>
    </row>
    <row r="213">
      <c r="A213" s="19">
        <v>46005.0</v>
      </c>
      <c r="B213" s="6" t="s">
        <v>87</v>
      </c>
      <c r="C213" s="6">
        <v>1.7E7</v>
      </c>
      <c r="D213" s="13"/>
      <c r="E213" s="13">
        <f t="shared" ref="E213:E233" si="10">+((E212+C213)-D213)</f>
        <v>17000000</v>
      </c>
    </row>
    <row r="214">
      <c r="A214" s="19"/>
      <c r="B214" s="6"/>
      <c r="C214" s="6"/>
      <c r="D214" s="13"/>
      <c r="E214" s="13">
        <f t="shared" si="10"/>
        <v>17000000</v>
      </c>
    </row>
    <row r="215">
      <c r="A215" s="19"/>
      <c r="B215" s="6" t="s">
        <v>508</v>
      </c>
      <c r="C215" s="6"/>
      <c r="D215" s="6">
        <v>500000.0</v>
      </c>
      <c r="E215" s="13">
        <f t="shared" si="10"/>
        <v>16500000</v>
      </c>
    </row>
    <row r="216">
      <c r="A216" s="19"/>
      <c r="B216" s="6" t="s">
        <v>426</v>
      </c>
      <c r="C216" s="6"/>
      <c r="D216" s="6">
        <v>132000.0</v>
      </c>
      <c r="E216" s="13">
        <f t="shared" si="10"/>
        <v>16368000</v>
      </c>
    </row>
    <row r="217">
      <c r="A217" s="13"/>
      <c r="B217" s="6" t="s">
        <v>428</v>
      </c>
      <c r="C217" s="13"/>
      <c r="D217" s="6">
        <v>180000.0</v>
      </c>
      <c r="E217" s="13">
        <f t="shared" si="10"/>
        <v>16188000</v>
      </c>
    </row>
    <row r="218">
      <c r="A218" s="13"/>
      <c r="B218" s="6" t="s">
        <v>430</v>
      </c>
      <c r="C218" s="13"/>
      <c r="D218" s="6">
        <v>192000.0</v>
      </c>
      <c r="E218" s="13">
        <f t="shared" si="10"/>
        <v>15996000</v>
      </c>
    </row>
    <row r="219">
      <c r="A219" s="13"/>
      <c r="B219" s="6" t="s">
        <v>648</v>
      </c>
      <c r="C219" s="13"/>
      <c r="D219" s="6">
        <v>3000000.0</v>
      </c>
      <c r="E219" s="13">
        <f t="shared" si="10"/>
        <v>12996000</v>
      </c>
    </row>
    <row r="220">
      <c r="A220" s="13"/>
      <c r="B220" s="6" t="s">
        <v>650</v>
      </c>
      <c r="C220" s="13"/>
      <c r="D220" s="6">
        <v>144000.0</v>
      </c>
      <c r="E220" s="13">
        <f t="shared" si="10"/>
        <v>12852000</v>
      </c>
    </row>
    <row r="221">
      <c r="A221" s="13"/>
      <c r="B221" s="6" t="s">
        <v>188</v>
      </c>
      <c r="C221" s="6"/>
      <c r="D221" s="6">
        <v>144000.0</v>
      </c>
      <c r="E221" s="13">
        <f t="shared" si="10"/>
        <v>12708000</v>
      </c>
    </row>
    <row r="222">
      <c r="A222" s="19">
        <v>46098.0</v>
      </c>
      <c r="B222" s="6" t="s">
        <v>193</v>
      </c>
      <c r="C222" s="13"/>
      <c r="D222" s="6">
        <v>144000.0</v>
      </c>
      <c r="E222" s="13">
        <f t="shared" si="10"/>
        <v>12564000</v>
      </c>
    </row>
    <row r="223">
      <c r="A223" s="12">
        <v>46111.0</v>
      </c>
      <c r="B223" s="2" t="s">
        <v>654</v>
      </c>
      <c r="D223" s="2">
        <v>120000.0</v>
      </c>
      <c r="E223" s="13">
        <f t="shared" si="10"/>
        <v>12444000</v>
      </c>
    </row>
    <row r="224">
      <c r="A224" s="12">
        <v>45752.0</v>
      </c>
      <c r="B224" s="2" t="s">
        <v>656</v>
      </c>
      <c r="D224" s="2">
        <v>156000.0</v>
      </c>
      <c r="E224" s="13">
        <f t="shared" si="10"/>
        <v>12288000</v>
      </c>
    </row>
    <row r="225">
      <c r="A225" s="12">
        <v>46124.0</v>
      </c>
      <c r="B225" s="2" t="s">
        <v>657</v>
      </c>
      <c r="D225" s="2">
        <v>180000.0</v>
      </c>
      <c r="E225" s="13">
        <f t="shared" si="10"/>
        <v>12108000</v>
      </c>
    </row>
    <row r="226">
      <c r="B226" s="2" t="s">
        <v>660</v>
      </c>
      <c r="D226" s="2">
        <v>250000.0</v>
      </c>
      <c r="E226" s="13">
        <f t="shared" si="10"/>
        <v>11858000</v>
      </c>
    </row>
    <row r="227">
      <c r="B227" s="2" t="s">
        <v>663</v>
      </c>
      <c r="D227" s="2">
        <v>230000.0</v>
      </c>
      <c r="E227" s="13">
        <f t="shared" si="10"/>
        <v>11628000</v>
      </c>
    </row>
    <row r="228">
      <c r="A228" s="12">
        <v>46134.0</v>
      </c>
      <c r="B228" s="2" t="s">
        <v>667</v>
      </c>
      <c r="D228" s="2">
        <v>180000.0</v>
      </c>
      <c r="E228" s="13">
        <f t="shared" si="10"/>
        <v>11448000</v>
      </c>
    </row>
    <row r="229">
      <c r="A229" s="12">
        <v>46138.0</v>
      </c>
      <c r="B229" s="2" t="s">
        <v>669</v>
      </c>
      <c r="D229" s="2">
        <v>180000.0</v>
      </c>
      <c r="E229" s="13">
        <f t="shared" si="10"/>
        <v>11268000</v>
      </c>
    </row>
    <row r="230">
      <c r="B230" s="128" t="s">
        <v>671</v>
      </c>
      <c r="C230" s="127"/>
      <c r="D230" s="186">
        <v>180000.0</v>
      </c>
      <c r="E230" s="13">
        <f t="shared" si="10"/>
        <v>11088000</v>
      </c>
    </row>
    <row r="231">
      <c r="A231" s="12">
        <v>46157.0</v>
      </c>
      <c r="B231" s="128" t="s">
        <v>675</v>
      </c>
      <c r="C231" s="127"/>
      <c r="D231" s="186">
        <v>1200000.0</v>
      </c>
      <c r="E231" s="13">
        <f t="shared" si="10"/>
        <v>9888000</v>
      </c>
    </row>
    <row r="232">
      <c r="A232" s="12">
        <v>46157.0</v>
      </c>
      <c r="B232" s="2" t="s">
        <v>553</v>
      </c>
      <c r="D232" s="2">
        <v>650000.0</v>
      </c>
      <c r="E232" s="13">
        <f t="shared" si="10"/>
        <v>9238000</v>
      </c>
    </row>
    <row r="233">
      <c r="A233" s="12">
        <v>46149.0</v>
      </c>
      <c r="B233" s="128" t="s">
        <v>680</v>
      </c>
      <c r="D233" s="2">
        <v>180000.0</v>
      </c>
      <c r="E233" s="13">
        <f t="shared" si="10"/>
        <v>9058000</v>
      </c>
    </row>
    <row r="234">
      <c r="A234" s="12">
        <v>46153.0</v>
      </c>
      <c r="B234" s="128" t="s">
        <v>681</v>
      </c>
      <c r="D234" s="2">
        <v>180000.0</v>
      </c>
      <c r="E234" s="13"/>
    </row>
    <row r="235">
      <c r="A235" s="12">
        <v>46157.0</v>
      </c>
      <c r="B235" s="128" t="s">
        <v>683</v>
      </c>
      <c r="D235" s="2">
        <v>96000.0</v>
      </c>
      <c r="E235" s="13">
        <f>+((E233+C235)-D235)</f>
        <v>8962000</v>
      </c>
    </row>
    <row r="236">
      <c r="A236" s="19">
        <v>46170.0</v>
      </c>
      <c r="B236" s="6" t="s">
        <v>689</v>
      </c>
      <c r="C236" s="13"/>
      <c r="D236" s="6">
        <v>180000.0</v>
      </c>
      <c r="E236" s="13">
        <f t="shared" ref="E236:E246" si="11">+((E235+C236)-D236)</f>
        <v>8782000</v>
      </c>
    </row>
    <row r="237">
      <c r="A237" s="12">
        <v>46176.0</v>
      </c>
      <c r="B237" s="6" t="s">
        <v>692</v>
      </c>
      <c r="D237" s="2">
        <v>144000.0</v>
      </c>
      <c r="E237" s="13">
        <f t="shared" si="11"/>
        <v>8638000</v>
      </c>
    </row>
    <row r="238">
      <c r="B238" s="6" t="s">
        <v>693</v>
      </c>
      <c r="D238" s="2">
        <v>144000.0</v>
      </c>
      <c r="E238" s="13">
        <f t="shared" si="11"/>
        <v>8494000</v>
      </c>
    </row>
    <row r="239">
      <c r="B239" s="2" t="s">
        <v>603</v>
      </c>
      <c r="D239" s="2">
        <v>350000.0</v>
      </c>
      <c r="E239" s="13">
        <f t="shared" si="11"/>
        <v>8144000</v>
      </c>
    </row>
    <row r="240">
      <c r="B240" s="6" t="s">
        <v>696</v>
      </c>
      <c r="C240" s="13"/>
      <c r="D240" s="6">
        <v>180000.0</v>
      </c>
      <c r="E240" s="13">
        <f t="shared" si="11"/>
        <v>7964000</v>
      </c>
    </row>
    <row r="241">
      <c r="B241" s="6" t="s">
        <v>697</v>
      </c>
      <c r="C241" s="13"/>
      <c r="D241" s="6">
        <v>180000.0</v>
      </c>
      <c r="E241" s="13">
        <f t="shared" si="11"/>
        <v>7784000</v>
      </c>
    </row>
    <row r="242">
      <c r="B242" s="6" t="s">
        <v>698</v>
      </c>
      <c r="C242" s="13"/>
      <c r="D242" s="6">
        <v>180000.0</v>
      </c>
      <c r="E242" s="13">
        <f t="shared" si="11"/>
        <v>7604000</v>
      </c>
    </row>
    <row r="243">
      <c r="B243" s="6" t="s">
        <v>701</v>
      </c>
      <c r="C243" s="13"/>
      <c r="D243" s="6">
        <v>168000.0</v>
      </c>
      <c r="E243" s="13">
        <f t="shared" si="11"/>
        <v>7436000</v>
      </c>
    </row>
    <row r="244">
      <c r="A244" s="12">
        <v>46218.0</v>
      </c>
      <c r="B244" s="2" t="s">
        <v>705</v>
      </c>
      <c r="D244" s="2">
        <v>220000.0</v>
      </c>
      <c r="E244" s="13">
        <f t="shared" si="11"/>
        <v>7216000</v>
      </c>
    </row>
    <row r="245">
      <c r="A245" s="12">
        <v>46215.0</v>
      </c>
      <c r="B245" s="6" t="s">
        <v>708</v>
      </c>
      <c r="C245" s="13"/>
      <c r="D245" s="6">
        <v>180000.0</v>
      </c>
      <c r="E245" s="13">
        <f t="shared" si="11"/>
        <v>7036000</v>
      </c>
    </row>
    <row r="246">
      <c r="A246" s="12">
        <v>46229.0</v>
      </c>
      <c r="B246" s="2" t="s">
        <v>711</v>
      </c>
      <c r="D246" s="2">
        <v>180000.0</v>
      </c>
      <c r="E246" s="13">
        <f t="shared" si="11"/>
        <v>6856000</v>
      </c>
    </row>
    <row r="247">
      <c r="A247" s="12">
        <v>46239.0</v>
      </c>
      <c r="B247" s="2" t="s">
        <v>714</v>
      </c>
      <c r="D247" s="2">
        <v>220000.0</v>
      </c>
    </row>
    <row r="248">
      <c r="A248" s="12">
        <v>46239.0</v>
      </c>
      <c r="B248" s="2" t="s">
        <v>715</v>
      </c>
      <c r="D248" s="2">
        <v>180000.0</v>
      </c>
    </row>
    <row r="249">
      <c r="A249" s="12">
        <v>46239.0</v>
      </c>
      <c r="B249" s="2" t="s">
        <v>321</v>
      </c>
      <c r="D249" s="2">
        <v>50000.0</v>
      </c>
    </row>
    <row r="250">
      <c r="A250" s="12">
        <v>46248.0</v>
      </c>
      <c r="B250" s="2" t="s">
        <v>715</v>
      </c>
      <c r="D250" s="2">
        <v>180000.0</v>
      </c>
    </row>
    <row r="251">
      <c r="A251" s="12">
        <v>46252.0</v>
      </c>
      <c r="B251" s="2" t="s">
        <v>717</v>
      </c>
      <c r="D251" s="2">
        <v>180000.0</v>
      </c>
    </row>
    <row r="252">
      <c r="B252" s="2"/>
    </row>
    <row r="253">
      <c r="B253" s="2" t="s">
        <v>719</v>
      </c>
    </row>
    <row r="254">
      <c r="A254" s="6" t="s">
        <v>5</v>
      </c>
      <c r="B254" s="6" t="s">
        <v>8</v>
      </c>
      <c r="C254" s="6" t="s">
        <v>9</v>
      </c>
      <c r="D254" s="6" t="s">
        <v>11</v>
      </c>
      <c r="E254" s="6" t="s">
        <v>14</v>
      </c>
    </row>
    <row r="255">
      <c r="A255" s="19"/>
      <c r="B255" s="6"/>
      <c r="C255" s="6"/>
      <c r="D255" s="13"/>
      <c r="E255" s="13"/>
    </row>
    <row r="256">
      <c r="A256" s="19">
        <v>46113.0</v>
      </c>
      <c r="B256" s="6" t="s">
        <v>87</v>
      </c>
      <c r="C256" s="6">
        <v>1200000.0</v>
      </c>
      <c r="D256" s="13"/>
      <c r="E256" s="13">
        <f t="shared" ref="E256:E269" si="12">+((E255+C256)-D256)</f>
        <v>1200000</v>
      </c>
    </row>
    <row r="257">
      <c r="A257" s="19"/>
      <c r="B257" s="6" t="s">
        <v>725</v>
      </c>
      <c r="C257" s="6"/>
      <c r="D257" s="6">
        <v>1200000.0</v>
      </c>
      <c r="E257" s="13">
        <f t="shared" si="12"/>
        <v>0</v>
      </c>
    </row>
    <row r="258">
      <c r="A258" s="19">
        <v>46147.0</v>
      </c>
      <c r="B258" s="6" t="s">
        <v>727</v>
      </c>
      <c r="C258" s="6">
        <v>1200000.0</v>
      </c>
      <c r="D258" s="6"/>
      <c r="E258" s="13">
        <f t="shared" si="12"/>
        <v>1200000</v>
      </c>
    </row>
    <row r="259">
      <c r="A259" s="19">
        <v>46145.0</v>
      </c>
      <c r="B259" s="6" t="s">
        <v>729</v>
      </c>
      <c r="C259" s="6"/>
      <c r="D259" s="6">
        <v>1000000.0</v>
      </c>
      <c r="E259" s="13">
        <f t="shared" si="12"/>
        <v>200000</v>
      </c>
    </row>
    <row r="260">
      <c r="A260" s="13"/>
      <c r="B260" s="6"/>
      <c r="C260" s="13"/>
      <c r="D260" s="6"/>
      <c r="E260" s="13">
        <f t="shared" si="12"/>
        <v>200000</v>
      </c>
    </row>
    <row r="261">
      <c r="A261" s="13"/>
      <c r="B261" s="6"/>
      <c r="C261" s="13"/>
      <c r="D261" s="6"/>
      <c r="E261" s="13">
        <f t="shared" si="12"/>
        <v>200000</v>
      </c>
    </row>
    <row r="262">
      <c r="A262" s="13"/>
      <c r="B262" s="6"/>
      <c r="C262" s="13"/>
      <c r="D262" s="6"/>
      <c r="E262" s="13">
        <f t="shared" si="12"/>
        <v>200000</v>
      </c>
    </row>
    <row r="263">
      <c r="A263" s="13"/>
      <c r="B263" s="6"/>
      <c r="C263" s="13"/>
      <c r="D263" s="6"/>
      <c r="E263" s="13">
        <f t="shared" si="12"/>
        <v>200000</v>
      </c>
    </row>
    <row r="264">
      <c r="A264" s="13"/>
      <c r="B264" s="6"/>
      <c r="C264" s="6"/>
      <c r="D264" s="6"/>
      <c r="E264" s="13">
        <f t="shared" si="12"/>
        <v>200000</v>
      </c>
    </row>
    <row r="265">
      <c r="A265" s="13"/>
      <c r="B265" s="6"/>
      <c r="C265" s="13"/>
      <c r="D265" s="6"/>
      <c r="E265" s="13">
        <f t="shared" si="12"/>
        <v>200000</v>
      </c>
    </row>
    <row r="266">
      <c r="D266" s="2"/>
      <c r="E266" s="13">
        <f t="shared" si="12"/>
        <v>200000</v>
      </c>
    </row>
    <row r="267">
      <c r="D267" s="2"/>
      <c r="E267" s="13">
        <f t="shared" si="12"/>
        <v>200000</v>
      </c>
    </row>
    <row r="268">
      <c r="D268" s="2"/>
      <c r="E268" s="13">
        <f t="shared" si="12"/>
        <v>200000</v>
      </c>
    </row>
    <row r="269">
      <c r="D269" s="2"/>
      <c r="E269" s="13">
        <f t="shared" si="12"/>
        <v>200000</v>
      </c>
    </row>
    <row r="270">
      <c r="D270" s="2"/>
    </row>
    <row r="273">
      <c r="B273" s="2" t="s">
        <v>737</v>
      </c>
    </row>
    <row r="274">
      <c r="A274" s="6" t="s">
        <v>5</v>
      </c>
      <c r="B274" s="6" t="s">
        <v>8</v>
      </c>
      <c r="C274" s="6" t="s">
        <v>9</v>
      </c>
      <c r="D274" s="6" t="s">
        <v>11</v>
      </c>
      <c r="E274" s="6" t="s">
        <v>14</v>
      </c>
    </row>
    <row r="275">
      <c r="A275" s="19"/>
      <c r="B275" s="6"/>
      <c r="C275" s="6"/>
      <c r="D275" s="13"/>
      <c r="E275" s="13"/>
    </row>
    <row r="276">
      <c r="A276" s="19">
        <v>46113.0</v>
      </c>
      <c r="B276" s="6" t="s">
        <v>87</v>
      </c>
      <c r="C276" s="6">
        <v>1200000.0</v>
      </c>
      <c r="D276" s="13"/>
      <c r="E276" s="13">
        <f t="shared" ref="E276:E287" si="13">+((E275+C276)-D276)</f>
        <v>1200000</v>
      </c>
    </row>
    <row r="277">
      <c r="A277" s="19"/>
      <c r="B277" s="6"/>
      <c r="C277" s="6"/>
      <c r="D277" s="6">
        <v>1200000.0</v>
      </c>
      <c r="E277" s="13">
        <f t="shared" si="13"/>
        <v>0</v>
      </c>
    </row>
    <row r="278">
      <c r="A278" s="19">
        <v>46154.0</v>
      </c>
      <c r="B278" s="6" t="s">
        <v>745</v>
      </c>
      <c r="C278" s="6">
        <v>1200000.0</v>
      </c>
      <c r="D278" s="6"/>
      <c r="E278" s="13">
        <f t="shared" si="13"/>
        <v>1200000</v>
      </c>
    </row>
    <row r="279">
      <c r="A279" s="19"/>
      <c r="B279" s="6" t="s">
        <v>747</v>
      </c>
      <c r="C279" s="6"/>
      <c r="D279" s="6">
        <v>1200000.0</v>
      </c>
      <c r="E279" s="13">
        <f t="shared" si="13"/>
        <v>0</v>
      </c>
    </row>
    <row r="280">
      <c r="A280" s="13"/>
      <c r="B280" s="6" t="s">
        <v>749</v>
      </c>
      <c r="C280" s="6">
        <v>700000.0</v>
      </c>
      <c r="D280" s="6"/>
      <c r="E280" s="13">
        <f t="shared" si="13"/>
        <v>700000</v>
      </c>
    </row>
    <row r="281">
      <c r="A281" s="19">
        <v>46206.0</v>
      </c>
      <c r="B281" s="6" t="s">
        <v>750</v>
      </c>
      <c r="C281" s="13"/>
      <c r="D281" s="6">
        <v>1200000.0</v>
      </c>
      <c r="E281" s="13">
        <f t="shared" si="13"/>
        <v>-500000</v>
      </c>
    </row>
    <row r="282">
      <c r="A282" s="19">
        <v>46210.0</v>
      </c>
      <c r="B282" s="6" t="s">
        <v>751</v>
      </c>
      <c r="C282" s="6">
        <v>218000.0</v>
      </c>
      <c r="D282" s="6"/>
      <c r="E282" s="13">
        <f t="shared" si="13"/>
        <v>-282000</v>
      </c>
    </row>
    <row r="283">
      <c r="A283" s="19">
        <v>46210.0</v>
      </c>
      <c r="B283" s="6" t="s">
        <v>753</v>
      </c>
      <c r="C283" s="6">
        <v>180000.0</v>
      </c>
      <c r="D283" s="6"/>
      <c r="E283" s="13">
        <f t="shared" si="13"/>
        <v>-102000</v>
      </c>
    </row>
    <row r="284">
      <c r="A284" s="12">
        <v>46247.0</v>
      </c>
      <c r="B284" s="6" t="s">
        <v>754</v>
      </c>
      <c r="C284" s="6">
        <v>1200000.0</v>
      </c>
      <c r="D284" s="6"/>
      <c r="E284" s="13">
        <f t="shared" si="13"/>
        <v>1098000</v>
      </c>
    </row>
    <row r="285">
      <c r="A285" s="43">
        <v>46245.0</v>
      </c>
      <c r="B285" s="6" t="s">
        <v>757</v>
      </c>
      <c r="C285" s="6"/>
      <c r="D285" s="168">
        <v>1200000.0</v>
      </c>
      <c r="E285" s="13">
        <f t="shared" si="13"/>
        <v>-102000</v>
      </c>
    </row>
    <row r="286">
      <c r="D286" s="2"/>
      <c r="E286" s="13">
        <f t="shared" si="13"/>
        <v>-102000</v>
      </c>
    </row>
    <row r="287">
      <c r="D287" s="2"/>
      <c r="E287" s="13">
        <f t="shared" si="13"/>
        <v>-102000</v>
      </c>
    </row>
    <row r="288">
      <c r="B288" s="2" t="s">
        <v>767</v>
      </c>
    </row>
    <row r="289">
      <c r="A289" s="6" t="s">
        <v>5</v>
      </c>
      <c r="B289" s="6" t="s">
        <v>8</v>
      </c>
      <c r="C289" s="6" t="s">
        <v>9</v>
      </c>
      <c r="D289" s="6" t="s">
        <v>11</v>
      </c>
      <c r="E289" s="6" t="s">
        <v>14</v>
      </c>
    </row>
    <row r="290">
      <c r="A290" s="19"/>
      <c r="B290" s="6"/>
      <c r="C290" s="6"/>
      <c r="D290" s="13"/>
      <c r="E290" s="13"/>
    </row>
    <row r="291">
      <c r="A291" s="19">
        <v>46132.0</v>
      </c>
      <c r="B291" s="6" t="s">
        <v>87</v>
      </c>
      <c r="C291" s="6">
        <v>1200000.0</v>
      </c>
      <c r="D291" s="13"/>
      <c r="E291" s="13">
        <f t="shared" ref="E291:E300" si="14">+((E290+C291)-D291)</f>
        <v>1200000</v>
      </c>
    </row>
    <row r="292">
      <c r="A292" s="19"/>
      <c r="B292" s="6" t="s">
        <v>776</v>
      </c>
      <c r="C292" s="6"/>
      <c r="D292" s="6">
        <v>100000.0</v>
      </c>
      <c r="E292" s="13">
        <f t="shared" si="14"/>
        <v>1100000</v>
      </c>
    </row>
    <row r="293">
      <c r="A293" s="19"/>
      <c r="B293" s="6" t="s">
        <v>779</v>
      </c>
      <c r="C293" s="6"/>
      <c r="D293" s="6">
        <v>1000000.0</v>
      </c>
      <c r="E293" s="13">
        <f t="shared" si="14"/>
        <v>100000</v>
      </c>
    </row>
    <row r="294">
      <c r="A294" s="19">
        <v>46164.0</v>
      </c>
      <c r="B294" s="6" t="s">
        <v>782</v>
      </c>
      <c r="C294" s="6">
        <v>1200000.0</v>
      </c>
      <c r="D294" s="6"/>
      <c r="E294" s="13">
        <f t="shared" si="14"/>
        <v>1300000</v>
      </c>
    </row>
    <row r="295">
      <c r="A295" s="19">
        <v>46183.0</v>
      </c>
      <c r="B295" s="6" t="s">
        <v>785</v>
      </c>
      <c r="C295" s="13"/>
      <c r="D295" s="6">
        <v>1200000.0</v>
      </c>
      <c r="E295" s="13">
        <f t="shared" si="14"/>
        <v>100000</v>
      </c>
    </row>
    <row r="296">
      <c r="A296" s="19">
        <v>46195.0</v>
      </c>
      <c r="B296" s="6" t="s">
        <v>787</v>
      </c>
      <c r="C296" s="6">
        <v>1200000.0</v>
      </c>
      <c r="D296" s="6"/>
      <c r="E296" s="13">
        <f t="shared" si="14"/>
        <v>1300000</v>
      </c>
    </row>
    <row r="297">
      <c r="A297" s="19">
        <v>46223.0</v>
      </c>
      <c r="B297" s="6" t="s">
        <v>789</v>
      </c>
      <c r="C297" s="6">
        <v>1200000.0</v>
      </c>
      <c r="D297" s="6"/>
      <c r="E297" s="13">
        <f t="shared" si="14"/>
        <v>2500000</v>
      </c>
    </row>
    <row r="298">
      <c r="A298" s="19">
        <v>46213.0</v>
      </c>
      <c r="B298" s="6" t="s">
        <v>792</v>
      </c>
      <c r="C298" s="13"/>
      <c r="D298" s="6">
        <v>1200000.0</v>
      </c>
      <c r="E298" s="13">
        <f t="shared" si="14"/>
        <v>1300000</v>
      </c>
    </row>
    <row r="299">
      <c r="A299" s="19">
        <v>46245.0</v>
      </c>
      <c r="B299" s="6" t="s">
        <v>792</v>
      </c>
      <c r="C299" s="6"/>
      <c r="D299" s="6">
        <v>1200000.0</v>
      </c>
      <c r="E299" s="13">
        <f t="shared" si="14"/>
        <v>100000</v>
      </c>
    </row>
    <row r="300">
      <c r="A300" s="13"/>
      <c r="B300" s="6" t="s">
        <v>796</v>
      </c>
      <c r="C300" s="13"/>
      <c r="D300" s="6">
        <v>1200000.0</v>
      </c>
      <c r="E300" s="13">
        <f t="shared" si="14"/>
        <v>-1100000</v>
      </c>
    </row>
    <row r="301">
      <c r="B301" s="2" t="s">
        <v>798</v>
      </c>
      <c r="D301" s="2">
        <v>1200000.0</v>
      </c>
    </row>
    <row r="303">
      <c r="B303" s="2" t="s">
        <v>800</v>
      </c>
    </row>
    <row r="304">
      <c r="A304" s="6" t="s">
        <v>5</v>
      </c>
      <c r="B304" s="6" t="s">
        <v>8</v>
      </c>
      <c r="C304" s="6" t="s">
        <v>9</v>
      </c>
      <c r="D304" s="6" t="s">
        <v>11</v>
      </c>
      <c r="E304" s="6" t="s">
        <v>14</v>
      </c>
    </row>
    <row r="305">
      <c r="A305" s="19"/>
      <c r="B305" s="6"/>
      <c r="C305" s="6"/>
      <c r="D305" s="13"/>
      <c r="E305" s="13"/>
    </row>
    <row r="306">
      <c r="A306" s="19">
        <v>46132.0</v>
      </c>
      <c r="B306" s="6" t="s">
        <v>87</v>
      </c>
      <c r="C306" s="6">
        <v>1200000.0</v>
      </c>
      <c r="D306" s="13"/>
      <c r="E306" s="13">
        <f t="shared" ref="E306:E315" si="15">+((E305+C306)-D306)</f>
        <v>1200000</v>
      </c>
    </row>
    <row r="307">
      <c r="A307" s="19"/>
      <c r="B307" s="6" t="s">
        <v>776</v>
      </c>
      <c r="C307" s="6"/>
      <c r="D307" s="6">
        <v>100000.0</v>
      </c>
      <c r="E307" s="13">
        <f t="shared" si="15"/>
        <v>1100000</v>
      </c>
    </row>
    <row r="308">
      <c r="A308" s="19"/>
      <c r="B308" s="6" t="s">
        <v>808</v>
      </c>
      <c r="C308" s="6"/>
      <c r="D308" s="6">
        <v>1000000.0</v>
      </c>
      <c r="E308" s="13">
        <f t="shared" si="15"/>
        <v>100000</v>
      </c>
    </row>
    <row r="309">
      <c r="A309" s="19"/>
      <c r="B309" s="6" t="s">
        <v>809</v>
      </c>
      <c r="C309" s="6">
        <v>1200000.0</v>
      </c>
      <c r="D309" s="6"/>
      <c r="E309" s="13">
        <f t="shared" si="15"/>
        <v>1300000</v>
      </c>
    </row>
    <row r="310">
      <c r="A310" s="13"/>
      <c r="B310" s="6" t="s">
        <v>811</v>
      </c>
      <c r="C310" s="13"/>
      <c r="D310" s="6">
        <v>1200000.0</v>
      </c>
      <c r="E310" s="13">
        <f t="shared" si="15"/>
        <v>100000</v>
      </c>
    </row>
    <row r="311">
      <c r="A311" s="19">
        <v>46195.0</v>
      </c>
      <c r="B311" s="6" t="s">
        <v>787</v>
      </c>
      <c r="C311" s="6">
        <v>1200000.0</v>
      </c>
      <c r="D311" s="6"/>
      <c r="E311" s="13">
        <f t="shared" si="15"/>
        <v>1300000</v>
      </c>
    </row>
    <row r="312">
      <c r="A312" s="13"/>
      <c r="B312" s="6"/>
      <c r="C312" s="13"/>
      <c r="D312" s="6"/>
      <c r="E312" s="13">
        <f t="shared" si="15"/>
        <v>1300000</v>
      </c>
    </row>
    <row r="313">
      <c r="A313" s="13"/>
      <c r="B313" s="6"/>
      <c r="C313" s="13"/>
      <c r="D313" s="6"/>
      <c r="E313" s="13">
        <f t="shared" si="15"/>
        <v>1300000</v>
      </c>
    </row>
    <row r="314">
      <c r="A314" s="13"/>
      <c r="B314" s="6"/>
      <c r="C314" s="6"/>
      <c r="D314" s="6"/>
      <c r="E314" s="13">
        <f t="shared" si="15"/>
        <v>1300000</v>
      </c>
    </row>
    <row r="315">
      <c r="A315" s="13"/>
      <c r="B315" s="6"/>
      <c r="C315" s="13"/>
      <c r="D315" s="6"/>
      <c r="E315" s="13">
        <f t="shared" si="15"/>
        <v>1300000</v>
      </c>
    </row>
    <row r="318">
      <c r="B318" s="2" t="s">
        <v>819</v>
      </c>
    </row>
    <row r="319">
      <c r="A319" s="6" t="s">
        <v>5</v>
      </c>
      <c r="B319" s="6" t="s">
        <v>8</v>
      </c>
      <c r="C319" s="6" t="s">
        <v>9</v>
      </c>
      <c r="D319" s="6" t="s">
        <v>11</v>
      </c>
      <c r="E319" s="6" t="s">
        <v>14</v>
      </c>
    </row>
    <row r="320">
      <c r="A320" s="19"/>
      <c r="B320" s="6"/>
      <c r="C320" s="6"/>
      <c r="D320" s="13"/>
      <c r="E320" s="13"/>
    </row>
    <row r="321">
      <c r="A321" s="19">
        <v>46132.0</v>
      </c>
      <c r="B321" s="6" t="s">
        <v>87</v>
      </c>
      <c r="C321" s="6">
        <v>1000000.0</v>
      </c>
      <c r="D321" s="13"/>
      <c r="E321" s="13">
        <f t="shared" ref="E321:E330" si="16">+((E320+C321)-D321)</f>
        <v>1000000</v>
      </c>
    </row>
    <row r="322">
      <c r="A322" s="19"/>
      <c r="B322" s="6" t="s">
        <v>776</v>
      </c>
      <c r="C322" s="6"/>
      <c r="D322" s="6">
        <v>100000.0</v>
      </c>
      <c r="E322" s="13">
        <f t="shared" si="16"/>
        <v>900000</v>
      </c>
    </row>
    <row r="323">
      <c r="A323" s="19"/>
      <c r="B323" s="6" t="s">
        <v>828</v>
      </c>
      <c r="C323" s="6"/>
      <c r="D323" s="6">
        <v>100000.0</v>
      </c>
      <c r="E323" s="13">
        <f t="shared" si="16"/>
        <v>800000</v>
      </c>
    </row>
    <row r="324">
      <c r="A324" s="19"/>
      <c r="B324" s="6" t="s">
        <v>830</v>
      </c>
      <c r="C324" s="6"/>
      <c r="D324" s="6">
        <v>100000.0</v>
      </c>
      <c r="E324" s="13">
        <f t="shared" si="16"/>
        <v>700000</v>
      </c>
    </row>
    <row r="325">
      <c r="A325" s="13"/>
      <c r="B325" s="6" t="s">
        <v>808</v>
      </c>
      <c r="C325" s="13"/>
      <c r="D325" s="6">
        <v>500000.0</v>
      </c>
      <c r="E325" s="13">
        <f t="shared" si="16"/>
        <v>200000</v>
      </c>
    </row>
    <row r="326">
      <c r="A326" s="13"/>
      <c r="B326" s="6" t="s">
        <v>834</v>
      </c>
      <c r="C326" s="6">
        <v>500000.0</v>
      </c>
      <c r="D326" s="6"/>
      <c r="E326" s="13">
        <f t="shared" si="16"/>
        <v>700000</v>
      </c>
      <c r="F326" s="2">
        <v>700000.0</v>
      </c>
    </row>
    <row r="327">
      <c r="A327" s="13"/>
      <c r="B327" s="6" t="s">
        <v>837</v>
      </c>
      <c r="C327" s="13"/>
      <c r="D327" s="6">
        <v>500000.0</v>
      </c>
      <c r="E327" s="13">
        <f t="shared" si="16"/>
        <v>200000</v>
      </c>
      <c r="F327" s="2">
        <v>1100000.0</v>
      </c>
    </row>
    <row r="328">
      <c r="A328" s="19">
        <v>46219.0</v>
      </c>
      <c r="B328" s="6" t="s">
        <v>839</v>
      </c>
      <c r="C328" s="6">
        <v>3000000.0</v>
      </c>
      <c r="D328" s="6"/>
      <c r="E328" s="13">
        <f t="shared" si="16"/>
        <v>3200000</v>
      </c>
      <c r="F328" s="2">
        <v>1100000.0</v>
      </c>
    </row>
    <row r="329">
      <c r="A329" s="13"/>
      <c r="B329" s="6" t="s">
        <v>842</v>
      </c>
      <c r="C329" s="6">
        <v>3000000.0</v>
      </c>
      <c r="D329" s="6"/>
      <c r="E329" s="13">
        <f t="shared" si="16"/>
        <v>6200000</v>
      </c>
      <c r="F329" s="2">
        <v>600000.0</v>
      </c>
    </row>
    <row r="330">
      <c r="A330" s="13"/>
      <c r="B330" s="6" t="s">
        <v>844</v>
      </c>
      <c r="C330" s="6">
        <v>1500000.0</v>
      </c>
      <c r="D330" s="6"/>
      <c r="E330" s="13">
        <f t="shared" si="16"/>
        <v>7700000</v>
      </c>
    </row>
    <row r="331">
      <c r="D331" s="2">
        <v>251000.0</v>
      </c>
      <c r="F331" s="22">
        <f>F326+F327+F328+F329</f>
        <v>3500000</v>
      </c>
      <c r="H331" s="2" t="s">
        <v>848</v>
      </c>
    </row>
    <row r="333">
      <c r="B333" s="2" t="s">
        <v>850</v>
      </c>
    </row>
    <row r="334">
      <c r="A334" s="6" t="s">
        <v>5</v>
      </c>
      <c r="B334" s="6" t="s">
        <v>8</v>
      </c>
      <c r="C334" s="6" t="s">
        <v>9</v>
      </c>
      <c r="D334" s="6" t="s">
        <v>11</v>
      </c>
      <c r="E334" s="6" t="s">
        <v>14</v>
      </c>
    </row>
    <row r="335">
      <c r="A335" s="19"/>
      <c r="B335" s="6"/>
      <c r="C335" s="6"/>
      <c r="D335" s="13"/>
      <c r="E335" s="13"/>
    </row>
    <row r="336">
      <c r="A336" s="19">
        <v>46132.0</v>
      </c>
      <c r="B336" s="6" t="s">
        <v>87</v>
      </c>
      <c r="C336" s="6">
        <v>500000.0</v>
      </c>
      <c r="D336" s="13"/>
      <c r="E336" s="13">
        <f t="shared" ref="E336:E345" si="17">+((E335+C336)-D336)</f>
        <v>500000</v>
      </c>
    </row>
    <row r="337">
      <c r="A337" s="19"/>
      <c r="B337" s="6" t="s">
        <v>776</v>
      </c>
      <c r="C337" s="6"/>
      <c r="D337" s="6">
        <v>100000.0</v>
      </c>
      <c r="E337" s="13">
        <f t="shared" si="17"/>
        <v>400000</v>
      </c>
    </row>
    <row r="338">
      <c r="A338" s="19"/>
      <c r="B338" s="6" t="s">
        <v>782</v>
      </c>
      <c r="C338" s="6">
        <v>700000.0</v>
      </c>
      <c r="D338" s="6"/>
      <c r="E338" s="13">
        <f t="shared" si="17"/>
        <v>1100000</v>
      </c>
    </row>
    <row r="339">
      <c r="A339" s="19"/>
      <c r="B339" s="6" t="s">
        <v>828</v>
      </c>
      <c r="C339" s="6"/>
      <c r="D339" s="6">
        <v>100000.0</v>
      </c>
      <c r="E339" s="13">
        <f t="shared" si="17"/>
        <v>1000000</v>
      </c>
    </row>
    <row r="340">
      <c r="A340" s="13"/>
      <c r="B340" s="6" t="s">
        <v>858</v>
      </c>
      <c r="C340" s="13"/>
      <c r="D340" s="6">
        <v>100000.0</v>
      </c>
      <c r="E340" s="13">
        <f t="shared" si="17"/>
        <v>900000</v>
      </c>
    </row>
    <row r="341">
      <c r="A341" s="13"/>
      <c r="B341" s="6" t="s">
        <v>808</v>
      </c>
      <c r="C341" s="13"/>
      <c r="D341" s="6">
        <v>500000.0</v>
      </c>
      <c r="E341" s="13">
        <f t="shared" si="17"/>
        <v>400000</v>
      </c>
      <c r="F341" s="2">
        <v>700000.0</v>
      </c>
    </row>
    <row r="342">
      <c r="A342" s="13"/>
      <c r="B342" s="6" t="s">
        <v>834</v>
      </c>
      <c r="C342" s="6">
        <v>1200000.0</v>
      </c>
      <c r="D342" s="6"/>
      <c r="E342" s="13">
        <f t="shared" si="17"/>
        <v>1600000</v>
      </c>
      <c r="F342" s="2">
        <v>1100000.0</v>
      </c>
    </row>
    <row r="343">
      <c r="A343" s="19">
        <v>46183.0</v>
      </c>
      <c r="B343" s="6" t="s">
        <v>863</v>
      </c>
      <c r="C343" s="13"/>
      <c r="D343" s="6">
        <v>1200000.0</v>
      </c>
      <c r="E343" s="13">
        <f t="shared" si="17"/>
        <v>400000</v>
      </c>
      <c r="F343" s="2">
        <v>1100000.0</v>
      </c>
    </row>
    <row r="344">
      <c r="A344" s="13"/>
      <c r="B344" s="6" t="s">
        <v>753</v>
      </c>
      <c r="C344" s="6"/>
      <c r="D344" s="6">
        <v>400000.0</v>
      </c>
      <c r="E344" s="13">
        <f t="shared" si="17"/>
        <v>0</v>
      </c>
      <c r="F344" s="2">
        <v>600000.0</v>
      </c>
    </row>
    <row r="345">
      <c r="A345" s="13"/>
      <c r="B345" s="6"/>
      <c r="C345" s="13"/>
      <c r="D345" s="6"/>
      <c r="E345" s="13">
        <f t="shared" si="17"/>
        <v>0</v>
      </c>
    </row>
    <row r="346">
      <c r="F346" s="22">
        <f>F341+F342+F343+F344</f>
        <v>3500000</v>
      </c>
    </row>
    <row r="348">
      <c r="B348" s="2" t="s">
        <v>869</v>
      </c>
    </row>
    <row r="349">
      <c r="A349" s="6" t="s">
        <v>5</v>
      </c>
      <c r="B349" s="6" t="s">
        <v>8</v>
      </c>
      <c r="C349" s="6" t="s">
        <v>9</v>
      </c>
      <c r="D349" s="6" t="s">
        <v>11</v>
      </c>
      <c r="E349" s="6" t="s">
        <v>14</v>
      </c>
    </row>
    <row r="350">
      <c r="A350" s="19"/>
      <c r="B350" s="6"/>
      <c r="C350" s="6"/>
      <c r="D350" s="13"/>
      <c r="E350" s="13"/>
    </row>
    <row r="351">
      <c r="A351" s="19">
        <v>46132.0</v>
      </c>
      <c r="B351" s="6" t="s">
        <v>87</v>
      </c>
      <c r="C351" s="6">
        <v>5000000.0</v>
      </c>
      <c r="D351" s="13"/>
      <c r="E351" s="13">
        <f t="shared" ref="E351:E359" si="18">+((E350+C351)-D351)</f>
        <v>5000000</v>
      </c>
    </row>
    <row r="352">
      <c r="A352" s="19"/>
      <c r="B352" s="6" t="s">
        <v>776</v>
      </c>
      <c r="C352" s="6"/>
      <c r="D352" s="6">
        <v>100000.0</v>
      </c>
      <c r="E352" s="13">
        <f t="shared" si="18"/>
        <v>4900000</v>
      </c>
    </row>
    <row r="353">
      <c r="A353" s="19"/>
      <c r="B353" s="6" t="s">
        <v>875</v>
      </c>
      <c r="C353" s="6"/>
      <c r="D353" s="6">
        <v>500000.0</v>
      </c>
      <c r="E353" s="13">
        <f t="shared" si="18"/>
        <v>4400000</v>
      </c>
    </row>
    <row r="354">
      <c r="A354" s="19"/>
      <c r="B354" s="6" t="s">
        <v>830</v>
      </c>
      <c r="C354" s="6"/>
      <c r="D354" s="6"/>
      <c r="E354" s="13">
        <f t="shared" si="18"/>
        <v>4400000</v>
      </c>
    </row>
    <row r="355">
      <c r="A355" s="19">
        <v>46127.0</v>
      </c>
      <c r="B355" s="6" t="s">
        <v>808</v>
      </c>
      <c r="C355" s="13"/>
      <c r="D355" s="6">
        <v>1200000.0</v>
      </c>
      <c r="E355" s="13">
        <f t="shared" si="18"/>
        <v>3200000</v>
      </c>
    </row>
    <row r="356">
      <c r="A356" s="19">
        <v>46157.0</v>
      </c>
      <c r="B356" s="6" t="s">
        <v>878</v>
      </c>
      <c r="C356" s="13"/>
      <c r="D356" s="6">
        <v>108000.0</v>
      </c>
      <c r="E356" s="13">
        <f t="shared" si="18"/>
        <v>3092000</v>
      </c>
    </row>
    <row r="357">
      <c r="A357" s="12">
        <v>46157.0</v>
      </c>
      <c r="B357" s="2" t="s">
        <v>879</v>
      </c>
      <c r="C357" s="13"/>
      <c r="D357" s="6">
        <v>144000.0</v>
      </c>
      <c r="E357" s="13">
        <f t="shared" si="18"/>
        <v>2948000</v>
      </c>
    </row>
    <row r="358">
      <c r="A358" s="19">
        <v>46170.0</v>
      </c>
      <c r="B358" s="6" t="s">
        <v>881</v>
      </c>
      <c r="C358" s="13"/>
      <c r="D358" s="6">
        <v>180000.0</v>
      </c>
      <c r="E358" s="13">
        <f t="shared" si="18"/>
        <v>2768000</v>
      </c>
    </row>
    <row r="359">
      <c r="A359" s="12">
        <v>46176.0</v>
      </c>
      <c r="B359" s="6" t="s">
        <v>882</v>
      </c>
      <c r="D359" s="2">
        <v>48000.0</v>
      </c>
      <c r="E359" s="13">
        <f t="shared" si="18"/>
        <v>2720000</v>
      </c>
    </row>
    <row r="360">
      <c r="A360" s="12">
        <v>46181.0</v>
      </c>
      <c r="B360" s="6" t="s">
        <v>886</v>
      </c>
      <c r="D360" s="2">
        <v>144000.0</v>
      </c>
      <c r="E360" s="13"/>
    </row>
    <row r="361">
      <c r="A361" s="19">
        <v>46188.0</v>
      </c>
      <c r="B361" s="6" t="s">
        <v>887</v>
      </c>
      <c r="C361" s="13"/>
      <c r="D361" s="6">
        <v>700000.0</v>
      </c>
      <c r="E361" s="13">
        <f>+((E359+C361)-D361)</f>
        <v>2020000</v>
      </c>
    </row>
    <row r="362">
      <c r="B362" s="2" t="s">
        <v>686</v>
      </c>
      <c r="C362" s="2">
        <v>3000000.0</v>
      </c>
      <c r="E362" s="13">
        <f t="shared" ref="E362:E380" si="19">+((E361+C362)-D362)</f>
        <v>5020000</v>
      </c>
    </row>
    <row r="363">
      <c r="A363" s="12">
        <v>46189.0</v>
      </c>
      <c r="B363" s="2" t="s">
        <v>890</v>
      </c>
      <c r="D363" s="2">
        <v>180000.0</v>
      </c>
      <c r="E363" s="13">
        <f t="shared" si="19"/>
        <v>4840000</v>
      </c>
    </row>
    <row r="364">
      <c r="A364" s="12">
        <v>46189.0</v>
      </c>
      <c r="B364" s="2" t="s">
        <v>603</v>
      </c>
      <c r="D364" s="2">
        <v>250000.0</v>
      </c>
      <c r="E364" s="13">
        <f t="shared" si="19"/>
        <v>4590000</v>
      </c>
    </row>
    <row r="365">
      <c r="B365" s="2" t="s">
        <v>892</v>
      </c>
      <c r="D365" s="2">
        <v>80000.0</v>
      </c>
      <c r="E365" s="13">
        <f t="shared" si="19"/>
        <v>4510000</v>
      </c>
    </row>
    <row r="366">
      <c r="B366" s="2" t="s">
        <v>894</v>
      </c>
      <c r="D366" s="6">
        <v>180000.0</v>
      </c>
      <c r="E366" s="13">
        <f t="shared" si="19"/>
        <v>4330000</v>
      </c>
    </row>
    <row r="367">
      <c r="B367" s="2" t="s">
        <v>896</v>
      </c>
      <c r="D367" s="6">
        <v>180000.0</v>
      </c>
      <c r="E367" s="13">
        <f t="shared" si="19"/>
        <v>4150000</v>
      </c>
    </row>
    <row r="368">
      <c r="B368" s="2" t="s">
        <v>898</v>
      </c>
      <c r="D368" s="2">
        <v>144000.0</v>
      </c>
      <c r="E368" s="13">
        <f t="shared" si="19"/>
        <v>4006000</v>
      </c>
    </row>
    <row r="369">
      <c r="B369" s="2" t="s">
        <v>902</v>
      </c>
      <c r="D369" s="2">
        <v>180900.0</v>
      </c>
      <c r="E369" s="13">
        <f t="shared" si="19"/>
        <v>3825100</v>
      </c>
    </row>
    <row r="370">
      <c r="B370" s="2" t="s">
        <v>904</v>
      </c>
      <c r="D370" s="2">
        <v>180000.0</v>
      </c>
      <c r="E370" s="13">
        <f t="shared" si="19"/>
        <v>3645100</v>
      </c>
    </row>
    <row r="371">
      <c r="B371" s="2" t="s">
        <v>906</v>
      </c>
      <c r="D371" s="2">
        <v>1000000.0</v>
      </c>
      <c r="E371" s="13">
        <f t="shared" si="19"/>
        <v>2645100</v>
      </c>
    </row>
    <row r="372">
      <c r="B372" s="2" t="s">
        <v>907</v>
      </c>
      <c r="D372" s="2">
        <v>80000.0</v>
      </c>
      <c r="E372" s="13">
        <f t="shared" si="19"/>
        <v>2565100</v>
      </c>
    </row>
    <row r="373">
      <c r="A373" s="12">
        <v>46229.0</v>
      </c>
      <c r="B373" s="2" t="s">
        <v>911</v>
      </c>
      <c r="D373" s="2">
        <v>180000.0</v>
      </c>
      <c r="E373" s="13">
        <f t="shared" si="19"/>
        <v>2385100</v>
      </c>
    </row>
    <row r="374">
      <c r="A374" s="2" t="s">
        <v>912</v>
      </c>
      <c r="B374" s="2" t="s">
        <v>906</v>
      </c>
      <c r="D374" s="2">
        <v>1200000.0</v>
      </c>
      <c r="E374" s="13">
        <f t="shared" si="19"/>
        <v>1185100</v>
      </c>
    </row>
    <row r="375">
      <c r="A375" s="12">
        <v>46239.0</v>
      </c>
      <c r="B375" s="2" t="s">
        <v>287</v>
      </c>
      <c r="D375" s="2">
        <v>180000.0</v>
      </c>
      <c r="E375" s="13">
        <f t="shared" si="19"/>
        <v>1005100</v>
      </c>
    </row>
    <row r="376">
      <c r="A376" s="12">
        <v>46239.0</v>
      </c>
      <c r="B376" s="2" t="s">
        <v>915</v>
      </c>
      <c r="D376" s="2">
        <v>180000.0</v>
      </c>
      <c r="E376" s="13">
        <f t="shared" si="19"/>
        <v>825100</v>
      </c>
    </row>
    <row r="377">
      <c r="A377" s="12">
        <v>46248.0</v>
      </c>
      <c r="B377" s="2" t="s">
        <v>917</v>
      </c>
      <c r="D377" s="2">
        <v>180000.0</v>
      </c>
      <c r="E377" s="13">
        <f t="shared" si="19"/>
        <v>645100</v>
      </c>
    </row>
    <row r="378">
      <c r="A378" s="12">
        <v>46245.0</v>
      </c>
      <c r="B378" s="2" t="s">
        <v>925</v>
      </c>
      <c r="D378" s="180">
        <v>1200000.0</v>
      </c>
      <c r="E378" s="13">
        <f t="shared" si="19"/>
        <v>-554900</v>
      </c>
    </row>
    <row r="379">
      <c r="A379" s="12">
        <v>46252.0</v>
      </c>
      <c r="B379" s="2" t="s">
        <v>471</v>
      </c>
      <c r="C379" s="2">
        <v>3000000.0</v>
      </c>
      <c r="E379" s="13">
        <f t="shared" si="19"/>
        <v>2445100</v>
      </c>
    </row>
    <row r="380">
      <c r="A380" s="12">
        <v>46253.0</v>
      </c>
      <c r="B380" s="2" t="s">
        <v>452</v>
      </c>
      <c r="D380" s="2">
        <v>500000.0</v>
      </c>
      <c r="E380" s="13">
        <f t="shared" si="19"/>
        <v>1945100</v>
      </c>
    </row>
    <row r="381">
      <c r="B381" s="2" t="s">
        <v>280</v>
      </c>
      <c r="D381" s="2">
        <v>103000.0</v>
      </c>
      <c r="E381" s="13"/>
    </row>
    <row r="382">
      <c r="B382" s="2" t="s">
        <v>934</v>
      </c>
      <c r="D382" s="2">
        <v>144000.0</v>
      </c>
      <c r="E382" s="13"/>
    </row>
    <row r="383">
      <c r="A383" s="12">
        <v>46258.0</v>
      </c>
      <c r="B383" s="2" t="s">
        <v>935</v>
      </c>
      <c r="D383" s="2">
        <v>144000.0</v>
      </c>
      <c r="E383" s="13"/>
    </row>
    <row r="384">
      <c r="A384" s="12">
        <v>46264.0</v>
      </c>
      <c r="B384" s="2" t="s">
        <v>936</v>
      </c>
      <c r="D384" s="2">
        <v>144000.0</v>
      </c>
      <c r="E384" s="13"/>
    </row>
    <row r="385">
      <c r="A385" s="12">
        <v>46275.0</v>
      </c>
      <c r="B385" s="2" t="s">
        <v>938</v>
      </c>
      <c r="D385" s="2">
        <v>180000.0</v>
      </c>
      <c r="E385" s="13"/>
    </row>
    <row r="386">
      <c r="B386" s="2" t="s">
        <v>939</v>
      </c>
      <c r="D386" s="2">
        <v>450000.0</v>
      </c>
      <c r="E386" s="13"/>
    </row>
    <row r="387">
      <c r="E387" s="13"/>
    </row>
    <row r="388">
      <c r="E388" s="13"/>
    </row>
    <row r="389">
      <c r="E389" s="13"/>
    </row>
    <row r="390">
      <c r="E390" s="13">
        <f>+((E380+C390)-D390)</f>
        <v>1945100</v>
      </c>
    </row>
    <row r="391">
      <c r="B391" s="2" t="s">
        <v>945</v>
      </c>
    </row>
    <row r="392">
      <c r="A392" s="6" t="s">
        <v>5</v>
      </c>
      <c r="B392" s="6" t="s">
        <v>8</v>
      </c>
      <c r="C392" s="6" t="s">
        <v>9</v>
      </c>
      <c r="D392" s="6" t="s">
        <v>11</v>
      </c>
      <c r="E392" s="6" t="s">
        <v>14</v>
      </c>
    </row>
    <row r="393">
      <c r="A393" s="19"/>
      <c r="B393" s="6"/>
      <c r="C393" s="6"/>
      <c r="D393" s="13"/>
      <c r="E393" s="13"/>
    </row>
    <row r="394">
      <c r="A394" s="19">
        <v>46185.0</v>
      </c>
      <c r="B394" s="6" t="s">
        <v>87</v>
      </c>
      <c r="C394" s="6">
        <v>1200000.0</v>
      </c>
      <c r="D394" s="13"/>
      <c r="E394" s="13">
        <f t="shared" ref="E394:E398" si="20">+((E393+C394)-D394)</f>
        <v>1200000</v>
      </c>
    </row>
    <row r="395">
      <c r="A395" s="19"/>
      <c r="B395" s="6" t="s">
        <v>776</v>
      </c>
      <c r="C395" s="6"/>
      <c r="D395" s="6">
        <v>100000.0</v>
      </c>
      <c r="E395" s="13">
        <f t="shared" si="20"/>
        <v>1100000</v>
      </c>
    </row>
    <row r="396">
      <c r="A396" s="19">
        <v>46188.0</v>
      </c>
      <c r="B396" s="6" t="s">
        <v>949</v>
      </c>
      <c r="C396" s="6"/>
      <c r="D396" s="6">
        <v>1100000.0</v>
      </c>
      <c r="E396" s="13">
        <f t="shared" si="20"/>
        <v>0</v>
      </c>
    </row>
    <row r="397">
      <c r="A397" s="19">
        <v>46213.0</v>
      </c>
      <c r="B397" s="6" t="s">
        <v>514</v>
      </c>
      <c r="C397" s="6">
        <v>1200000.0</v>
      </c>
      <c r="D397" s="6"/>
      <c r="E397" s="13">
        <f t="shared" si="20"/>
        <v>1200000</v>
      </c>
    </row>
    <row r="398">
      <c r="A398" s="12">
        <v>46217.0</v>
      </c>
      <c r="B398" s="6" t="s">
        <v>757</v>
      </c>
      <c r="C398" s="13"/>
      <c r="D398" s="6">
        <v>1200000.0</v>
      </c>
      <c r="E398" s="13">
        <f t="shared" si="20"/>
        <v>0</v>
      </c>
    </row>
    <row r="399">
      <c r="A399" s="19">
        <v>46247.0</v>
      </c>
      <c r="B399" s="6" t="s">
        <v>787</v>
      </c>
      <c r="C399" s="6">
        <v>1200000.0</v>
      </c>
      <c r="D399" s="6"/>
      <c r="E399" s="6" t="s">
        <v>952</v>
      </c>
    </row>
    <row r="400">
      <c r="A400" s="19">
        <v>46248.0</v>
      </c>
      <c r="B400" s="6" t="s">
        <v>954</v>
      </c>
      <c r="C400" s="6">
        <v>1200000.0</v>
      </c>
      <c r="D400" s="6"/>
      <c r="E400" s="13" t="str">
        <f>+((E399+C400)-D400)</f>
        <v>#VALUE!</v>
      </c>
    </row>
    <row r="401">
      <c r="A401" s="19"/>
      <c r="B401" s="6"/>
      <c r="C401" s="13"/>
      <c r="D401" s="6"/>
      <c r="E401" s="13"/>
    </row>
    <row r="402">
      <c r="A402" s="13"/>
      <c r="B402" s="6"/>
      <c r="C402" s="6"/>
      <c r="D402" s="6"/>
      <c r="E402" s="13"/>
    </row>
    <row r="403">
      <c r="A403" s="13"/>
      <c r="B403" s="6"/>
      <c r="C403" s="13"/>
      <c r="D403" s="6"/>
      <c r="E403" s="13"/>
    </row>
    <row r="405">
      <c r="B405" s="2" t="s">
        <v>958</v>
      </c>
    </row>
    <row r="406">
      <c r="A406" s="6" t="s">
        <v>5</v>
      </c>
      <c r="B406" s="6" t="s">
        <v>8</v>
      </c>
      <c r="C406" s="6" t="s">
        <v>9</v>
      </c>
      <c r="D406" s="6" t="s">
        <v>11</v>
      </c>
      <c r="E406" s="6" t="s">
        <v>14</v>
      </c>
    </row>
    <row r="407">
      <c r="A407" s="19"/>
      <c r="B407" s="6"/>
      <c r="C407" s="6"/>
      <c r="D407" s="13"/>
      <c r="E407" s="13"/>
    </row>
    <row r="408">
      <c r="A408" s="19">
        <v>46185.0</v>
      </c>
      <c r="B408" s="6" t="s">
        <v>87</v>
      </c>
      <c r="C408" s="6">
        <v>800000.0</v>
      </c>
      <c r="D408" s="13"/>
      <c r="E408" s="13">
        <f t="shared" ref="E408:E414" si="21">+((E407+C408)-D408)</f>
        <v>800000</v>
      </c>
    </row>
    <row r="409">
      <c r="A409" s="19"/>
      <c r="B409" s="6" t="s">
        <v>776</v>
      </c>
      <c r="C409" s="6"/>
      <c r="D409" s="6">
        <v>100000.0</v>
      </c>
      <c r="E409" s="13">
        <f t="shared" si="21"/>
        <v>700000</v>
      </c>
    </row>
    <row r="410">
      <c r="A410" s="19">
        <v>46188.0</v>
      </c>
      <c r="B410" s="6" t="s">
        <v>863</v>
      </c>
      <c r="C410" s="6"/>
      <c r="D410" s="6">
        <v>700000.0</v>
      </c>
      <c r="E410" s="13">
        <f t="shared" si="21"/>
        <v>0</v>
      </c>
    </row>
    <row r="411">
      <c r="A411" s="19">
        <v>46188.0</v>
      </c>
      <c r="B411" s="6" t="s">
        <v>963</v>
      </c>
      <c r="C411" s="6"/>
      <c r="D411" s="6">
        <v>140000.0</v>
      </c>
      <c r="E411" s="13">
        <f t="shared" si="21"/>
        <v>-140000</v>
      </c>
    </row>
    <row r="412">
      <c r="A412" s="13"/>
      <c r="B412" s="6"/>
      <c r="C412" s="13"/>
      <c r="D412" s="6"/>
      <c r="E412" s="13">
        <f t="shared" si="21"/>
        <v>-140000</v>
      </c>
    </row>
    <row r="413">
      <c r="A413" s="13"/>
      <c r="B413" s="6"/>
      <c r="C413" s="13"/>
      <c r="D413" s="6"/>
      <c r="E413" s="13">
        <f t="shared" si="21"/>
        <v>-140000</v>
      </c>
    </row>
    <row r="414">
      <c r="A414" s="13"/>
      <c r="B414" s="6"/>
      <c r="C414" s="6"/>
      <c r="D414" s="6"/>
      <c r="E414" s="13">
        <f t="shared" si="21"/>
        <v>-140000</v>
      </c>
    </row>
    <row r="415">
      <c r="A415" s="19"/>
      <c r="B415" s="6"/>
      <c r="C415" s="13"/>
      <c r="D415" s="6"/>
      <c r="E415" s="13"/>
    </row>
    <row r="416">
      <c r="A416" s="13"/>
      <c r="B416" s="6"/>
      <c r="C416" s="6"/>
      <c r="D416" s="6"/>
      <c r="E416" s="13"/>
    </row>
    <row r="417">
      <c r="A417" s="13"/>
      <c r="B417" s="6"/>
      <c r="C417" s="13"/>
      <c r="D417" s="6"/>
      <c r="E417" s="13"/>
    </row>
    <row r="421">
      <c r="B421" s="2" t="s">
        <v>967</v>
      </c>
    </row>
    <row r="422">
      <c r="A422" s="6" t="s">
        <v>5</v>
      </c>
      <c r="B422" s="6" t="s">
        <v>8</v>
      </c>
      <c r="C422" s="6" t="s">
        <v>9</v>
      </c>
      <c r="D422" s="6" t="s">
        <v>11</v>
      </c>
      <c r="E422" s="6" t="s">
        <v>14</v>
      </c>
    </row>
    <row r="423">
      <c r="A423" s="19"/>
      <c r="B423" s="6"/>
      <c r="C423" s="6"/>
      <c r="D423" s="13"/>
      <c r="E423" s="13"/>
    </row>
    <row r="424">
      <c r="A424" s="19">
        <v>46185.0</v>
      </c>
      <c r="B424" s="6" t="s">
        <v>87</v>
      </c>
      <c r="C424" s="6">
        <v>1200000.0</v>
      </c>
      <c r="D424" s="13"/>
      <c r="E424" s="13">
        <f t="shared" ref="E424:E430" si="22">+((E423+C424)-D424)</f>
        <v>1200000</v>
      </c>
    </row>
    <row r="425">
      <c r="A425" s="19"/>
      <c r="B425" s="6" t="s">
        <v>776</v>
      </c>
      <c r="C425" s="6"/>
      <c r="D425" s="6">
        <v>140000.0</v>
      </c>
      <c r="E425" s="13">
        <f t="shared" si="22"/>
        <v>1060000</v>
      </c>
    </row>
    <row r="426">
      <c r="A426" s="19">
        <v>46188.0</v>
      </c>
      <c r="B426" s="6" t="s">
        <v>971</v>
      </c>
      <c r="C426" s="6"/>
      <c r="D426" s="6">
        <v>1200000.0</v>
      </c>
      <c r="E426" s="13">
        <f t="shared" si="22"/>
        <v>-140000</v>
      </c>
    </row>
    <row r="427">
      <c r="A427" s="19"/>
      <c r="B427" s="6" t="s">
        <v>686</v>
      </c>
      <c r="C427" s="6"/>
      <c r="D427" s="6"/>
      <c r="E427" s="13">
        <f t="shared" si="22"/>
        <v>-140000</v>
      </c>
    </row>
    <row r="428">
      <c r="A428" s="13"/>
      <c r="B428" s="6" t="s">
        <v>974</v>
      </c>
      <c r="C428" s="6">
        <v>1200000.0</v>
      </c>
      <c r="D428" s="6"/>
      <c r="E428" s="13">
        <f t="shared" si="22"/>
        <v>1060000</v>
      </c>
    </row>
    <row r="429">
      <c r="A429" s="13"/>
      <c r="B429" s="6" t="s">
        <v>977</v>
      </c>
      <c r="C429" s="13"/>
      <c r="D429" s="6">
        <v>300000.0</v>
      </c>
      <c r="E429" s="13">
        <f t="shared" si="22"/>
        <v>760000</v>
      </c>
    </row>
    <row r="430">
      <c r="A430" s="13"/>
      <c r="B430" s="6"/>
      <c r="C430" s="6"/>
      <c r="D430" s="6"/>
      <c r="E430" s="13">
        <f t="shared" si="22"/>
        <v>760000</v>
      </c>
    </row>
    <row r="431">
      <c r="A431" s="19"/>
      <c r="B431" s="6"/>
      <c r="C431" s="13"/>
      <c r="D431" s="6"/>
      <c r="E431" s="13"/>
    </row>
    <row r="432">
      <c r="A432" s="13"/>
      <c r="B432" s="6"/>
      <c r="C432" s="6"/>
      <c r="D432" s="6"/>
      <c r="E432" s="13"/>
    </row>
    <row r="433">
      <c r="A433" s="13"/>
      <c r="B433" s="6"/>
      <c r="C433" s="13"/>
      <c r="D433" s="6"/>
      <c r="E433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9" max="9" width="24.75"/>
  </cols>
  <sheetData>
    <row r="3">
      <c r="B3" s="2" t="s">
        <v>342</v>
      </c>
    </row>
    <row r="4">
      <c r="A4" s="6" t="s">
        <v>5</v>
      </c>
      <c r="B4" s="6" t="s">
        <v>8</v>
      </c>
      <c r="C4" s="6" t="s">
        <v>9</v>
      </c>
      <c r="D4" s="6" t="s">
        <v>11</v>
      </c>
      <c r="E4" s="6" t="s">
        <v>14</v>
      </c>
    </row>
    <row r="5">
      <c r="A5" s="19"/>
      <c r="B5" s="6"/>
      <c r="C5" s="6"/>
      <c r="D5" s="13"/>
      <c r="E5" s="13"/>
    </row>
    <row r="6">
      <c r="A6" s="19"/>
      <c r="B6" s="6" t="s">
        <v>346</v>
      </c>
      <c r="C6" s="6">
        <v>5000000.0</v>
      </c>
      <c r="D6" s="13"/>
      <c r="E6" s="13">
        <f t="shared" ref="E6:E37" si="1">+((E5+C6)-D6)</f>
        <v>5000000</v>
      </c>
    </row>
    <row r="7">
      <c r="A7" s="19"/>
      <c r="B7" s="6" t="s">
        <v>348</v>
      </c>
      <c r="C7" s="6">
        <v>5000000.0</v>
      </c>
      <c r="D7" s="13"/>
      <c r="E7" s="13">
        <f t="shared" si="1"/>
        <v>10000000</v>
      </c>
    </row>
    <row r="8">
      <c r="A8" s="19"/>
      <c r="B8" s="6" t="s">
        <v>350</v>
      </c>
      <c r="C8" s="6"/>
      <c r="D8" s="6">
        <v>2000000.0</v>
      </c>
      <c r="E8" s="13">
        <f t="shared" si="1"/>
        <v>8000000</v>
      </c>
    </row>
    <row r="9">
      <c r="A9" s="19">
        <v>45916.0</v>
      </c>
      <c r="B9" s="6" t="s">
        <v>352</v>
      </c>
      <c r="C9" s="13"/>
      <c r="D9" s="6">
        <v>625000.0</v>
      </c>
      <c r="E9" s="13">
        <f t="shared" si="1"/>
        <v>7375000</v>
      </c>
    </row>
    <row r="10">
      <c r="A10" s="19">
        <v>45916.0</v>
      </c>
      <c r="B10" s="6" t="s">
        <v>353</v>
      </c>
      <c r="C10" s="13"/>
      <c r="D10" s="6">
        <v>430000.0</v>
      </c>
      <c r="E10" s="13">
        <f t="shared" si="1"/>
        <v>6945000</v>
      </c>
    </row>
    <row r="11">
      <c r="A11" s="19">
        <v>45916.0</v>
      </c>
      <c r="B11" s="112" t="s">
        <v>356</v>
      </c>
      <c r="C11" s="113"/>
      <c r="D11" s="112">
        <v>290000.0</v>
      </c>
      <c r="E11" s="13">
        <f t="shared" si="1"/>
        <v>6655000</v>
      </c>
    </row>
    <row r="12">
      <c r="A12" s="115">
        <v>45917.0</v>
      </c>
      <c r="B12" s="116" t="s">
        <v>361</v>
      </c>
      <c r="C12" s="116"/>
      <c r="D12" s="117">
        <v>50000.0</v>
      </c>
      <c r="E12" s="13">
        <f t="shared" si="1"/>
        <v>6605000</v>
      </c>
    </row>
    <row r="13">
      <c r="A13" s="118">
        <v>45917.0</v>
      </c>
      <c r="B13" s="116" t="s">
        <v>364</v>
      </c>
      <c r="C13" s="116"/>
      <c r="D13" s="117">
        <v>150000.0</v>
      </c>
      <c r="E13" s="13">
        <f t="shared" si="1"/>
        <v>6455000</v>
      </c>
    </row>
    <row r="14">
      <c r="A14" s="118">
        <v>45917.0</v>
      </c>
      <c r="B14" s="116" t="s">
        <v>365</v>
      </c>
      <c r="C14" s="116"/>
      <c r="D14" s="117">
        <v>37000.0</v>
      </c>
      <c r="E14" s="13">
        <f t="shared" si="1"/>
        <v>6418000</v>
      </c>
    </row>
    <row r="15">
      <c r="A15" s="118">
        <v>45917.0</v>
      </c>
      <c r="B15" s="116" t="s">
        <v>367</v>
      </c>
      <c r="C15" s="116"/>
      <c r="D15" s="117">
        <v>59700.0</v>
      </c>
      <c r="E15" s="13">
        <f t="shared" si="1"/>
        <v>6358300</v>
      </c>
    </row>
    <row r="16">
      <c r="A16" s="118">
        <v>45917.0</v>
      </c>
      <c r="B16" s="116" t="s">
        <v>368</v>
      </c>
      <c r="C16" s="116"/>
      <c r="D16" s="117">
        <v>126400.0</v>
      </c>
      <c r="E16" s="13">
        <f t="shared" si="1"/>
        <v>6231900</v>
      </c>
    </row>
    <row r="17">
      <c r="A17" s="118">
        <v>45917.0</v>
      </c>
      <c r="B17" s="116" t="s">
        <v>370</v>
      </c>
      <c r="C17" s="116"/>
      <c r="D17" s="117">
        <v>64900.0</v>
      </c>
      <c r="E17" s="13">
        <f t="shared" si="1"/>
        <v>6167000</v>
      </c>
    </row>
    <row r="18">
      <c r="A18" s="118">
        <v>45917.0</v>
      </c>
      <c r="B18" s="116" t="s">
        <v>372</v>
      </c>
      <c r="C18" s="116"/>
      <c r="D18" s="117">
        <v>93000.0</v>
      </c>
      <c r="E18" s="13">
        <f t="shared" si="1"/>
        <v>6074000</v>
      </c>
    </row>
    <row r="19">
      <c r="A19" s="118">
        <v>45917.0</v>
      </c>
      <c r="B19" s="116" t="s">
        <v>373</v>
      </c>
      <c r="C19" s="116"/>
      <c r="D19" s="117">
        <v>100000.0</v>
      </c>
      <c r="E19" s="13">
        <f t="shared" si="1"/>
        <v>5974000</v>
      </c>
    </row>
    <row r="20">
      <c r="A20" s="118">
        <v>45917.0</v>
      </c>
      <c r="B20" s="116" t="s">
        <v>374</v>
      </c>
      <c r="C20" s="116"/>
      <c r="D20" s="117">
        <v>82000.0</v>
      </c>
      <c r="E20" s="13">
        <f t="shared" si="1"/>
        <v>5892000</v>
      </c>
    </row>
    <row r="21">
      <c r="A21" s="123">
        <v>45917.0</v>
      </c>
      <c r="B21" s="116" t="s">
        <v>376</v>
      </c>
      <c r="C21" s="116"/>
      <c r="D21" s="117">
        <v>120000.0</v>
      </c>
      <c r="E21" s="13">
        <f t="shared" si="1"/>
        <v>5772000</v>
      </c>
    </row>
    <row r="22">
      <c r="A22" s="124">
        <v>45917.0</v>
      </c>
      <c r="B22" s="116" t="s">
        <v>379</v>
      </c>
      <c r="C22" s="116"/>
      <c r="D22" s="117">
        <v>125000.0</v>
      </c>
      <c r="E22" s="13">
        <f t="shared" si="1"/>
        <v>5647000</v>
      </c>
    </row>
    <row r="23">
      <c r="A23" s="125">
        <v>45918.0</v>
      </c>
      <c r="B23" s="116" t="s">
        <v>380</v>
      </c>
      <c r="C23" s="116"/>
      <c r="D23" s="117">
        <v>60000.0</v>
      </c>
      <c r="E23" s="13">
        <f t="shared" si="1"/>
        <v>5587000</v>
      </c>
    </row>
    <row r="24">
      <c r="A24" s="125">
        <v>45918.0</v>
      </c>
      <c r="B24" s="116" t="s">
        <v>382</v>
      </c>
      <c r="C24" s="116"/>
      <c r="D24" s="117">
        <v>60000.0</v>
      </c>
      <c r="E24" s="13">
        <f t="shared" si="1"/>
        <v>5527000</v>
      </c>
    </row>
    <row r="25">
      <c r="A25" s="125">
        <v>45918.0</v>
      </c>
      <c r="B25" s="116" t="s">
        <v>384</v>
      </c>
      <c r="C25" s="116"/>
      <c r="D25" s="117">
        <v>625000.0</v>
      </c>
      <c r="E25" s="13">
        <f t="shared" si="1"/>
        <v>4902000</v>
      </c>
    </row>
    <row r="26">
      <c r="A26" s="125">
        <v>45918.0</v>
      </c>
      <c r="B26" s="116" t="s">
        <v>386</v>
      </c>
      <c r="C26" s="116"/>
      <c r="D26" s="117">
        <v>115000.0</v>
      </c>
      <c r="E26" s="13">
        <f t="shared" si="1"/>
        <v>4787000</v>
      </c>
    </row>
    <row r="27">
      <c r="A27" s="125">
        <v>45918.0</v>
      </c>
      <c r="B27" s="116" t="s">
        <v>387</v>
      </c>
      <c r="C27" s="116"/>
      <c r="D27" s="117">
        <v>65000.0</v>
      </c>
      <c r="E27" s="13">
        <f t="shared" si="1"/>
        <v>4722000</v>
      </c>
    </row>
    <row r="28">
      <c r="A28" s="125">
        <v>45918.0</v>
      </c>
      <c r="B28" s="116" t="s">
        <v>389</v>
      </c>
      <c r="C28" s="116"/>
      <c r="D28" s="117">
        <v>200000.0</v>
      </c>
      <c r="E28" s="13">
        <f t="shared" si="1"/>
        <v>4522000</v>
      </c>
    </row>
    <row r="29">
      <c r="A29" s="125">
        <v>45918.0</v>
      </c>
      <c r="B29" s="116" t="s">
        <v>391</v>
      </c>
      <c r="C29" s="116"/>
      <c r="D29" s="117">
        <v>33600.0</v>
      </c>
      <c r="E29" s="13">
        <f t="shared" si="1"/>
        <v>4488400</v>
      </c>
    </row>
    <row r="30">
      <c r="A30" s="127"/>
      <c r="B30" s="128" t="s">
        <v>392</v>
      </c>
      <c r="C30" s="127"/>
      <c r="D30" s="128">
        <v>60000.0</v>
      </c>
      <c r="E30" s="13">
        <f t="shared" si="1"/>
        <v>4428400</v>
      </c>
    </row>
    <row r="31">
      <c r="B31" s="2" t="s">
        <v>395</v>
      </c>
      <c r="D31" s="2">
        <v>825000.0</v>
      </c>
      <c r="E31" s="13">
        <f t="shared" si="1"/>
        <v>3603400</v>
      </c>
    </row>
    <row r="32">
      <c r="D32" s="22">
        <f>sum(D9:D31)</f>
        <v>4396600</v>
      </c>
      <c r="E32" s="13">
        <f t="shared" si="1"/>
        <v>-793200</v>
      </c>
    </row>
    <row r="33">
      <c r="D33" s="2">
        <v>3000000.0</v>
      </c>
      <c r="E33" s="13">
        <f t="shared" si="1"/>
        <v>-3793200</v>
      </c>
    </row>
    <row r="34">
      <c r="B34" s="2" t="s">
        <v>397</v>
      </c>
      <c r="D34" s="2">
        <v>10000.0</v>
      </c>
      <c r="E34" s="13">
        <f t="shared" si="1"/>
        <v>-3803200</v>
      </c>
    </row>
    <row r="35">
      <c r="B35" s="2" t="s">
        <v>398</v>
      </c>
      <c r="D35" s="2">
        <v>10000.0</v>
      </c>
      <c r="E35" s="13">
        <f t="shared" si="1"/>
        <v>-3813200</v>
      </c>
    </row>
    <row r="36">
      <c r="C36" s="2"/>
      <c r="D36" s="2">
        <v>4000000.0</v>
      </c>
      <c r="E36" s="13">
        <f t="shared" si="1"/>
        <v>-7813200</v>
      </c>
    </row>
    <row r="37">
      <c r="C37" s="2">
        <v>3.0E7</v>
      </c>
      <c r="E37" s="13">
        <f t="shared" si="1"/>
        <v>22186800</v>
      </c>
    </row>
    <row r="38">
      <c r="A38" s="131"/>
      <c r="B38" s="132" t="s">
        <v>402</v>
      </c>
      <c r="C38" s="131"/>
      <c r="D38" s="131"/>
      <c r="E38" s="131"/>
      <c r="H38" s="131"/>
      <c r="I38" s="132" t="s">
        <v>403</v>
      </c>
      <c r="J38" s="131"/>
      <c r="K38" s="131"/>
      <c r="L38" s="131"/>
    </row>
    <row r="39">
      <c r="A39" s="133" t="s">
        <v>5</v>
      </c>
      <c r="B39" s="133" t="s">
        <v>8</v>
      </c>
      <c r="C39" s="133" t="s">
        <v>9</v>
      </c>
      <c r="D39" s="133" t="s">
        <v>11</v>
      </c>
      <c r="E39" s="133" t="s">
        <v>14</v>
      </c>
      <c r="H39" s="133" t="s">
        <v>5</v>
      </c>
      <c r="I39" s="133" t="s">
        <v>8</v>
      </c>
      <c r="J39" s="133" t="s">
        <v>9</v>
      </c>
      <c r="K39" s="133" t="s">
        <v>11</v>
      </c>
      <c r="L39" s="133" t="s">
        <v>14</v>
      </c>
    </row>
    <row r="40">
      <c r="A40" s="134"/>
      <c r="B40" s="133"/>
      <c r="C40" s="136"/>
      <c r="D40" s="133"/>
      <c r="E40" s="133"/>
      <c r="H40" s="134"/>
      <c r="I40" s="133"/>
      <c r="J40" s="136"/>
      <c r="K40" s="133"/>
      <c r="L40" s="133"/>
    </row>
    <row r="41">
      <c r="A41" s="134">
        <v>45860.0</v>
      </c>
      <c r="B41" s="133" t="s">
        <v>409</v>
      </c>
      <c r="C41" s="136">
        <v>2000000.0</v>
      </c>
      <c r="D41" s="133"/>
      <c r="E41" s="133">
        <f t="shared" ref="E41:E48" si="2">+((E40+C41)-D41)</f>
        <v>2000000</v>
      </c>
      <c r="H41" s="134">
        <v>45860.0</v>
      </c>
      <c r="I41" s="133" t="s">
        <v>409</v>
      </c>
      <c r="J41" s="137">
        <v>5000000.0</v>
      </c>
      <c r="K41" s="133"/>
      <c r="L41" s="133">
        <f t="shared" ref="L41:L54" si="3">+((L40+J41)-K41)</f>
        <v>5000000</v>
      </c>
    </row>
    <row r="42">
      <c r="A42" s="134">
        <v>45888.0</v>
      </c>
      <c r="B42" s="133" t="s">
        <v>104</v>
      </c>
      <c r="C42" s="136">
        <v>3000000.0</v>
      </c>
      <c r="D42" s="133"/>
      <c r="E42" s="133">
        <f t="shared" si="2"/>
        <v>5000000</v>
      </c>
      <c r="H42" s="134">
        <v>45888.0</v>
      </c>
      <c r="I42" s="139" t="s">
        <v>416</v>
      </c>
      <c r="J42" s="137">
        <v>1.5E7</v>
      </c>
      <c r="K42" s="133"/>
      <c r="L42" s="133">
        <f t="shared" si="3"/>
        <v>20000000</v>
      </c>
    </row>
    <row r="43">
      <c r="A43" s="140"/>
      <c r="B43" s="133" t="s">
        <v>418</v>
      </c>
      <c r="C43" s="133"/>
      <c r="D43" s="136">
        <v>3000000.0</v>
      </c>
      <c r="E43" s="133">
        <f t="shared" si="2"/>
        <v>2000000</v>
      </c>
      <c r="H43" s="140"/>
      <c r="I43" s="139" t="s">
        <v>419</v>
      </c>
      <c r="J43" s="133"/>
      <c r="K43" s="137">
        <v>5000000.0</v>
      </c>
      <c r="L43" s="133">
        <f t="shared" si="3"/>
        <v>15000000</v>
      </c>
    </row>
    <row r="44">
      <c r="A44" s="141">
        <v>45916.0</v>
      </c>
      <c r="B44" s="133" t="s">
        <v>420</v>
      </c>
      <c r="C44" s="139"/>
      <c r="D44" s="137">
        <v>590000.0</v>
      </c>
      <c r="E44" s="133">
        <f t="shared" si="2"/>
        <v>1410000</v>
      </c>
      <c r="H44" s="141">
        <v>45916.0</v>
      </c>
      <c r="I44" s="133" t="s">
        <v>420</v>
      </c>
      <c r="J44" s="139"/>
      <c r="K44" s="137">
        <v>1500000.0</v>
      </c>
      <c r="L44" s="133">
        <f t="shared" si="3"/>
        <v>13500000</v>
      </c>
    </row>
    <row r="45">
      <c r="A45" s="140"/>
      <c r="B45" s="139" t="s">
        <v>422</v>
      </c>
      <c r="C45" s="139"/>
      <c r="D45" s="139">
        <v>200000.0</v>
      </c>
      <c r="E45" s="133">
        <f t="shared" si="2"/>
        <v>1210000</v>
      </c>
      <c r="H45" s="140"/>
      <c r="I45" s="139" t="s">
        <v>422</v>
      </c>
      <c r="J45" s="139"/>
      <c r="K45" s="139">
        <v>180000.0</v>
      </c>
      <c r="L45" s="133">
        <f t="shared" si="3"/>
        <v>13320000</v>
      </c>
    </row>
    <row r="46">
      <c r="A46" s="140"/>
      <c r="B46" s="143" t="s">
        <v>424</v>
      </c>
      <c r="C46" s="143"/>
      <c r="D46" s="143">
        <v>4000000.0</v>
      </c>
      <c r="E46" s="133">
        <f t="shared" si="2"/>
        <v>-2790000</v>
      </c>
      <c r="H46" s="140"/>
      <c r="I46" s="143" t="s">
        <v>424</v>
      </c>
      <c r="J46" s="143"/>
      <c r="K46" s="143">
        <v>200000.0</v>
      </c>
      <c r="L46" s="133">
        <f t="shared" si="3"/>
        <v>13120000</v>
      </c>
    </row>
    <row r="47">
      <c r="A47" s="144"/>
      <c r="B47" s="146"/>
      <c r="C47" s="148">
        <v>2.0E7</v>
      </c>
      <c r="D47" s="148">
        <v>7000000.0</v>
      </c>
      <c r="E47" s="133">
        <f t="shared" si="2"/>
        <v>10210000</v>
      </c>
      <c r="H47" s="144"/>
      <c r="I47" s="148" t="s">
        <v>427</v>
      </c>
      <c r="J47" s="148"/>
      <c r="K47" s="148">
        <v>650000.0</v>
      </c>
      <c r="L47" s="133">
        <f t="shared" si="3"/>
        <v>12470000</v>
      </c>
    </row>
    <row r="48">
      <c r="A48" s="151"/>
      <c r="B48" s="146"/>
      <c r="C48" s="146"/>
      <c r="D48" s="146"/>
      <c r="E48" s="133">
        <f t="shared" si="2"/>
        <v>10210000</v>
      </c>
      <c r="H48" s="151"/>
      <c r="I48" s="148" t="s">
        <v>431</v>
      </c>
      <c r="J48" s="146"/>
      <c r="K48" s="148">
        <v>1000000.0</v>
      </c>
      <c r="L48" s="133">
        <f t="shared" si="3"/>
        <v>11470000</v>
      </c>
    </row>
    <row r="49">
      <c r="A49" s="151"/>
      <c r="B49" s="146"/>
      <c r="C49" s="146"/>
      <c r="D49" s="146"/>
      <c r="E49" s="146"/>
      <c r="H49" s="151"/>
      <c r="I49" s="152" t="s">
        <v>433</v>
      </c>
      <c r="J49" s="153"/>
      <c r="K49" s="152">
        <v>250000.0</v>
      </c>
      <c r="L49" s="133">
        <f t="shared" si="3"/>
        <v>11220000</v>
      </c>
    </row>
    <row r="50">
      <c r="B50" s="2">
        <v>0.0</v>
      </c>
      <c r="H50" s="13"/>
      <c r="I50" s="6" t="s">
        <v>437</v>
      </c>
      <c r="J50" s="6">
        <v>5250000.0</v>
      </c>
      <c r="K50" s="13"/>
      <c r="L50" s="133">
        <f t="shared" si="3"/>
        <v>16470000</v>
      </c>
    </row>
    <row r="51">
      <c r="B51" s="2" t="s">
        <v>439</v>
      </c>
      <c r="H51" s="13"/>
      <c r="I51" s="6" t="s">
        <v>440</v>
      </c>
      <c r="J51" s="13"/>
      <c r="K51" s="6">
        <v>1550000.0</v>
      </c>
      <c r="L51" s="133">
        <f t="shared" si="3"/>
        <v>14920000</v>
      </c>
    </row>
    <row r="52">
      <c r="A52" s="6" t="s">
        <v>5</v>
      </c>
      <c r="B52" s="6" t="s">
        <v>8</v>
      </c>
      <c r="C52" s="6" t="s">
        <v>9</v>
      </c>
      <c r="D52" s="6" t="s">
        <v>11</v>
      </c>
      <c r="E52" s="6" t="s">
        <v>14</v>
      </c>
      <c r="H52" s="13"/>
      <c r="I52" s="6" t="s">
        <v>442</v>
      </c>
      <c r="J52" s="13"/>
      <c r="K52" s="6">
        <v>1800000.0</v>
      </c>
      <c r="L52" s="133">
        <f t="shared" si="3"/>
        <v>13120000</v>
      </c>
    </row>
    <row r="53">
      <c r="A53" s="19"/>
      <c r="B53" s="6"/>
      <c r="C53" s="6"/>
      <c r="D53" s="13"/>
      <c r="E53" s="13"/>
      <c r="H53" s="13"/>
      <c r="I53" s="6" t="s">
        <v>444</v>
      </c>
      <c r="J53" s="13"/>
      <c r="K53" s="6">
        <v>6000000.0</v>
      </c>
      <c r="L53" s="133">
        <f t="shared" si="3"/>
        <v>7120000</v>
      </c>
    </row>
    <row r="54">
      <c r="A54" s="19"/>
      <c r="B54" s="6" t="s">
        <v>409</v>
      </c>
      <c r="C54" s="6">
        <v>2000000.0</v>
      </c>
      <c r="D54" s="13"/>
      <c r="E54" s="6">
        <f t="shared" ref="E54:E64" si="4">+((E53+C54)-D54)</f>
        <v>2000000</v>
      </c>
      <c r="H54" s="13"/>
      <c r="I54" s="6" t="s">
        <v>446</v>
      </c>
      <c r="J54" s="13"/>
      <c r="K54" s="13"/>
      <c r="L54" s="133">
        <f t="shared" si="3"/>
        <v>7120000</v>
      </c>
    </row>
    <row r="55">
      <c r="A55" s="19"/>
      <c r="B55" s="6" t="s">
        <v>104</v>
      </c>
      <c r="C55" s="6">
        <v>3000000.0</v>
      </c>
      <c r="D55" s="13"/>
      <c r="E55" s="6">
        <f t="shared" si="4"/>
        <v>5000000</v>
      </c>
      <c r="H55" s="13"/>
      <c r="I55" s="13"/>
      <c r="J55" s="13"/>
      <c r="K55" s="13"/>
      <c r="L55" s="13"/>
    </row>
    <row r="56">
      <c r="A56" s="19"/>
      <c r="B56" s="6" t="s">
        <v>449</v>
      </c>
      <c r="C56" s="6"/>
      <c r="D56" s="6">
        <v>3000000.0</v>
      </c>
      <c r="E56" s="6">
        <f t="shared" si="4"/>
        <v>2000000</v>
      </c>
      <c r="H56" s="13"/>
      <c r="I56" s="13"/>
      <c r="J56" s="13"/>
      <c r="K56" s="13"/>
      <c r="L56" s="13"/>
    </row>
    <row r="57">
      <c r="A57" s="19">
        <v>45916.0</v>
      </c>
      <c r="B57" s="6" t="s">
        <v>420</v>
      </c>
      <c r="C57" s="13"/>
      <c r="D57" s="6">
        <v>754000.0</v>
      </c>
      <c r="E57" s="6">
        <f t="shared" si="4"/>
        <v>1246000</v>
      </c>
      <c r="H57" s="13"/>
      <c r="I57" s="13"/>
      <c r="J57" s="13"/>
      <c r="K57" s="13"/>
      <c r="L57" s="13"/>
    </row>
    <row r="58">
      <c r="A58" s="19"/>
      <c r="B58" s="6"/>
      <c r="C58" s="13"/>
      <c r="D58" s="6"/>
      <c r="E58" s="6">
        <f t="shared" si="4"/>
        <v>1246000</v>
      </c>
      <c r="H58" s="13"/>
      <c r="I58" s="13"/>
      <c r="J58" s="13"/>
      <c r="K58" s="13"/>
      <c r="L58" s="13"/>
    </row>
    <row r="59">
      <c r="A59" s="19"/>
      <c r="B59" s="112" t="s">
        <v>422</v>
      </c>
      <c r="C59" s="113"/>
      <c r="D59" s="112">
        <v>190000.0</v>
      </c>
      <c r="E59" s="6">
        <f t="shared" si="4"/>
        <v>1056000</v>
      </c>
    </row>
    <row r="60">
      <c r="A60" s="115"/>
      <c r="B60" s="156" t="s">
        <v>456</v>
      </c>
      <c r="C60" s="116"/>
      <c r="D60" s="157">
        <v>7000000.0</v>
      </c>
      <c r="E60" s="6">
        <f t="shared" si="4"/>
        <v>-5944000</v>
      </c>
    </row>
    <row r="61">
      <c r="A61" s="118"/>
      <c r="B61" s="156" t="s">
        <v>458</v>
      </c>
      <c r="C61" s="156">
        <v>9950000.0</v>
      </c>
      <c r="D61" s="117"/>
      <c r="E61" s="6">
        <f t="shared" si="4"/>
        <v>4006000</v>
      </c>
    </row>
    <row r="62">
      <c r="A62" s="118"/>
      <c r="B62" s="156" t="s">
        <v>427</v>
      </c>
      <c r="C62" s="116"/>
      <c r="D62" s="157">
        <v>625000.0</v>
      </c>
      <c r="E62" s="6">
        <f t="shared" si="4"/>
        <v>3381000</v>
      </c>
    </row>
    <row r="63">
      <c r="A63" s="118"/>
      <c r="B63" s="156" t="s">
        <v>462</v>
      </c>
      <c r="C63" s="156"/>
      <c r="D63" s="157">
        <v>700000.0</v>
      </c>
      <c r="E63" s="6">
        <f t="shared" si="4"/>
        <v>2681000</v>
      </c>
    </row>
    <row r="64">
      <c r="A64" s="118"/>
      <c r="B64" s="116"/>
      <c r="C64" s="156">
        <v>1.005E7</v>
      </c>
      <c r="D64" s="117"/>
      <c r="E64" s="6">
        <f t="shared" si="4"/>
        <v>12731000</v>
      </c>
    </row>
    <row r="68">
      <c r="B68" s="2" t="s">
        <v>465</v>
      </c>
    </row>
    <row r="69">
      <c r="A69" s="6" t="s">
        <v>5</v>
      </c>
      <c r="B69" s="6" t="s">
        <v>8</v>
      </c>
      <c r="C69" s="6" t="s">
        <v>9</v>
      </c>
      <c r="D69" s="6" t="s">
        <v>11</v>
      </c>
      <c r="E69" s="6" t="s">
        <v>14</v>
      </c>
    </row>
    <row r="70">
      <c r="A70" s="19"/>
      <c r="B70" s="6"/>
      <c r="C70" s="6"/>
      <c r="D70" s="13"/>
      <c r="E70" s="6"/>
    </row>
    <row r="71">
      <c r="A71" s="19"/>
      <c r="B71" s="6" t="s">
        <v>409</v>
      </c>
      <c r="C71" s="6">
        <v>1.3E7</v>
      </c>
      <c r="D71" s="13"/>
      <c r="E71" s="6">
        <f t="shared" ref="E71:E82" si="5">+((E70+C71)-D71)</f>
        <v>13000000</v>
      </c>
    </row>
    <row r="72">
      <c r="A72" s="19"/>
      <c r="B72" s="6" t="s">
        <v>470</v>
      </c>
      <c r="C72" s="13"/>
      <c r="D72" s="6">
        <v>1000000.0</v>
      </c>
      <c r="E72" s="6">
        <f t="shared" si="5"/>
        <v>12000000</v>
      </c>
    </row>
    <row r="73">
      <c r="A73" s="19"/>
      <c r="B73" s="6" t="s">
        <v>473</v>
      </c>
      <c r="C73" s="13"/>
      <c r="D73" s="6">
        <v>7000000.0</v>
      </c>
      <c r="E73" s="6">
        <f t="shared" si="5"/>
        <v>5000000</v>
      </c>
    </row>
    <row r="74">
      <c r="A74" s="19">
        <v>45916.0</v>
      </c>
      <c r="B74" s="112" t="s">
        <v>474</v>
      </c>
      <c r="C74" s="113"/>
      <c r="D74" s="112">
        <v>494000.0</v>
      </c>
      <c r="E74" s="6">
        <f t="shared" si="5"/>
        <v>4506000</v>
      </c>
    </row>
    <row r="75">
      <c r="A75" s="19"/>
      <c r="B75" s="156" t="s">
        <v>476</v>
      </c>
      <c r="C75" s="116"/>
      <c r="D75" s="157">
        <v>35000.0</v>
      </c>
      <c r="E75" s="6">
        <f t="shared" si="5"/>
        <v>4471000</v>
      </c>
    </row>
    <row r="76">
      <c r="A76" s="19"/>
      <c r="B76" s="112"/>
      <c r="C76" s="113"/>
      <c r="D76" s="112"/>
      <c r="E76" s="6">
        <f t="shared" si="5"/>
        <v>4471000</v>
      </c>
    </row>
    <row r="77">
      <c r="A77" s="115"/>
      <c r="B77" s="156"/>
      <c r="C77" s="116"/>
      <c r="D77" s="157"/>
      <c r="E77" s="6">
        <f t="shared" si="5"/>
        <v>4471000</v>
      </c>
    </row>
    <row r="78">
      <c r="A78" s="118"/>
      <c r="B78" s="156" t="s">
        <v>480</v>
      </c>
      <c r="C78" s="156">
        <v>2.2E7</v>
      </c>
      <c r="D78" s="117"/>
      <c r="E78" s="6">
        <f t="shared" si="5"/>
        <v>26471000</v>
      </c>
    </row>
    <row r="79">
      <c r="A79" s="118"/>
      <c r="B79" s="156" t="s">
        <v>427</v>
      </c>
      <c r="C79" s="116"/>
      <c r="D79" s="157">
        <v>1500000.0</v>
      </c>
      <c r="E79" s="6">
        <f t="shared" si="5"/>
        <v>24971000</v>
      </c>
    </row>
    <row r="80">
      <c r="A80" s="118"/>
      <c r="B80" s="156" t="s">
        <v>482</v>
      </c>
      <c r="C80" s="116"/>
      <c r="D80" s="157">
        <v>5000000.0</v>
      </c>
      <c r="E80" s="6">
        <f t="shared" si="5"/>
        <v>19971000</v>
      </c>
    </row>
    <row r="81">
      <c r="A81" s="118"/>
      <c r="B81" s="156" t="s">
        <v>483</v>
      </c>
      <c r="C81" s="116"/>
      <c r="D81" s="157">
        <v>2000000.0</v>
      </c>
      <c r="E81" s="6">
        <f t="shared" si="5"/>
        <v>17971000</v>
      </c>
    </row>
    <row r="82">
      <c r="A82" s="118"/>
      <c r="B82" s="156" t="s">
        <v>486</v>
      </c>
      <c r="C82" s="116"/>
      <c r="D82" s="157">
        <v>1.8E7</v>
      </c>
      <c r="E82" s="6">
        <f t="shared" si="5"/>
        <v>-29000</v>
      </c>
    </row>
    <row r="83">
      <c r="A83" s="159"/>
      <c r="B83" s="128"/>
      <c r="C83" s="127">
        <f>C71+C78</f>
        <v>35000000</v>
      </c>
      <c r="D83" s="160">
        <f>SUM(D71:D82)</f>
        <v>35029000</v>
      </c>
      <c r="E83" s="2"/>
    </row>
    <row r="87">
      <c r="B87" s="2" t="s">
        <v>494</v>
      </c>
    </row>
    <row r="88">
      <c r="A88" s="6" t="s">
        <v>5</v>
      </c>
      <c r="B88" s="6" t="s">
        <v>8</v>
      </c>
      <c r="C88" s="6" t="s">
        <v>9</v>
      </c>
      <c r="D88" s="6" t="s">
        <v>11</v>
      </c>
      <c r="E88" s="6" t="s">
        <v>14</v>
      </c>
    </row>
    <row r="89">
      <c r="A89" s="19"/>
      <c r="B89" s="6"/>
      <c r="C89" s="6"/>
      <c r="D89" s="13"/>
      <c r="E89" s="13"/>
    </row>
    <row r="90">
      <c r="A90" s="19"/>
      <c r="B90" s="6" t="s">
        <v>409</v>
      </c>
      <c r="C90" s="6">
        <v>1.2E7</v>
      </c>
      <c r="D90" s="13"/>
      <c r="E90" s="6">
        <f t="shared" ref="E90:E99" si="6">+((E89+C90)-D90)</f>
        <v>12000000</v>
      </c>
    </row>
    <row r="91">
      <c r="A91" s="19"/>
      <c r="B91" s="6" t="s">
        <v>498</v>
      </c>
      <c r="C91" s="6"/>
      <c r="D91" s="6">
        <v>1.2E7</v>
      </c>
      <c r="E91" s="6">
        <f t="shared" si="6"/>
        <v>0</v>
      </c>
    </row>
    <row r="92">
      <c r="A92" s="19"/>
      <c r="B92" s="6"/>
      <c r="C92" s="6"/>
      <c r="D92" s="6"/>
      <c r="E92" s="6">
        <f t="shared" si="6"/>
        <v>0</v>
      </c>
    </row>
    <row r="93">
      <c r="A93" s="19">
        <v>45916.0</v>
      </c>
      <c r="B93" s="6"/>
      <c r="C93" s="13"/>
      <c r="D93" s="6"/>
      <c r="E93" s="6">
        <f t="shared" si="6"/>
        <v>0</v>
      </c>
    </row>
    <row r="94">
      <c r="A94" s="19"/>
      <c r="B94" s="6"/>
      <c r="C94" s="13"/>
      <c r="D94" s="6"/>
      <c r="E94" s="6">
        <f t="shared" si="6"/>
        <v>0</v>
      </c>
    </row>
    <row r="95">
      <c r="A95" s="19"/>
      <c r="B95" s="112"/>
      <c r="C95" s="113"/>
      <c r="D95" s="112"/>
      <c r="E95" s="6">
        <f t="shared" si="6"/>
        <v>0</v>
      </c>
    </row>
    <row r="96">
      <c r="A96" s="115"/>
      <c r="B96" s="156"/>
      <c r="C96" s="116"/>
      <c r="D96" s="157"/>
      <c r="E96" s="6">
        <f t="shared" si="6"/>
        <v>0</v>
      </c>
    </row>
    <row r="97">
      <c r="A97" s="118"/>
      <c r="B97" s="156"/>
      <c r="C97" s="156"/>
      <c r="D97" s="117"/>
      <c r="E97" s="6">
        <f t="shared" si="6"/>
        <v>0</v>
      </c>
    </row>
    <row r="98">
      <c r="A98" s="118"/>
      <c r="B98" s="156"/>
      <c r="C98" s="116"/>
      <c r="D98" s="157"/>
      <c r="E98" s="6">
        <f t="shared" si="6"/>
        <v>0</v>
      </c>
    </row>
    <row r="99">
      <c r="A99" s="118"/>
      <c r="B99" s="116"/>
      <c r="C99" s="116"/>
      <c r="D99" s="117"/>
      <c r="E99" s="6">
        <f t="shared" si="6"/>
        <v>0</v>
      </c>
    </row>
    <row r="103">
      <c r="B103" s="2" t="s">
        <v>502</v>
      </c>
    </row>
    <row r="104">
      <c r="A104" s="6" t="s">
        <v>5</v>
      </c>
      <c r="B104" s="6" t="s">
        <v>8</v>
      </c>
      <c r="C104" s="6" t="s">
        <v>9</v>
      </c>
      <c r="D104" s="6" t="s">
        <v>11</v>
      </c>
      <c r="E104" s="6" t="s">
        <v>14</v>
      </c>
    </row>
    <row r="105">
      <c r="A105" s="19"/>
      <c r="B105" s="6"/>
      <c r="C105" s="6"/>
      <c r="D105" s="13"/>
      <c r="E105" s="13"/>
    </row>
    <row r="106">
      <c r="A106" s="19"/>
      <c r="B106" s="6" t="s">
        <v>409</v>
      </c>
      <c r="C106" s="6">
        <v>1.0E7</v>
      </c>
      <c r="D106" s="13"/>
      <c r="E106" s="6">
        <f t="shared" ref="E106:E115" si="7">+((E105+C106)-D106)</f>
        <v>10000000</v>
      </c>
    </row>
    <row r="107">
      <c r="A107" s="19"/>
      <c r="B107" s="6" t="s">
        <v>498</v>
      </c>
      <c r="C107" s="6"/>
      <c r="D107" s="6">
        <v>1.2E7</v>
      </c>
      <c r="E107" s="6">
        <f t="shared" si="7"/>
        <v>-2000000</v>
      </c>
    </row>
    <row r="108">
      <c r="A108" s="19"/>
      <c r="B108" s="6"/>
      <c r="C108" s="6"/>
      <c r="D108" s="6"/>
      <c r="E108" s="6">
        <f t="shared" si="7"/>
        <v>-2000000</v>
      </c>
    </row>
    <row r="109">
      <c r="A109" s="19">
        <v>45916.0</v>
      </c>
      <c r="B109" s="6"/>
      <c r="C109" s="13"/>
      <c r="D109" s="6"/>
      <c r="E109" s="6">
        <f t="shared" si="7"/>
        <v>-2000000</v>
      </c>
    </row>
    <row r="110">
      <c r="A110" s="19"/>
      <c r="B110" s="6"/>
      <c r="C110" s="13"/>
      <c r="D110" s="6"/>
      <c r="E110" s="6">
        <f t="shared" si="7"/>
        <v>-2000000</v>
      </c>
    </row>
    <row r="111">
      <c r="A111" s="19"/>
      <c r="B111" s="112"/>
      <c r="C111" s="113"/>
      <c r="D111" s="112"/>
      <c r="E111" s="6">
        <f t="shared" si="7"/>
        <v>-2000000</v>
      </c>
    </row>
    <row r="112">
      <c r="A112" s="115"/>
      <c r="B112" s="156"/>
      <c r="C112" s="116"/>
      <c r="D112" s="157"/>
      <c r="E112" s="6">
        <f t="shared" si="7"/>
        <v>-2000000</v>
      </c>
    </row>
    <row r="113">
      <c r="A113" s="118"/>
      <c r="B113" s="156"/>
      <c r="C113" s="156"/>
      <c r="D113" s="117"/>
      <c r="E113" s="6">
        <f t="shared" si="7"/>
        <v>-2000000</v>
      </c>
    </row>
    <row r="114">
      <c r="A114" s="118"/>
      <c r="B114" s="156"/>
      <c r="C114" s="116"/>
      <c r="D114" s="157"/>
      <c r="E114" s="6">
        <f t="shared" si="7"/>
        <v>-2000000</v>
      </c>
    </row>
    <row r="115">
      <c r="A115" s="118"/>
      <c r="B115" s="116"/>
      <c r="C115" s="116"/>
      <c r="D115" s="117"/>
      <c r="E115" s="6">
        <f t="shared" si="7"/>
        <v>-2000000</v>
      </c>
    </row>
    <row r="118">
      <c r="B118" s="2" t="s">
        <v>509</v>
      </c>
    </row>
    <row r="119">
      <c r="A119" s="6" t="s">
        <v>5</v>
      </c>
      <c r="B119" s="6" t="s">
        <v>8</v>
      </c>
      <c r="C119" s="6" t="s">
        <v>9</v>
      </c>
      <c r="D119" s="6" t="s">
        <v>11</v>
      </c>
      <c r="E119" s="6" t="s">
        <v>14</v>
      </c>
    </row>
    <row r="120">
      <c r="A120" s="19"/>
      <c r="B120" s="6"/>
      <c r="C120" s="6"/>
      <c r="D120" s="13"/>
      <c r="E120" s="13"/>
    </row>
    <row r="121">
      <c r="A121" s="19">
        <v>46025.0</v>
      </c>
      <c r="B121" s="6" t="s">
        <v>409</v>
      </c>
      <c r="C121" s="6">
        <v>5000000.0</v>
      </c>
      <c r="D121" s="13"/>
      <c r="E121" s="6">
        <f t="shared" ref="E121:E131" si="8">+((E120+C121)-D121)</f>
        <v>5000000</v>
      </c>
    </row>
    <row r="122">
      <c r="A122" s="19">
        <v>46025.0</v>
      </c>
      <c r="B122" s="6" t="s">
        <v>512</v>
      </c>
      <c r="C122" s="6"/>
      <c r="D122" s="6">
        <v>5000000.0</v>
      </c>
      <c r="E122" s="6">
        <f t="shared" si="8"/>
        <v>0</v>
      </c>
    </row>
    <row r="123">
      <c r="A123" s="19">
        <v>46059.0</v>
      </c>
      <c r="B123" s="6" t="s">
        <v>514</v>
      </c>
      <c r="C123" s="6">
        <v>5000000.0</v>
      </c>
      <c r="D123" s="6"/>
      <c r="E123" s="6">
        <f t="shared" si="8"/>
        <v>5000000</v>
      </c>
    </row>
    <row r="124">
      <c r="A124" s="19">
        <v>46170.0</v>
      </c>
      <c r="B124" s="6" t="s">
        <v>515</v>
      </c>
      <c r="C124" s="13"/>
      <c r="D124" s="6">
        <v>5000000.0</v>
      </c>
      <c r="E124" s="6">
        <f t="shared" si="8"/>
        <v>0</v>
      </c>
    </row>
    <row r="125">
      <c r="A125" s="19">
        <v>46171.0</v>
      </c>
      <c r="B125" s="6" t="s">
        <v>518</v>
      </c>
      <c r="C125" s="6">
        <v>1.5E7</v>
      </c>
      <c r="D125" s="6"/>
      <c r="E125" s="6">
        <f t="shared" si="8"/>
        <v>15000000</v>
      </c>
    </row>
    <row r="126">
      <c r="A126" s="19">
        <v>46171.0</v>
      </c>
      <c r="B126" s="112" t="s">
        <v>515</v>
      </c>
      <c r="C126" s="113"/>
      <c r="D126" s="112">
        <v>1.0E7</v>
      </c>
      <c r="E126" s="6">
        <f t="shared" si="8"/>
        <v>5000000</v>
      </c>
    </row>
    <row r="127">
      <c r="A127" s="166">
        <v>46195.0</v>
      </c>
      <c r="B127" s="156" t="s">
        <v>522</v>
      </c>
      <c r="C127" s="156">
        <v>9000000.0</v>
      </c>
      <c r="D127" s="157"/>
      <c r="E127" s="6">
        <f t="shared" si="8"/>
        <v>14000000</v>
      </c>
    </row>
    <row r="128">
      <c r="A128" s="166"/>
      <c r="B128" s="156" t="s">
        <v>427</v>
      </c>
      <c r="C128" s="156"/>
      <c r="D128" s="157">
        <v>800000.0</v>
      </c>
      <c r="E128" s="6">
        <f t="shared" si="8"/>
        <v>13200000</v>
      </c>
    </row>
    <row r="129">
      <c r="A129" s="166">
        <v>46195.0</v>
      </c>
      <c r="B129" s="156" t="s">
        <v>526</v>
      </c>
      <c r="C129" s="156"/>
      <c r="D129" s="157">
        <v>3542500.0</v>
      </c>
      <c r="E129" s="6">
        <f t="shared" si="8"/>
        <v>9657500</v>
      </c>
    </row>
    <row r="130">
      <c r="A130" s="166">
        <v>46195.0</v>
      </c>
      <c r="B130" s="156" t="s">
        <v>528</v>
      </c>
      <c r="C130" s="116"/>
      <c r="D130" s="157">
        <v>520000.0</v>
      </c>
      <c r="E130" s="6">
        <f t="shared" si="8"/>
        <v>9137500</v>
      </c>
    </row>
    <row r="131">
      <c r="A131" s="166">
        <v>46195.0</v>
      </c>
      <c r="B131" s="156" t="s">
        <v>530</v>
      </c>
      <c r="C131" s="116"/>
      <c r="D131" s="157">
        <v>34000.0</v>
      </c>
      <c r="E131" s="6">
        <f t="shared" si="8"/>
        <v>9103500</v>
      </c>
    </row>
    <row r="135">
      <c r="B135" s="2" t="s">
        <v>531</v>
      </c>
    </row>
    <row r="136">
      <c r="A136" s="6" t="s">
        <v>5</v>
      </c>
      <c r="B136" s="6" t="s">
        <v>8</v>
      </c>
      <c r="C136" s="6" t="s">
        <v>9</v>
      </c>
      <c r="D136" s="6" t="s">
        <v>11</v>
      </c>
      <c r="E136" s="6" t="s">
        <v>14</v>
      </c>
    </row>
    <row r="137">
      <c r="A137" s="19"/>
      <c r="B137" s="6"/>
      <c r="C137" s="6"/>
      <c r="D137" s="13"/>
      <c r="E137" s="13"/>
    </row>
    <row r="138">
      <c r="A138" s="19">
        <v>46092.0</v>
      </c>
      <c r="B138" s="6" t="s">
        <v>409</v>
      </c>
      <c r="C138" s="6">
        <v>2000000.0</v>
      </c>
      <c r="D138" s="13"/>
      <c r="E138" s="6">
        <f t="shared" ref="E138:E147" si="9">+((E137+C138)-D138)</f>
        <v>2000000</v>
      </c>
    </row>
    <row r="139">
      <c r="A139" s="19"/>
      <c r="B139" s="6" t="s">
        <v>538</v>
      </c>
      <c r="C139" s="6"/>
      <c r="D139" s="6">
        <v>600000.0</v>
      </c>
      <c r="E139" s="6">
        <f t="shared" si="9"/>
        <v>1400000</v>
      </c>
    </row>
    <row r="140">
      <c r="A140" s="19"/>
      <c r="B140" s="6"/>
      <c r="C140" s="6">
        <v>3000000.0</v>
      </c>
      <c r="D140" s="6"/>
      <c r="E140" s="6">
        <f t="shared" si="9"/>
        <v>4400000</v>
      </c>
    </row>
    <row r="141">
      <c r="A141" s="19"/>
      <c r="B141" s="6" t="s">
        <v>540</v>
      </c>
      <c r="C141" s="13"/>
      <c r="D141" s="6">
        <v>8000000.0</v>
      </c>
      <c r="E141" s="6">
        <f t="shared" si="9"/>
        <v>-3600000</v>
      </c>
    </row>
    <row r="142">
      <c r="A142" s="19"/>
      <c r="B142" s="168" t="s">
        <v>541</v>
      </c>
      <c r="C142" s="13"/>
      <c r="D142" s="6"/>
      <c r="E142" s="6">
        <f t="shared" si="9"/>
        <v>-3600000</v>
      </c>
    </row>
    <row r="143">
      <c r="A143" s="19"/>
      <c r="B143" s="112" t="s">
        <v>545</v>
      </c>
      <c r="C143" s="112">
        <v>2.427E7</v>
      </c>
      <c r="D143" s="112"/>
      <c r="E143" s="6">
        <f t="shared" si="9"/>
        <v>20670000</v>
      </c>
    </row>
    <row r="144">
      <c r="A144" s="115"/>
      <c r="B144" s="156" t="s">
        <v>427</v>
      </c>
      <c r="C144" s="116"/>
      <c r="D144" s="157">
        <v>680000.0</v>
      </c>
      <c r="E144" s="170">
        <f t="shared" si="9"/>
        <v>19990000</v>
      </c>
    </row>
    <row r="145">
      <c r="A145" s="118"/>
      <c r="B145" s="156" t="s">
        <v>550</v>
      </c>
      <c r="C145" s="156"/>
      <c r="D145" s="157">
        <v>189000.0</v>
      </c>
      <c r="E145" s="6">
        <f t="shared" si="9"/>
        <v>19801000</v>
      </c>
    </row>
    <row r="146">
      <c r="A146" s="118"/>
      <c r="B146" s="156"/>
      <c r="C146" s="116"/>
      <c r="D146" s="157">
        <v>375000.0</v>
      </c>
      <c r="E146" s="6">
        <f t="shared" si="9"/>
        <v>19426000</v>
      </c>
    </row>
    <row r="147">
      <c r="A147" s="118"/>
      <c r="B147" s="156" t="s">
        <v>554</v>
      </c>
      <c r="C147" s="116"/>
      <c r="D147" s="157">
        <v>700000.0</v>
      </c>
      <c r="E147" s="6">
        <f t="shared" si="9"/>
        <v>18726000</v>
      </c>
    </row>
    <row r="150">
      <c r="B150" s="2" t="s">
        <v>558</v>
      </c>
    </row>
    <row r="151">
      <c r="A151" s="6" t="s">
        <v>5</v>
      </c>
      <c r="B151" s="6" t="s">
        <v>8</v>
      </c>
      <c r="C151" s="6" t="s">
        <v>9</v>
      </c>
      <c r="D151" s="6" t="s">
        <v>11</v>
      </c>
      <c r="E151" s="6" t="s">
        <v>14</v>
      </c>
    </row>
    <row r="152">
      <c r="A152" s="19"/>
      <c r="B152" s="6"/>
      <c r="C152" s="6"/>
      <c r="D152" s="13"/>
      <c r="E152" s="13"/>
    </row>
    <row r="153">
      <c r="A153" s="19">
        <v>46092.0</v>
      </c>
      <c r="B153" s="6" t="s">
        <v>409</v>
      </c>
      <c r="C153" s="6">
        <v>2000000.0</v>
      </c>
      <c r="D153" s="13"/>
      <c r="E153" s="6">
        <f t="shared" ref="E153:E161" si="10">+((E152+C153)-D153)</f>
        <v>2000000</v>
      </c>
    </row>
    <row r="154">
      <c r="A154" s="19"/>
      <c r="B154" s="6" t="s">
        <v>563</v>
      </c>
      <c r="C154" s="6"/>
      <c r="D154" s="6"/>
      <c r="E154" s="6">
        <f t="shared" si="10"/>
        <v>2000000</v>
      </c>
    </row>
    <row r="155">
      <c r="A155" s="19"/>
      <c r="B155" s="6" t="s">
        <v>565</v>
      </c>
      <c r="C155" s="6">
        <v>1000000.0</v>
      </c>
      <c r="D155" s="6"/>
      <c r="E155" s="6">
        <f t="shared" si="10"/>
        <v>3000000</v>
      </c>
    </row>
    <row r="156">
      <c r="A156" s="19"/>
      <c r="B156" s="168" t="s">
        <v>566</v>
      </c>
      <c r="C156" s="13"/>
      <c r="D156" s="6">
        <v>8000000.0</v>
      </c>
      <c r="E156" s="6">
        <f t="shared" si="10"/>
        <v>-5000000</v>
      </c>
    </row>
    <row r="157">
      <c r="A157" s="19">
        <v>46157.0</v>
      </c>
      <c r="B157" s="6" t="s">
        <v>567</v>
      </c>
      <c r="C157" s="6">
        <v>2000000.0</v>
      </c>
      <c r="D157" s="6"/>
      <c r="E157" s="6">
        <f t="shared" si="10"/>
        <v>-3000000</v>
      </c>
    </row>
    <row r="158">
      <c r="A158" s="19"/>
      <c r="B158" s="112" t="s">
        <v>571</v>
      </c>
      <c r="C158" s="112">
        <v>2.202E7</v>
      </c>
      <c r="D158" s="112"/>
      <c r="E158" s="170">
        <f t="shared" si="10"/>
        <v>19020000</v>
      </c>
    </row>
    <row r="159">
      <c r="A159" s="115"/>
      <c r="B159" s="156"/>
      <c r="C159" s="116"/>
      <c r="D159" s="157">
        <v>650000.0</v>
      </c>
      <c r="E159" s="6">
        <f t="shared" si="10"/>
        <v>18370000</v>
      </c>
    </row>
    <row r="160">
      <c r="A160" s="118"/>
      <c r="B160" s="156"/>
      <c r="C160" s="156"/>
      <c r="D160" s="157">
        <v>700000.0</v>
      </c>
      <c r="E160" s="6">
        <f t="shared" si="10"/>
        <v>17670000</v>
      </c>
    </row>
    <row r="161">
      <c r="A161" s="118"/>
      <c r="B161" s="156"/>
      <c r="C161" s="116"/>
      <c r="D161" s="157"/>
      <c r="E161" s="6">
        <f t="shared" si="10"/>
        <v>17670000</v>
      </c>
    </row>
    <row r="162">
      <c r="A162" s="6" t="s">
        <v>5</v>
      </c>
      <c r="B162" s="6" t="s">
        <v>8</v>
      </c>
      <c r="C162" s="6" t="s">
        <v>9</v>
      </c>
      <c r="D162" s="6" t="s">
        <v>11</v>
      </c>
      <c r="E162" s="6" t="s">
        <v>14</v>
      </c>
    </row>
    <row r="163">
      <c r="A163" s="19"/>
      <c r="B163" s="6"/>
      <c r="C163" s="6"/>
      <c r="D163" s="13"/>
      <c r="E163" s="13"/>
    </row>
    <row r="164">
      <c r="A164" s="19"/>
      <c r="B164" s="6" t="s">
        <v>409</v>
      </c>
      <c r="C164" s="6">
        <v>5000000.0</v>
      </c>
      <c r="D164" s="13"/>
      <c r="E164" s="6">
        <f t="shared" ref="E164:E173" si="11">+((E163+C164)-D164)</f>
        <v>5000000</v>
      </c>
    </row>
    <row r="165">
      <c r="A165" s="19"/>
      <c r="B165" s="6" t="s">
        <v>538</v>
      </c>
      <c r="C165" s="6"/>
      <c r="D165" s="6"/>
      <c r="E165" s="6">
        <f t="shared" si="11"/>
        <v>5000000</v>
      </c>
    </row>
    <row r="166">
      <c r="A166" s="19"/>
      <c r="B166" s="6"/>
      <c r="C166" s="6"/>
      <c r="D166" s="6"/>
      <c r="E166" s="6">
        <f t="shared" si="11"/>
        <v>5000000</v>
      </c>
    </row>
    <row r="167">
      <c r="A167" s="19"/>
      <c r="B167" s="6"/>
      <c r="C167" s="13"/>
      <c r="D167" s="6"/>
      <c r="E167" s="6">
        <f t="shared" si="11"/>
        <v>5000000</v>
      </c>
    </row>
    <row r="168">
      <c r="A168" s="19"/>
      <c r="B168" s="6"/>
      <c r="C168" s="13"/>
      <c r="D168" s="6"/>
      <c r="E168" s="6">
        <f t="shared" si="11"/>
        <v>5000000</v>
      </c>
    </row>
    <row r="169">
      <c r="A169" s="19"/>
      <c r="B169" s="112"/>
      <c r="C169" s="113"/>
      <c r="D169" s="112"/>
      <c r="E169" s="6">
        <f t="shared" si="11"/>
        <v>5000000</v>
      </c>
    </row>
    <row r="170">
      <c r="A170" s="115"/>
      <c r="B170" s="156"/>
      <c r="C170" s="116"/>
      <c r="D170" s="157"/>
      <c r="E170" s="6">
        <f t="shared" si="11"/>
        <v>5000000</v>
      </c>
    </row>
    <row r="171">
      <c r="A171" s="118"/>
      <c r="B171" s="156"/>
      <c r="C171" s="156"/>
      <c r="D171" s="117"/>
      <c r="E171" s="6">
        <f t="shared" si="11"/>
        <v>5000000</v>
      </c>
    </row>
    <row r="172">
      <c r="A172" s="118"/>
      <c r="B172" s="156"/>
      <c r="C172" s="116"/>
      <c r="D172" s="157"/>
      <c r="E172" s="6">
        <f t="shared" si="11"/>
        <v>5000000</v>
      </c>
    </row>
    <row r="173">
      <c r="A173" s="118"/>
      <c r="B173" s="116"/>
      <c r="C173" s="116"/>
      <c r="D173" s="117"/>
      <c r="E173" s="6">
        <f t="shared" si="11"/>
        <v>5000000</v>
      </c>
    </row>
    <row r="176">
      <c r="B176" s="2" t="s">
        <v>593</v>
      </c>
    </row>
    <row r="177">
      <c r="A177" s="6" t="s">
        <v>5</v>
      </c>
      <c r="B177" s="6" t="s">
        <v>8</v>
      </c>
      <c r="C177" s="6" t="s">
        <v>9</v>
      </c>
      <c r="D177" s="6" t="s">
        <v>11</v>
      </c>
      <c r="E177" s="6" t="s">
        <v>14</v>
      </c>
    </row>
    <row r="178">
      <c r="A178" s="19"/>
      <c r="B178" s="6"/>
      <c r="C178" s="6"/>
      <c r="D178" s="13"/>
      <c r="E178" s="13"/>
    </row>
    <row r="179">
      <c r="A179" s="19">
        <v>46074.0</v>
      </c>
      <c r="B179" s="6" t="s">
        <v>409</v>
      </c>
      <c r="C179" s="6">
        <v>2000000.0</v>
      </c>
      <c r="D179" s="13"/>
      <c r="E179" s="6">
        <f t="shared" ref="E179:E188" si="12">+((E178+C179)-D179)</f>
        <v>2000000</v>
      </c>
    </row>
    <row r="180">
      <c r="A180" s="19">
        <v>46084.0</v>
      </c>
      <c r="B180" s="6" t="s">
        <v>599</v>
      </c>
      <c r="C180" s="6">
        <v>4000000.0</v>
      </c>
      <c r="D180" s="6"/>
      <c r="E180" s="6">
        <f t="shared" si="12"/>
        <v>6000000</v>
      </c>
    </row>
    <row r="181">
      <c r="A181" s="19"/>
      <c r="B181" s="6" t="s">
        <v>602</v>
      </c>
      <c r="C181" s="6"/>
      <c r="D181" s="6">
        <v>5000000.0</v>
      </c>
      <c r="E181" s="6">
        <f t="shared" si="12"/>
        <v>1000000</v>
      </c>
    </row>
    <row r="182">
      <c r="A182" s="19">
        <v>46129.0</v>
      </c>
      <c r="B182" s="6" t="s">
        <v>108</v>
      </c>
      <c r="C182" s="6">
        <v>5000000.0</v>
      </c>
      <c r="D182" s="6"/>
      <c r="E182" s="6">
        <f t="shared" si="12"/>
        <v>6000000</v>
      </c>
    </row>
    <row r="183">
      <c r="A183" s="19"/>
      <c r="B183" s="6" t="s">
        <v>604</v>
      </c>
      <c r="C183" s="13"/>
      <c r="D183" s="6">
        <v>5000000.0</v>
      </c>
      <c r="E183" s="6">
        <f t="shared" si="12"/>
        <v>1000000</v>
      </c>
    </row>
    <row r="184">
      <c r="A184" s="19">
        <v>46140.0</v>
      </c>
      <c r="B184" s="112" t="s">
        <v>607</v>
      </c>
      <c r="C184" s="112">
        <v>2.4E7</v>
      </c>
      <c r="D184" s="112"/>
      <c r="E184" s="6">
        <f t="shared" si="12"/>
        <v>25000000</v>
      </c>
    </row>
    <row r="185">
      <c r="A185" s="115"/>
      <c r="B185" s="128" t="s">
        <v>609</v>
      </c>
      <c r="C185" s="127"/>
      <c r="D185" s="160">
        <v>400000.0</v>
      </c>
      <c r="E185" s="6">
        <f t="shared" si="12"/>
        <v>24600000</v>
      </c>
    </row>
    <row r="186">
      <c r="A186" s="166">
        <v>46140.0</v>
      </c>
      <c r="B186" s="156" t="s">
        <v>612</v>
      </c>
      <c r="C186" s="116"/>
      <c r="D186" s="157">
        <v>1.0E7</v>
      </c>
      <c r="E186" s="6">
        <f t="shared" si="12"/>
        <v>14600000</v>
      </c>
    </row>
    <row r="187">
      <c r="A187" s="118"/>
      <c r="B187" s="156" t="s">
        <v>614</v>
      </c>
      <c r="C187" s="156"/>
      <c r="D187" s="157">
        <v>650000.0</v>
      </c>
      <c r="E187" s="6">
        <f t="shared" si="12"/>
        <v>13950000</v>
      </c>
    </row>
    <row r="188">
      <c r="A188" s="118"/>
      <c r="B188" s="156"/>
      <c r="C188" s="116"/>
      <c r="D188" s="157"/>
      <c r="E188" s="6">
        <f t="shared" si="12"/>
        <v>13950000</v>
      </c>
    </row>
    <row r="189">
      <c r="B189" s="2"/>
    </row>
    <row r="190">
      <c r="A190" s="157"/>
      <c r="B190" s="128" t="s">
        <v>619</v>
      </c>
      <c r="C190" s="127"/>
      <c r="D190" s="174"/>
      <c r="E190" s="2"/>
    </row>
    <row r="191">
      <c r="A191" s="6" t="s">
        <v>5</v>
      </c>
      <c r="B191" s="6" t="s">
        <v>8</v>
      </c>
      <c r="C191" s="6" t="s">
        <v>9</v>
      </c>
      <c r="D191" s="6" t="s">
        <v>11</v>
      </c>
      <c r="E191" s="6" t="s">
        <v>14</v>
      </c>
    </row>
    <row r="192">
      <c r="A192" s="19"/>
      <c r="B192" s="6"/>
      <c r="C192" s="6"/>
      <c r="D192" s="13"/>
      <c r="E192" s="13"/>
    </row>
    <row r="193">
      <c r="A193" s="19"/>
      <c r="B193" s="6" t="s">
        <v>409</v>
      </c>
      <c r="C193" s="6">
        <v>5000000.0</v>
      </c>
      <c r="D193" s="13"/>
      <c r="E193" s="6">
        <f t="shared" ref="E193:E201" si="13">+((E192+C193)-D193)</f>
        <v>5000000</v>
      </c>
    </row>
    <row r="194">
      <c r="A194" s="19"/>
      <c r="B194" s="6" t="s">
        <v>423</v>
      </c>
      <c r="C194" s="6">
        <v>1.9E7</v>
      </c>
      <c r="D194" s="6"/>
      <c r="E194" s="6">
        <f t="shared" si="13"/>
        <v>24000000</v>
      </c>
    </row>
    <row r="195">
      <c r="A195" s="19"/>
      <c r="B195" s="6" t="s">
        <v>628</v>
      </c>
      <c r="C195" s="6">
        <v>3000000.0</v>
      </c>
      <c r="D195" s="6"/>
      <c r="E195" s="6">
        <f t="shared" si="13"/>
        <v>27000000</v>
      </c>
    </row>
    <row r="196">
      <c r="A196" s="19"/>
      <c r="B196" s="6" t="s">
        <v>632</v>
      </c>
      <c r="C196" s="6"/>
      <c r="D196" s="6"/>
      <c r="E196" s="6">
        <f t="shared" si="13"/>
        <v>27000000</v>
      </c>
    </row>
    <row r="197">
      <c r="A197" s="19"/>
      <c r="B197" s="6"/>
      <c r="C197" s="13"/>
      <c r="D197" s="6"/>
      <c r="E197" s="6">
        <f t="shared" si="13"/>
        <v>27000000</v>
      </c>
    </row>
    <row r="198">
      <c r="A198" s="19"/>
      <c r="B198" s="112"/>
      <c r="C198" s="113"/>
      <c r="D198" s="112"/>
      <c r="E198" s="6">
        <f t="shared" si="13"/>
        <v>27000000</v>
      </c>
    </row>
    <row r="199">
      <c r="A199" s="115"/>
      <c r="B199" s="156"/>
      <c r="C199" s="156"/>
      <c r="D199" s="157"/>
      <c r="E199" s="6">
        <f t="shared" si="13"/>
        <v>27000000</v>
      </c>
    </row>
    <row r="200">
      <c r="A200" s="118"/>
      <c r="B200" s="156"/>
      <c r="C200" s="156"/>
      <c r="D200" s="117"/>
      <c r="E200" s="6">
        <f t="shared" si="13"/>
        <v>27000000</v>
      </c>
    </row>
    <row r="201">
      <c r="A201" s="118"/>
      <c r="B201" s="156"/>
      <c r="C201" s="180"/>
      <c r="D201" s="157"/>
      <c r="E201" s="6">
        <f t="shared" si="13"/>
        <v>27000000</v>
      </c>
    </row>
    <row r="202">
      <c r="A202" s="118"/>
      <c r="B202" s="116"/>
      <c r="C202" s="116">
        <f>sum(C193:C201)</f>
        <v>27000000</v>
      </c>
      <c r="D202" s="117"/>
      <c r="E202" s="6"/>
    </row>
    <row r="203">
      <c r="A203" s="159"/>
      <c r="B203" s="127"/>
      <c r="C203" s="127"/>
      <c r="D203" s="174"/>
      <c r="E203" s="2"/>
    </row>
    <row r="204">
      <c r="B204" s="2" t="s">
        <v>637</v>
      </c>
    </row>
    <row r="205">
      <c r="A205" s="6" t="s">
        <v>5</v>
      </c>
      <c r="B205" s="6" t="s">
        <v>8</v>
      </c>
      <c r="C205" s="6" t="s">
        <v>9</v>
      </c>
      <c r="D205" s="6" t="s">
        <v>11</v>
      </c>
      <c r="E205" s="6" t="s">
        <v>14</v>
      </c>
    </row>
    <row r="206">
      <c r="A206" s="19"/>
      <c r="B206" s="6"/>
      <c r="C206" s="6"/>
      <c r="D206" s="13"/>
      <c r="E206" s="13"/>
    </row>
    <row r="207">
      <c r="A207" s="19"/>
      <c r="B207" s="6" t="s">
        <v>409</v>
      </c>
      <c r="C207" s="6">
        <v>5000000.0</v>
      </c>
      <c r="D207" s="13"/>
      <c r="E207" s="6">
        <f t="shared" ref="E207:E212" si="14">+((E206+C207)-D207)</f>
        <v>5000000</v>
      </c>
    </row>
    <row r="208">
      <c r="A208" s="19"/>
      <c r="B208" s="6" t="s">
        <v>423</v>
      </c>
      <c r="C208" s="6">
        <v>2.0E7</v>
      </c>
      <c r="D208" s="6"/>
      <c r="E208" s="6">
        <f t="shared" si="14"/>
        <v>25000000</v>
      </c>
    </row>
    <row r="209">
      <c r="A209" s="19"/>
      <c r="B209" s="6" t="s">
        <v>640</v>
      </c>
      <c r="C209" s="6"/>
      <c r="D209" s="6">
        <v>2.5E7</v>
      </c>
      <c r="E209" s="6">
        <f t="shared" si="14"/>
        <v>0</v>
      </c>
    </row>
    <row r="210">
      <c r="A210" s="19"/>
      <c r="B210" s="6" t="s">
        <v>642</v>
      </c>
      <c r="C210" s="6"/>
      <c r="D210" s="6">
        <v>800000.0</v>
      </c>
      <c r="E210" s="6">
        <f t="shared" si="14"/>
        <v>-800000</v>
      </c>
    </row>
    <row r="211">
      <c r="A211" s="19"/>
      <c r="B211" s="6" t="s">
        <v>644</v>
      </c>
      <c r="C211" s="13"/>
      <c r="D211" s="6">
        <v>650000.0</v>
      </c>
      <c r="E211" s="6">
        <f t="shared" si="14"/>
        <v>-1450000</v>
      </c>
    </row>
    <row r="212">
      <c r="A212" s="19"/>
      <c r="B212" s="112" t="s">
        <v>645</v>
      </c>
      <c r="C212" s="112">
        <v>1.0E7</v>
      </c>
      <c r="D212" s="112">
        <v>1.0E7</v>
      </c>
      <c r="E212" s="6">
        <f t="shared" si="14"/>
        <v>-1450000</v>
      </c>
    </row>
    <row r="213">
      <c r="A213" s="115"/>
      <c r="B213" s="156" t="s">
        <v>647</v>
      </c>
      <c r="C213" s="156"/>
      <c r="E213" s="6">
        <f>+((E212+C213)-A217)</f>
        <v>-1630000</v>
      </c>
    </row>
    <row r="214">
      <c r="A214" s="118"/>
      <c r="B214" s="156"/>
      <c r="C214" s="156"/>
      <c r="D214" s="157">
        <v>37000.0</v>
      </c>
      <c r="E214" s="6">
        <f t="shared" ref="E214:E215" si="15">+((E213+C214)-D214)</f>
        <v>-1667000</v>
      </c>
    </row>
    <row r="215">
      <c r="A215" s="118"/>
      <c r="B215" s="156"/>
      <c r="C215" s="180"/>
      <c r="D215" s="157"/>
      <c r="E215" s="6">
        <f t="shared" si="15"/>
        <v>-1667000</v>
      </c>
      <c r="F215" s="2" t="s">
        <v>652</v>
      </c>
    </row>
    <row r="216">
      <c r="A216" s="118"/>
      <c r="B216" s="116"/>
      <c r="C216" s="116">
        <f>sum(C207:C215)</f>
        <v>35000000</v>
      </c>
      <c r="D216" s="117"/>
      <c r="E216" s="6"/>
    </row>
    <row r="217">
      <c r="A217" s="157">
        <v>180000.0</v>
      </c>
      <c r="B217" s="128" t="s">
        <v>653</v>
      </c>
      <c r="C217" s="127"/>
      <c r="D217" s="174"/>
      <c r="E217" s="2"/>
    </row>
    <row r="218">
      <c r="A218" s="6" t="s">
        <v>5</v>
      </c>
      <c r="B218" s="6" t="s">
        <v>8</v>
      </c>
      <c r="C218" s="6" t="s">
        <v>9</v>
      </c>
      <c r="D218" s="6" t="s">
        <v>11</v>
      </c>
      <c r="E218" s="6" t="s">
        <v>14</v>
      </c>
    </row>
    <row r="219">
      <c r="A219" s="19"/>
      <c r="B219" s="6"/>
      <c r="C219" s="6"/>
      <c r="D219" s="13"/>
      <c r="E219" s="13"/>
    </row>
    <row r="220">
      <c r="A220" s="19"/>
      <c r="B220" s="6" t="s">
        <v>409</v>
      </c>
      <c r="C220" s="6">
        <v>2000000.0</v>
      </c>
      <c r="D220" s="13"/>
      <c r="E220" s="6">
        <f t="shared" ref="E220:E228" si="16">+((E219+C220)-D220)</f>
        <v>2000000</v>
      </c>
    </row>
    <row r="221">
      <c r="A221" s="19"/>
      <c r="B221" s="6" t="s">
        <v>423</v>
      </c>
      <c r="C221" s="6">
        <v>9000000.0</v>
      </c>
      <c r="D221" s="6"/>
      <c r="E221" s="6">
        <f t="shared" si="16"/>
        <v>11000000</v>
      </c>
    </row>
    <row r="222">
      <c r="A222" s="19"/>
      <c r="B222" s="6" t="s">
        <v>661</v>
      </c>
      <c r="C222" s="6">
        <v>9000000.0</v>
      </c>
      <c r="D222" s="6"/>
      <c r="E222" s="6">
        <f t="shared" si="16"/>
        <v>20000000</v>
      </c>
    </row>
    <row r="223">
      <c r="A223" s="19"/>
      <c r="B223" s="6" t="s">
        <v>664</v>
      </c>
      <c r="C223" s="6">
        <v>8000000.0</v>
      </c>
      <c r="D223" s="6"/>
      <c r="E223" s="6">
        <f t="shared" si="16"/>
        <v>28000000</v>
      </c>
    </row>
    <row r="224">
      <c r="A224" s="19"/>
      <c r="B224" s="6" t="s">
        <v>644</v>
      </c>
      <c r="C224" s="13"/>
      <c r="D224" s="6">
        <v>650000.0</v>
      </c>
      <c r="E224" s="6">
        <f t="shared" si="16"/>
        <v>27350000</v>
      </c>
    </row>
    <row r="225">
      <c r="A225" s="19"/>
      <c r="B225" s="112" t="s">
        <v>665</v>
      </c>
      <c r="C225" s="113"/>
      <c r="D225" s="112">
        <v>2.5E7</v>
      </c>
      <c r="E225" s="6">
        <f t="shared" si="16"/>
        <v>2350000</v>
      </c>
    </row>
    <row r="226">
      <c r="A226" s="115"/>
      <c r="B226" s="156" t="s">
        <v>668</v>
      </c>
      <c r="C226" s="156"/>
      <c r="D226" s="157">
        <v>350000.0</v>
      </c>
      <c r="E226" s="6">
        <f t="shared" si="16"/>
        <v>2000000</v>
      </c>
    </row>
    <row r="227">
      <c r="A227" s="118"/>
      <c r="B227" s="156"/>
      <c r="C227" s="156">
        <v>2000000.0</v>
      </c>
      <c r="D227" s="117"/>
      <c r="E227" s="6">
        <f t="shared" si="16"/>
        <v>4000000</v>
      </c>
    </row>
    <row r="228">
      <c r="A228" s="118"/>
      <c r="B228" s="156" t="s">
        <v>672</v>
      </c>
      <c r="C228" s="180">
        <v>4000000.0</v>
      </c>
      <c r="D228" s="157"/>
      <c r="E228" s="6">
        <f t="shared" si="16"/>
        <v>8000000</v>
      </c>
    </row>
    <row r="229">
      <c r="A229" s="118"/>
      <c r="B229" s="156" t="s">
        <v>673</v>
      </c>
      <c r="C229" s="116">
        <f>sum(C220:C228)</f>
        <v>34000000</v>
      </c>
      <c r="D229" s="117"/>
      <c r="E229" s="6"/>
    </row>
    <row r="230">
      <c r="A230" s="159"/>
      <c r="B230" s="127"/>
      <c r="C230" s="127"/>
      <c r="D230" s="174"/>
      <c r="E230" s="2"/>
    </row>
    <row r="231">
      <c r="A231" s="159"/>
      <c r="B231" s="127"/>
      <c r="C231" s="127"/>
      <c r="D231" s="174"/>
      <c r="E231" s="2"/>
    </row>
    <row r="232">
      <c r="B232" s="2" t="s">
        <v>677</v>
      </c>
    </row>
    <row r="233">
      <c r="A233" s="6" t="s">
        <v>5</v>
      </c>
      <c r="B233" s="6" t="s">
        <v>8</v>
      </c>
      <c r="C233" s="6" t="s">
        <v>9</v>
      </c>
      <c r="D233" s="6" t="s">
        <v>11</v>
      </c>
      <c r="E233" s="6" t="s">
        <v>14</v>
      </c>
    </row>
    <row r="234">
      <c r="A234" s="19"/>
      <c r="B234" s="6"/>
      <c r="C234" s="6"/>
      <c r="D234" s="13"/>
      <c r="E234" s="13"/>
    </row>
    <row r="235">
      <c r="A235" s="19"/>
      <c r="B235" s="6" t="s">
        <v>409</v>
      </c>
      <c r="C235" s="6">
        <v>5000000.0</v>
      </c>
      <c r="D235" s="13"/>
      <c r="E235" s="6">
        <f t="shared" ref="E235:E244" si="17">+((E234+C235)-D235)</f>
        <v>5000000</v>
      </c>
    </row>
    <row r="236">
      <c r="A236" s="19"/>
      <c r="B236" s="6" t="s">
        <v>686</v>
      </c>
      <c r="C236" s="6">
        <v>3.0E7</v>
      </c>
      <c r="D236" s="6"/>
      <c r="E236" s="6">
        <f t="shared" si="17"/>
        <v>35000000</v>
      </c>
    </row>
    <row r="237">
      <c r="A237" s="19"/>
      <c r="B237" s="6"/>
      <c r="C237" s="6"/>
      <c r="D237" s="6"/>
      <c r="E237" s="6">
        <f t="shared" si="17"/>
        <v>35000000</v>
      </c>
    </row>
    <row r="238">
      <c r="A238" s="19"/>
      <c r="B238" s="6"/>
      <c r="C238" s="6"/>
      <c r="D238" s="6"/>
      <c r="E238" s="6">
        <f t="shared" si="17"/>
        <v>35000000</v>
      </c>
    </row>
    <row r="239">
      <c r="A239" s="19"/>
      <c r="B239" s="6" t="s">
        <v>644</v>
      </c>
      <c r="C239" s="13"/>
      <c r="D239" s="6">
        <v>650000.0</v>
      </c>
      <c r="E239" s="6">
        <f t="shared" si="17"/>
        <v>34350000</v>
      </c>
    </row>
    <row r="240">
      <c r="A240" s="19"/>
      <c r="B240" s="112" t="s">
        <v>665</v>
      </c>
      <c r="C240" s="113"/>
      <c r="D240" s="112">
        <v>2.5E7</v>
      </c>
      <c r="E240" s="6">
        <f t="shared" si="17"/>
        <v>9350000</v>
      </c>
    </row>
    <row r="241">
      <c r="A241" s="115"/>
      <c r="B241" s="156" t="s">
        <v>668</v>
      </c>
      <c r="C241" s="116"/>
      <c r="D241" s="157">
        <v>375000.0</v>
      </c>
      <c r="E241" s="6">
        <f t="shared" si="17"/>
        <v>8975000</v>
      </c>
    </row>
    <row r="242">
      <c r="A242" s="118"/>
      <c r="B242" s="156"/>
      <c r="C242" s="156"/>
      <c r="D242" s="117"/>
      <c r="E242" s="6">
        <f t="shared" si="17"/>
        <v>8975000</v>
      </c>
    </row>
    <row r="243">
      <c r="A243" s="118"/>
      <c r="B243" s="156"/>
      <c r="C243" s="116"/>
      <c r="D243" s="157"/>
      <c r="E243" s="6">
        <f t="shared" si="17"/>
        <v>8975000</v>
      </c>
    </row>
    <row r="244">
      <c r="A244" s="118"/>
      <c r="B244" s="116"/>
      <c r="C244" s="116"/>
      <c r="D244" s="117"/>
      <c r="E244" s="6">
        <f t="shared" si="17"/>
        <v>8975000</v>
      </c>
    </row>
    <row r="245">
      <c r="A245" s="159"/>
      <c r="B245" s="127"/>
      <c r="C245" s="127"/>
      <c r="D245" s="174"/>
      <c r="E245" s="2"/>
    </row>
    <row r="247">
      <c r="B247" s="2" t="s">
        <v>694</v>
      </c>
    </row>
    <row r="248">
      <c r="A248" s="6" t="s">
        <v>5</v>
      </c>
      <c r="B248" s="6" t="s">
        <v>8</v>
      </c>
      <c r="C248" s="6" t="s">
        <v>9</v>
      </c>
      <c r="D248" s="6" t="s">
        <v>11</v>
      </c>
      <c r="E248" s="6" t="s">
        <v>14</v>
      </c>
    </row>
    <row r="249">
      <c r="A249" s="19"/>
      <c r="B249" s="6"/>
      <c r="C249" s="6"/>
      <c r="D249" s="13"/>
      <c r="E249" s="13"/>
    </row>
    <row r="250">
      <c r="A250" s="19">
        <v>46092.0</v>
      </c>
      <c r="B250" s="6" t="s">
        <v>409</v>
      </c>
      <c r="C250" s="6">
        <v>2000000.0</v>
      </c>
      <c r="D250" s="13"/>
      <c r="E250" s="6">
        <f t="shared" ref="E250:E258" si="18">+((E249+C250)-D250)</f>
        <v>2000000</v>
      </c>
    </row>
    <row r="251">
      <c r="A251" s="19"/>
      <c r="B251" s="6" t="s">
        <v>599</v>
      </c>
      <c r="C251" s="6">
        <v>3000000.0</v>
      </c>
      <c r="D251" s="6"/>
      <c r="E251" s="6">
        <f t="shared" si="18"/>
        <v>5000000</v>
      </c>
    </row>
    <row r="252">
      <c r="A252" s="19"/>
      <c r="B252" s="6" t="s">
        <v>700</v>
      </c>
      <c r="C252" s="6"/>
      <c r="D252" s="6">
        <v>5000000.0</v>
      </c>
      <c r="E252" s="6">
        <f t="shared" si="18"/>
        <v>0</v>
      </c>
    </row>
    <row r="253">
      <c r="A253" s="19"/>
      <c r="B253" s="6" t="s">
        <v>108</v>
      </c>
      <c r="C253" s="6">
        <v>3000000.0</v>
      </c>
      <c r="D253" s="6"/>
      <c r="E253" s="6">
        <f t="shared" si="18"/>
        <v>3000000</v>
      </c>
    </row>
    <row r="254">
      <c r="A254" s="19"/>
      <c r="B254" s="6" t="s">
        <v>703</v>
      </c>
      <c r="C254" s="13"/>
      <c r="D254" s="6">
        <v>3000000.0</v>
      </c>
      <c r="E254" s="6">
        <f t="shared" si="18"/>
        <v>0</v>
      </c>
    </row>
    <row r="255">
      <c r="A255" s="19"/>
      <c r="B255" s="112" t="s">
        <v>704</v>
      </c>
      <c r="C255" s="112">
        <v>7000000.0</v>
      </c>
      <c r="D255" s="112"/>
      <c r="E255" s="6">
        <f t="shared" si="18"/>
        <v>7000000</v>
      </c>
    </row>
    <row r="256">
      <c r="A256" s="115"/>
      <c r="B256" s="156" t="s">
        <v>707</v>
      </c>
      <c r="C256" s="116"/>
      <c r="D256" s="157">
        <v>5846000.0</v>
      </c>
      <c r="E256" s="6">
        <f t="shared" si="18"/>
        <v>1154000</v>
      </c>
    </row>
    <row r="257">
      <c r="A257" s="118"/>
      <c r="B257" s="156" t="s">
        <v>614</v>
      </c>
      <c r="C257" s="156"/>
      <c r="D257" s="157">
        <v>1200000.0</v>
      </c>
      <c r="E257" s="6">
        <f t="shared" si="18"/>
        <v>-46000</v>
      </c>
    </row>
    <row r="258">
      <c r="A258" s="118"/>
      <c r="B258" s="156" t="s">
        <v>710</v>
      </c>
      <c r="C258" s="156">
        <v>1.86E7</v>
      </c>
      <c r="D258" s="157"/>
      <c r="E258" s="6">
        <f t="shared" si="18"/>
        <v>18554000</v>
      </c>
    </row>
    <row r="259">
      <c r="B259" s="2"/>
    </row>
    <row r="260">
      <c r="B260" s="2"/>
    </row>
    <row r="261">
      <c r="B261" s="2" t="s">
        <v>712</v>
      </c>
    </row>
    <row r="262">
      <c r="A262" s="6" t="s">
        <v>5</v>
      </c>
      <c r="B262" s="6" t="s">
        <v>8</v>
      </c>
      <c r="C262" s="6" t="s">
        <v>9</v>
      </c>
      <c r="D262" s="6" t="s">
        <v>11</v>
      </c>
      <c r="E262" s="6" t="s">
        <v>14</v>
      </c>
    </row>
    <row r="263">
      <c r="A263" s="19"/>
      <c r="B263" s="6"/>
      <c r="C263" s="6"/>
      <c r="D263" s="13"/>
      <c r="E263" s="13"/>
    </row>
    <row r="264">
      <c r="A264" s="19">
        <v>46092.0</v>
      </c>
      <c r="B264" s="6" t="s">
        <v>409</v>
      </c>
      <c r="C264" s="6">
        <v>2000000.0</v>
      </c>
      <c r="D264" s="13"/>
      <c r="E264" s="6">
        <f t="shared" ref="E264:E273" si="19">+((E263+C264)-D264)</f>
        <v>2000000</v>
      </c>
    </row>
    <row r="265">
      <c r="A265" s="19">
        <v>46118.0</v>
      </c>
      <c r="B265" s="6" t="s">
        <v>720</v>
      </c>
      <c r="C265" s="6">
        <v>3000000.0</v>
      </c>
      <c r="D265" s="6"/>
      <c r="E265" s="6">
        <f t="shared" si="19"/>
        <v>5000000</v>
      </c>
    </row>
    <row r="266">
      <c r="A266" s="19"/>
      <c r="B266" s="6" t="s">
        <v>721</v>
      </c>
      <c r="C266" s="6"/>
      <c r="D266" s="6">
        <v>5000000.0</v>
      </c>
      <c r="E266" s="6">
        <f t="shared" si="19"/>
        <v>0</v>
      </c>
    </row>
    <row r="267">
      <c r="A267" s="19">
        <v>46220.0</v>
      </c>
      <c r="B267" s="6" t="s">
        <v>410</v>
      </c>
      <c r="C267" s="6">
        <v>3000000.0</v>
      </c>
      <c r="D267" s="6"/>
      <c r="E267" s="6">
        <f t="shared" si="19"/>
        <v>3000000</v>
      </c>
    </row>
    <row r="268">
      <c r="A268" s="19">
        <v>46220.0</v>
      </c>
      <c r="B268" s="6" t="s">
        <v>723</v>
      </c>
      <c r="C268" s="13"/>
      <c r="D268" s="6">
        <v>3000000.0</v>
      </c>
      <c r="E268" s="6">
        <f t="shared" si="19"/>
        <v>0</v>
      </c>
      <c r="F268" s="2">
        <v>42.0</v>
      </c>
    </row>
    <row r="269">
      <c r="A269" s="19"/>
      <c r="B269" s="112"/>
      <c r="C269" s="113"/>
      <c r="D269" s="112"/>
      <c r="E269" s="6">
        <f t="shared" si="19"/>
        <v>0</v>
      </c>
    </row>
    <row r="270">
      <c r="A270" s="115"/>
      <c r="B270" s="156"/>
      <c r="C270" s="116"/>
      <c r="D270" s="157"/>
      <c r="E270" s="6">
        <f t="shared" si="19"/>
        <v>0</v>
      </c>
    </row>
    <row r="271">
      <c r="A271" s="118"/>
      <c r="B271" s="156"/>
      <c r="C271" s="156"/>
      <c r="D271" s="117"/>
      <c r="E271" s="6">
        <f t="shared" si="19"/>
        <v>0</v>
      </c>
    </row>
    <row r="272">
      <c r="A272" s="118"/>
      <c r="B272" s="156"/>
      <c r="C272" s="116"/>
      <c r="D272" s="157"/>
      <c r="E272" s="6">
        <f t="shared" si="19"/>
        <v>0</v>
      </c>
    </row>
    <row r="273">
      <c r="A273" s="118"/>
      <c r="B273" s="116"/>
      <c r="C273" s="116"/>
      <c r="D273" s="117"/>
      <c r="E273" s="6">
        <f t="shared" si="19"/>
        <v>0</v>
      </c>
    </row>
    <row r="275">
      <c r="B275" s="2" t="s">
        <v>726</v>
      </c>
    </row>
    <row r="276">
      <c r="A276" s="6" t="s">
        <v>5</v>
      </c>
      <c r="B276" s="6" t="s">
        <v>8</v>
      </c>
      <c r="C276" s="6" t="s">
        <v>9</v>
      </c>
      <c r="D276" s="6" t="s">
        <v>11</v>
      </c>
      <c r="E276" s="6" t="s">
        <v>14</v>
      </c>
    </row>
    <row r="277">
      <c r="A277" s="19"/>
      <c r="B277" s="6"/>
      <c r="C277" s="6"/>
      <c r="D277" s="13"/>
      <c r="E277" s="13"/>
    </row>
    <row r="278">
      <c r="A278" s="19">
        <v>46092.0</v>
      </c>
      <c r="B278" s="6" t="s">
        <v>409</v>
      </c>
      <c r="C278" s="6">
        <v>2000000.0</v>
      </c>
      <c r="D278" s="13"/>
      <c r="E278" s="6">
        <f t="shared" ref="E278:E286" si="20">+((E277+C278)-D278)</f>
        <v>2000000</v>
      </c>
    </row>
    <row r="279">
      <c r="A279" s="19">
        <v>46118.0</v>
      </c>
      <c r="B279" s="6" t="s">
        <v>720</v>
      </c>
      <c r="C279" s="6">
        <v>3000000.0</v>
      </c>
      <c r="D279" s="6"/>
      <c r="E279" s="6">
        <f t="shared" si="20"/>
        <v>5000000</v>
      </c>
    </row>
    <row r="280">
      <c r="A280" s="19"/>
      <c r="B280" s="6" t="s">
        <v>721</v>
      </c>
      <c r="C280" s="6"/>
      <c r="D280" s="6">
        <v>5000000.0</v>
      </c>
      <c r="E280" s="6">
        <f t="shared" si="20"/>
        <v>0</v>
      </c>
    </row>
    <row r="281">
      <c r="A281" s="19">
        <v>46220.0</v>
      </c>
      <c r="B281" s="6" t="s">
        <v>410</v>
      </c>
      <c r="C281" s="6">
        <v>3000000.0</v>
      </c>
      <c r="D281" s="6"/>
      <c r="E281" s="6">
        <f t="shared" si="20"/>
        <v>3000000</v>
      </c>
    </row>
    <row r="282">
      <c r="A282" s="19">
        <v>46220.0</v>
      </c>
      <c r="B282" s="6" t="s">
        <v>723</v>
      </c>
      <c r="C282" s="13"/>
      <c r="D282" s="6">
        <v>3000000.0</v>
      </c>
      <c r="E282" s="6">
        <f t="shared" si="20"/>
        <v>0</v>
      </c>
    </row>
    <row r="283">
      <c r="A283" s="19"/>
      <c r="B283" s="112"/>
      <c r="C283" s="113"/>
      <c r="D283" s="112"/>
      <c r="E283" s="6">
        <f t="shared" si="20"/>
        <v>0</v>
      </c>
    </row>
    <row r="284">
      <c r="A284" s="115"/>
      <c r="B284" s="156"/>
      <c r="C284" s="116"/>
      <c r="D284" s="157"/>
      <c r="E284" s="6">
        <f t="shared" si="20"/>
        <v>0</v>
      </c>
    </row>
    <row r="285">
      <c r="A285" s="118"/>
      <c r="B285" s="156"/>
      <c r="C285" s="156"/>
      <c r="D285" s="117"/>
      <c r="E285" s="6">
        <f t="shared" si="20"/>
        <v>0</v>
      </c>
    </row>
    <row r="286">
      <c r="A286" s="118"/>
      <c r="B286" s="156"/>
      <c r="C286" s="116"/>
      <c r="D286" s="157"/>
      <c r="E286" s="6">
        <f t="shared" si="20"/>
        <v>0</v>
      </c>
    </row>
    <row r="288">
      <c r="B288" s="2" t="s">
        <v>733</v>
      </c>
    </row>
    <row r="289">
      <c r="A289" s="6" t="s">
        <v>5</v>
      </c>
      <c r="B289" s="6" t="s">
        <v>8</v>
      </c>
      <c r="C289" s="6" t="s">
        <v>9</v>
      </c>
      <c r="D289" s="6" t="s">
        <v>11</v>
      </c>
      <c r="E289" s="6" t="s">
        <v>14</v>
      </c>
    </row>
    <row r="290">
      <c r="A290" s="19"/>
      <c r="B290" s="6"/>
      <c r="C290" s="6"/>
      <c r="D290" s="13"/>
      <c r="E290" s="13"/>
    </row>
    <row r="291">
      <c r="A291" s="19">
        <v>46092.0</v>
      </c>
      <c r="B291" s="6" t="s">
        <v>735</v>
      </c>
      <c r="C291" s="6"/>
      <c r="D291" s="6">
        <v>200000.0</v>
      </c>
      <c r="E291" s="6">
        <f t="shared" ref="E291:E337" si="21">+((E290+C291)-D291)</f>
        <v>-200000</v>
      </c>
    </row>
    <row r="292">
      <c r="A292" s="19"/>
      <c r="B292" s="6" t="s">
        <v>528</v>
      </c>
      <c r="C292" s="6"/>
      <c r="D292" s="6">
        <v>115000.0</v>
      </c>
      <c r="E292" s="6">
        <f t="shared" si="21"/>
        <v>-315000</v>
      </c>
    </row>
    <row r="293">
      <c r="A293" s="19"/>
      <c r="B293" s="6" t="s">
        <v>738</v>
      </c>
      <c r="C293" s="6"/>
      <c r="D293" s="6">
        <v>90000.0</v>
      </c>
      <c r="E293" s="6">
        <f t="shared" si="21"/>
        <v>-405000</v>
      </c>
    </row>
    <row r="294">
      <c r="A294" s="19"/>
      <c r="B294" s="6" t="s">
        <v>739</v>
      </c>
      <c r="C294" s="13"/>
      <c r="D294" s="6">
        <v>100000.0</v>
      </c>
      <c r="E294" s="6">
        <f t="shared" si="21"/>
        <v>-505000</v>
      </c>
    </row>
    <row r="295">
      <c r="A295" s="19"/>
      <c r="B295" s="6" t="s">
        <v>740</v>
      </c>
      <c r="C295" s="13"/>
      <c r="D295" s="6">
        <v>300000.0</v>
      </c>
      <c r="E295" s="6">
        <f t="shared" si="21"/>
        <v>-805000</v>
      </c>
    </row>
    <row r="296">
      <c r="A296" s="19"/>
      <c r="B296" s="112" t="s">
        <v>741</v>
      </c>
      <c r="C296" s="113"/>
      <c r="D296" s="112">
        <v>300000.0</v>
      </c>
      <c r="E296" s="6">
        <f t="shared" si="21"/>
        <v>-1105000</v>
      </c>
    </row>
    <row r="297">
      <c r="A297" s="115"/>
      <c r="B297" s="156" t="s">
        <v>743</v>
      </c>
      <c r="C297" s="116"/>
      <c r="D297" s="157">
        <v>350000.0</v>
      </c>
      <c r="E297" s="6">
        <f t="shared" si="21"/>
        <v>-1455000</v>
      </c>
    </row>
    <row r="298">
      <c r="A298" s="118"/>
      <c r="B298" s="156" t="s">
        <v>744</v>
      </c>
      <c r="C298" s="156"/>
      <c r="D298" s="157">
        <v>600000.0</v>
      </c>
      <c r="E298" s="6">
        <f t="shared" si="21"/>
        <v>-2055000</v>
      </c>
    </row>
    <row r="299">
      <c r="A299" s="118"/>
      <c r="B299" s="156" t="s">
        <v>746</v>
      </c>
      <c r="C299" s="116"/>
      <c r="D299" s="157">
        <v>350000.0</v>
      </c>
      <c r="E299" s="6">
        <f t="shared" si="21"/>
        <v>-2405000</v>
      </c>
    </row>
    <row r="300">
      <c r="A300" s="118"/>
      <c r="B300" s="192" t="s">
        <v>748</v>
      </c>
      <c r="C300" s="188"/>
      <c r="D300" s="193">
        <v>272000.0</v>
      </c>
      <c r="E300" s="6">
        <f t="shared" si="21"/>
        <v>-2677000</v>
      </c>
    </row>
    <row r="301">
      <c r="A301" s="13"/>
      <c r="B301" s="6" t="s">
        <v>756</v>
      </c>
      <c r="C301" s="13"/>
      <c r="D301" s="6">
        <v>400000.0</v>
      </c>
      <c r="E301" s="6">
        <f t="shared" si="21"/>
        <v>-3077000</v>
      </c>
    </row>
    <row r="302">
      <c r="A302" s="13"/>
      <c r="B302" s="6" t="s">
        <v>758</v>
      </c>
      <c r="C302" s="13"/>
      <c r="D302" s="6">
        <v>238000.0</v>
      </c>
      <c r="E302" s="6">
        <f t="shared" si="21"/>
        <v>-3315000</v>
      </c>
    </row>
    <row r="303">
      <c r="A303" s="13"/>
      <c r="B303" s="6" t="s">
        <v>760</v>
      </c>
      <c r="C303" s="13"/>
      <c r="D303" s="6">
        <v>250000.0</v>
      </c>
      <c r="E303" s="6">
        <f t="shared" si="21"/>
        <v>-3565000</v>
      </c>
    </row>
    <row r="304">
      <c r="A304" s="13"/>
      <c r="B304" s="6" t="s">
        <v>761</v>
      </c>
      <c r="C304" s="13"/>
      <c r="D304" s="6">
        <v>250000.0</v>
      </c>
      <c r="E304" s="6">
        <f t="shared" si="21"/>
        <v>-3815000</v>
      </c>
    </row>
    <row r="305">
      <c r="A305" s="13"/>
      <c r="B305" s="6" t="s">
        <v>763</v>
      </c>
      <c r="C305" s="13"/>
      <c r="D305" s="6">
        <v>300000.0</v>
      </c>
      <c r="E305" s="6">
        <f t="shared" si="21"/>
        <v>-4115000</v>
      </c>
    </row>
    <row r="306">
      <c r="A306" s="13"/>
      <c r="B306" s="6" t="s">
        <v>764</v>
      </c>
      <c r="C306" s="13"/>
      <c r="D306" s="6">
        <v>106000.0</v>
      </c>
      <c r="E306" s="6">
        <f t="shared" si="21"/>
        <v>-4221000</v>
      </c>
    </row>
    <row r="307">
      <c r="A307" s="13"/>
      <c r="B307" s="6" t="s">
        <v>766</v>
      </c>
      <c r="C307" s="13"/>
      <c r="D307" s="6">
        <v>300000.0</v>
      </c>
      <c r="E307" s="194">
        <f t="shared" si="21"/>
        <v>-4521000</v>
      </c>
      <c r="F307" s="2">
        <v>1125000.0</v>
      </c>
      <c r="G307" s="2" t="s">
        <v>770</v>
      </c>
    </row>
    <row r="308">
      <c r="A308" s="13"/>
      <c r="B308" s="6" t="s">
        <v>772</v>
      </c>
      <c r="C308" s="6">
        <v>3000000.0</v>
      </c>
      <c r="D308" s="13"/>
      <c r="E308" s="6">
        <f t="shared" si="21"/>
        <v>-1521000</v>
      </c>
      <c r="F308" s="2">
        <v>1500000.0</v>
      </c>
      <c r="G308" s="2" t="s">
        <v>774</v>
      </c>
    </row>
    <row r="309">
      <c r="A309" s="13"/>
      <c r="B309" s="6" t="s">
        <v>775</v>
      </c>
      <c r="C309" s="6">
        <v>3000000.0</v>
      </c>
      <c r="D309" s="13"/>
      <c r="E309" s="6">
        <f t="shared" si="21"/>
        <v>1479000</v>
      </c>
      <c r="F309" s="2">
        <v>1500000.0</v>
      </c>
      <c r="G309" s="2" t="s">
        <v>777</v>
      </c>
    </row>
    <row r="310">
      <c r="A310" s="13"/>
      <c r="B310" s="6" t="s">
        <v>780</v>
      </c>
      <c r="C310" s="6">
        <v>3000000.0</v>
      </c>
      <c r="D310" s="13"/>
      <c r="E310" s="6">
        <f t="shared" si="21"/>
        <v>4479000</v>
      </c>
      <c r="F310" s="2">
        <v>1200000.0</v>
      </c>
      <c r="G310" s="2" t="s">
        <v>781</v>
      </c>
    </row>
    <row r="311">
      <c r="A311" s="13"/>
      <c r="B311" s="6" t="s">
        <v>783</v>
      </c>
      <c r="C311" s="13"/>
      <c r="D311" s="6">
        <v>9000000.0</v>
      </c>
      <c r="E311" s="6">
        <f t="shared" si="21"/>
        <v>-4521000</v>
      </c>
      <c r="F311" s="2">
        <v>1.0E7</v>
      </c>
      <c r="G311" s="2" t="s">
        <v>786</v>
      </c>
    </row>
    <row r="312">
      <c r="B312" s="6" t="s">
        <v>788</v>
      </c>
      <c r="C312" s="6">
        <v>150000.0</v>
      </c>
      <c r="D312" s="13"/>
      <c r="E312" s="6">
        <f t="shared" si="21"/>
        <v>-4371000</v>
      </c>
      <c r="H312" s="12">
        <v>46215.0</v>
      </c>
    </row>
    <row r="313">
      <c r="B313" s="6" t="s">
        <v>791</v>
      </c>
      <c r="C313" s="6">
        <v>3000000.0</v>
      </c>
      <c r="D313" s="13"/>
      <c r="E313" s="6">
        <f t="shared" si="21"/>
        <v>-1371000</v>
      </c>
      <c r="G313" s="2" t="s">
        <v>793</v>
      </c>
      <c r="H313" s="2">
        <v>7500000.0</v>
      </c>
      <c r="I313" s="2">
        <v>27000.0</v>
      </c>
    </row>
    <row r="314">
      <c r="B314" s="6" t="s">
        <v>795</v>
      </c>
      <c r="C314" s="13"/>
      <c r="D314" s="6">
        <v>3000000.0</v>
      </c>
      <c r="E314" s="6">
        <f t="shared" si="21"/>
        <v>-4371000</v>
      </c>
      <c r="G314" s="2" t="s">
        <v>797</v>
      </c>
      <c r="H314" s="2">
        <v>2.75E7</v>
      </c>
    </row>
    <row r="315">
      <c r="A315" s="19">
        <v>46155.0</v>
      </c>
      <c r="B315" s="6" t="s">
        <v>801</v>
      </c>
      <c r="C315" s="6">
        <v>2000000.0</v>
      </c>
      <c r="D315" s="13"/>
      <c r="E315" s="6">
        <f t="shared" si="21"/>
        <v>-2371000</v>
      </c>
      <c r="G315" s="2" t="s">
        <v>802</v>
      </c>
      <c r="H315" s="2">
        <v>2.85E7</v>
      </c>
    </row>
    <row r="316">
      <c r="A316" s="19">
        <v>46164.0</v>
      </c>
      <c r="B316" s="92" t="s">
        <v>804</v>
      </c>
      <c r="C316" s="92"/>
      <c r="D316" s="92">
        <v>4800000.0</v>
      </c>
      <c r="E316" s="6">
        <f t="shared" si="21"/>
        <v>-7171000</v>
      </c>
    </row>
    <row r="317">
      <c r="A317" s="19">
        <v>46164.0</v>
      </c>
      <c r="B317" s="92" t="s">
        <v>806</v>
      </c>
      <c r="C317" s="56">
        <v>5000000.0</v>
      </c>
      <c r="D317" s="56"/>
      <c r="E317" s="6">
        <f t="shared" si="21"/>
        <v>-2171000</v>
      </c>
    </row>
    <row r="318">
      <c r="A318" s="19">
        <v>46164.0</v>
      </c>
      <c r="B318" s="92" t="s">
        <v>810</v>
      </c>
      <c r="C318" s="56">
        <v>5000000.0</v>
      </c>
      <c r="D318" s="56"/>
      <c r="E318" s="6">
        <f t="shared" si="21"/>
        <v>2829000</v>
      </c>
    </row>
    <row r="319">
      <c r="A319" s="195">
        <v>46164.0</v>
      </c>
      <c r="B319" s="2" t="s">
        <v>813</v>
      </c>
      <c r="C319" s="2">
        <v>2000000.0</v>
      </c>
      <c r="E319" s="6">
        <f t="shared" si="21"/>
        <v>4829000</v>
      </c>
    </row>
    <row r="320">
      <c r="A320" s="12">
        <v>46167.0</v>
      </c>
      <c r="B320" s="2" t="s">
        <v>815</v>
      </c>
      <c r="D320" s="2">
        <v>4500000.0</v>
      </c>
      <c r="E320" s="6">
        <f t="shared" si="21"/>
        <v>329000</v>
      </c>
    </row>
    <row r="321">
      <c r="A321" s="12">
        <v>46184.0</v>
      </c>
      <c r="B321" s="2" t="s">
        <v>817</v>
      </c>
      <c r="D321" s="2">
        <v>1200000.0</v>
      </c>
      <c r="E321" s="6">
        <f t="shared" si="21"/>
        <v>-871000</v>
      </c>
    </row>
    <row r="322">
      <c r="B322" s="2" t="s">
        <v>818</v>
      </c>
      <c r="D322" s="2"/>
      <c r="E322" s="6">
        <f t="shared" si="21"/>
        <v>-871000</v>
      </c>
    </row>
    <row r="323">
      <c r="B323" s="2" t="s">
        <v>820</v>
      </c>
      <c r="C323" s="2">
        <v>1.97E7</v>
      </c>
      <c r="D323" s="2"/>
      <c r="E323" s="6">
        <f t="shared" si="21"/>
        <v>18829000</v>
      </c>
    </row>
    <row r="324">
      <c r="A324" s="12">
        <v>46208.0</v>
      </c>
      <c r="B324" s="2" t="s">
        <v>822</v>
      </c>
      <c r="C324" s="2">
        <v>5000000.0</v>
      </c>
      <c r="E324" s="6">
        <f t="shared" si="21"/>
        <v>23829000</v>
      </c>
    </row>
    <row r="325">
      <c r="B325" s="2" t="s">
        <v>824</v>
      </c>
      <c r="C325" s="2"/>
      <c r="D325" s="2">
        <v>4650000.0</v>
      </c>
      <c r="E325" s="6">
        <f t="shared" si="21"/>
        <v>19179000</v>
      </c>
    </row>
    <row r="326">
      <c r="A326" s="12">
        <v>46203.0</v>
      </c>
      <c r="B326" s="2" t="s">
        <v>825</v>
      </c>
      <c r="D326" s="2">
        <v>2000000.0</v>
      </c>
      <c r="E326" s="6">
        <f t="shared" si="21"/>
        <v>17179000</v>
      </c>
    </row>
    <row r="327">
      <c r="A327" s="12">
        <v>46204.0</v>
      </c>
      <c r="B327" s="128" t="s">
        <v>827</v>
      </c>
      <c r="D327" s="2">
        <v>1500000.0</v>
      </c>
      <c r="E327" s="6">
        <f t="shared" si="21"/>
        <v>15679000</v>
      </c>
    </row>
    <row r="328">
      <c r="A328" s="12">
        <v>46211.0</v>
      </c>
      <c r="B328" s="2" t="s">
        <v>829</v>
      </c>
      <c r="C328" s="2">
        <v>5000000.0</v>
      </c>
      <c r="E328" s="6">
        <f t="shared" si="21"/>
        <v>20679000</v>
      </c>
    </row>
    <row r="329">
      <c r="B329" s="2" t="s">
        <v>831</v>
      </c>
      <c r="C329" s="2">
        <v>2500000.0</v>
      </c>
      <c r="E329" s="6">
        <f t="shared" si="21"/>
        <v>23179000</v>
      </c>
    </row>
    <row r="330">
      <c r="B330" s="2" t="s">
        <v>833</v>
      </c>
      <c r="C330" s="2"/>
      <c r="E330" s="6">
        <f t="shared" si="21"/>
        <v>23179000</v>
      </c>
    </row>
    <row r="331">
      <c r="A331" s="12">
        <v>46215.0</v>
      </c>
      <c r="B331" s="2" t="s">
        <v>836</v>
      </c>
      <c r="D331" s="2">
        <v>5000000.0</v>
      </c>
      <c r="E331" s="6">
        <f t="shared" si="21"/>
        <v>18179000</v>
      </c>
    </row>
    <row r="332">
      <c r="A332" s="12">
        <v>46219.0</v>
      </c>
      <c r="B332" s="2" t="s">
        <v>838</v>
      </c>
      <c r="C332" s="2">
        <v>1.35E7</v>
      </c>
      <c r="E332" s="6">
        <f t="shared" si="21"/>
        <v>31679000</v>
      </c>
    </row>
    <row r="333">
      <c r="A333" s="12">
        <v>46220.0</v>
      </c>
      <c r="B333" s="2" t="s">
        <v>840</v>
      </c>
      <c r="D333" s="2">
        <v>7000000.0</v>
      </c>
      <c r="E333" s="6">
        <f t="shared" si="21"/>
        <v>24679000</v>
      </c>
    </row>
    <row r="334">
      <c r="A334" s="12">
        <v>46223.0</v>
      </c>
      <c r="B334" s="2" t="s">
        <v>841</v>
      </c>
      <c r="D334" s="2">
        <v>1000000.0</v>
      </c>
      <c r="E334" s="6">
        <f t="shared" si="21"/>
        <v>23679000</v>
      </c>
    </row>
    <row r="335">
      <c r="A335" s="12">
        <v>46224.0</v>
      </c>
      <c r="B335" s="2" t="s">
        <v>843</v>
      </c>
      <c r="D335" s="2">
        <v>7000000.0</v>
      </c>
      <c r="E335" s="6">
        <f t="shared" si="21"/>
        <v>16679000</v>
      </c>
    </row>
    <row r="336">
      <c r="B336" s="2" t="s">
        <v>793</v>
      </c>
      <c r="C336" s="2">
        <v>1.95E7</v>
      </c>
      <c r="E336" s="6">
        <f t="shared" si="21"/>
        <v>36179000</v>
      </c>
    </row>
    <row r="337">
      <c r="B337" s="2" t="s">
        <v>845</v>
      </c>
      <c r="C337" s="2">
        <v>1000000.0</v>
      </c>
      <c r="E337" s="6">
        <f t="shared" si="21"/>
        <v>37179000</v>
      </c>
    </row>
    <row r="338">
      <c r="B338" s="2"/>
      <c r="E338" s="6"/>
    </row>
    <row r="339">
      <c r="B339" s="2"/>
      <c r="E339" s="6"/>
    </row>
    <row r="340">
      <c r="B340" s="2"/>
      <c r="E340" s="6"/>
    </row>
    <row r="341">
      <c r="B341" s="2"/>
      <c r="E341" s="6"/>
    </row>
    <row r="342">
      <c r="B342" s="2"/>
      <c r="E342" s="6"/>
    </row>
    <row r="343">
      <c r="B343" s="2" t="s">
        <v>847</v>
      </c>
      <c r="E343" s="6"/>
    </row>
    <row r="344">
      <c r="A344" s="6" t="s">
        <v>5</v>
      </c>
      <c r="B344" s="6" t="s">
        <v>8</v>
      </c>
      <c r="C344" s="6" t="s">
        <v>9</v>
      </c>
      <c r="D344" s="6" t="s">
        <v>11</v>
      </c>
      <c r="E344" s="6" t="s">
        <v>14</v>
      </c>
    </row>
    <row r="345">
      <c r="A345" s="19"/>
      <c r="B345" s="6"/>
      <c r="C345" s="6"/>
      <c r="D345" s="13"/>
      <c r="E345" s="13"/>
    </row>
    <row r="346">
      <c r="A346" s="19">
        <v>46092.0</v>
      </c>
      <c r="B346" s="6" t="s">
        <v>409</v>
      </c>
      <c r="C346" s="6">
        <v>6000000.0</v>
      </c>
      <c r="D346" s="13"/>
      <c r="E346" s="6">
        <f t="shared" ref="E346:E353" si="22">+((E345+C346)-D346)</f>
        <v>6000000</v>
      </c>
    </row>
    <row r="347">
      <c r="A347" s="19">
        <v>46124.0</v>
      </c>
      <c r="B347" s="6" t="s">
        <v>853</v>
      </c>
      <c r="C347" s="6"/>
      <c r="D347" s="6">
        <v>5000000.0</v>
      </c>
      <c r="E347" s="6">
        <f t="shared" si="22"/>
        <v>1000000</v>
      </c>
    </row>
    <row r="348">
      <c r="A348" s="197">
        <v>46220.0</v>
      </c>
      <c r="B348" s="128" t="s">
        <v>855</v>
      </c>
      <c r="C348" s="2">
        <v>2.8E7</v>
      </c>
      <c r="D348" s="127"/>
      <c r="E348" s="6">
        <f t="shared" si="22"/>
        <v>29000000</v>
      </c>
      <c r="F348" s="198"/>
    </row>
    <row r="349">
      <c r="A349" s="197">
        <v>46220.0</v>
      </c>
      <c r="B349" s="128" t="s">
        <v>856</v>
      </c>
      <c r="D349" s="128">
        <v>1.664E7</v>
      </c>
      <c r="E349" s="6">
        <f t="shared" si="22"/>
        <v>12360000</v>
      </c>
      <c r="F349" s="199"/>
    </row>
    <row r="350">
      <c r="A350" s="197">
        <v>46223.0</v>
      </c>
      <c r="B350" s="128" t="s">
        <v>859</v>
      </c>
      <c r="D350" s="128">
        <v>2000000.0</v>
      </c>
      <c r="E350" s="6">
        <f t="shared" si="22"/>
        <v>10360000</v>
      </c>
      <c r="F350" s="199"/>
    </row>
    <row r="351">
      <c r="A351" s="115"/>
      <c r="B351" s="156"/>
      <c r="C351" s="116"/>
      <c r="D351" s="157"/>
      <c r="E351" s="6">
        <f t="shared" si="22"/>
        <v>10360000</v>
      </c>
    </row>
    <row r="352">
      <c r="A352" s="118"/>
      <c r="B352" s="156" t="s">
        <v>861</v>
      </c>
      <c r="C352" s="156"/>
      <c r="D352" s="117"/>
      <c r="E352" s="6">
        <f t="shared" si="22"/>
        <v>10360000</v>
      </c>
    </row>
    <row r="353">
      <c r="A353" s="118"/>
      <c r="B353" s="156"/>
      <c r="C353" s="116"/>
      <c r="D353" s="157"/>
      <c r="E353" s="6">
        <f t="shared" si="22"/>
        <v>10360000</v>
      </c>
    </row>
    <row r="357">
      <c r="B357" s="2" t="s">
        <v>865</v>
      </c>
    </row>
    <row r="358">
      <c r="A358" s="6" t="s">
        <v>5</v>
      </c>
      <c r="B358" s="6" t="s">
        <v>8</v>
      </c>
      <c r="C358" s="6" t="s">
        <v>9</v>
      </c>
      <c r="D358" s="6" t="s">
        <v>11</v>
      </c>
      <c r="E358" s="6" t="s">
        <v>14</v>
      </c>
    </row>
    <row r="359">
      <c r="A359" s="19"/>
      <c r="B359" s="6"/>
      <c r="C359" s="6"/>
      <c r="D359" s="13"/>
      <c r="E359" s="13"/>
    </row>
    <row r="360">
      <c r="A360" s="19">
        <v>46155.0</v>
      </c>
      <c r="B360" s="6" t="s">
        <v>409</v>
      </c>
      <c r="C360" s="6">
        <v>2000000.0</v>
      </c>
      <c r="D360" s="13"/>
      <c r="E360" s="6">
        <f t="shared" ref="E360:E367" si="23">+((E359+C360)-D360)</f>
        <v>2000000</v>
      </c>
    </row>
    <row r="361">
      <c r="A361" s="19">
        <v>46181.0</v>
      </c>
      <c r="B361" s="6" t="s">
        <v>870</v>
      </c>
      <c r="C361" s="6">
        <v>3000000.0</v>
      </c>
      <c r="D361" s="6"/>
      <c r="E361" s="6">
        <f t="shared" si="23"/>
        <v>5000000</v>
      </c>
    </row>
    <row r="362">
      <c r="A362" s="19">
        <v>46245.0</v>
      </c>
      <c r="B362" s="6" t="s">
        <v>871</v>
      </c>
      <c r="C362" s="6"/>
      <c r="D362" s="6">
        <v>5000000.0</v>
      </c>
      <c r="E362" s="6">
        <f t="shared" si="23"/>
        <v>0</v>
      </c>
    </row>
    <row r="363">
      <c r="A363" s="19"/>
      <c r="B363" s="6"/>
      <c r="C363" s="13"/>
      <c r="D363" s="6"/>
      <c r="E363" s="6">
        <f t="shared" si="23"/>
        <v>0</v>
      </c>
    </row>
    <row r="364">
      <c r="A364" s="19"/>
      <c r="B364" s="112" t="s">
        <v>861</v>
      </c>
      <c r="C364" s="113"/>
      <c r="D364" s="112"/>
      <c r="E364" s="6">
        <f t="shared" si="23"/>
        <v>0</v>
      </c>
    </row>
    <row r="365">
      <c r="A365" s="115"/>
      <c r="B365" s="156"/>
      <c r="C365" s="116"/>
      <c r="D365" s="157"/>
      <c r="E365" s="6">
        <f t="shared" si="23"/>
        <v>0</v>
      </c>
    </row>
    <row r="366">
      <c r="A366" s="118"/>
      <c r="B366" s="156"/>
      <c r="C366" s="156"/>
      <c r="D366" s="117"/>
      <c r="E366" s="6">
        <f t="shared" si="23"/>
        <v>0</v>
      </c>
    </row>
    <row r="367">
      <c r="A367" s="118"/>
      <c r="B367" s="156"/>
      <c r="C367" s="116"/>
      <c r="D367" s="157"/>
      <c r="E367" s="6">
        <f t="shared" si="23"/>
        <v>0</v>
      </c>
    </row>
    <row r="368">
      <c r="B368" s="2" t="s">
        <v>876</v>
      </c>
    </row>
    <row r="369">
      <c r="A369" s="6" t="s">
        <v>5</v>
      </c>
      <c r="B369" s="6" t="s">
        <v>8</v>
      </c>
      <c r="C369" s="6" t="s">
        <v>9</v>
      </c>
      <c r="D369" s="6" t="s">
        <v>11</v>
      </c>
      <c r="E369" s="6" t="s">
        <v>14</v>
      </c>
    </row>
    <row r="370">
      <c r="A370" s="19"/>
      <c r="B370" s="6"/>
      <c r="C370" s="6"/>
      <c r="D370" s="13"/>
      <c r="E370" s="13"/>
    </row>
    <row r="371">
      <c r="A371" s="19">
        <v>46155.0</v>
      </c>
      <c r="B371" s="6" t="s">
        <v>409</v>
      </c>
      <c r="C371" s="6">
        <v>2000000.0</v>
      </c>
      <c r="D371" s="13"/>
      <c r="E371" s="6">
        <f t="shared" ref="E371:E378" si="24">+((E370+C371)-D371)</f>
        <v>2000000</v>
      </c>
    </row>
    <row r="372">
      <c r="A372" s="19">
        <v>46245.0</v>
      </c>
      <c r="B372" s="6" t="s">
        <v>871</v>
      </c>
      <c r="C372" s="6"/>
      <c r="D372" s="6">
        <v>5000000.0</v>
      </c>
      <c r="E372" s="6">
        <f t="shared" si="24"/>
        <v>-3000000</v>
      </c>
    </row>
    <row r="373">
      <c r="A373" s="19"/>
      <c r="B373" s="6"/>
      <c r="C373" s="6"/>
      <c r="D373" s="6"/>
      <c r="E373" s="6">
        <f t="shared" si="24"/>
        <v>-3000000</v>
      </c>
    </row>
    <row r="374">
      <c r="A374" s="19"/>
      <c r="B374" s="6"/>
      <c r="C374" s="13"/>
      <c r="D374" s="6"/>
      <c r="E374" s="6">
        <f t="shared" si="24"/>
        <v>-3000000</v>
      </c>
    </row>
    <row r="375">
      <c r="A375" s="19"/>
      <c r="B375" s="112"/>
      <c r="C375" s="113"/>
      <c r="D375" s="112"/>
      <c r="E375" s="6">
        <f t="shared" si="24"/>
        <v>-3000000</v>
      </c>
    </row>
    <row r="376">
      <c r="A376" s="115"/>
      <c r="B376" s="156" t="s">
        <v>861</v>
      </c>
      <c r="C376" s="116"/>
      <c r="D376" s="157"/>
      <c r="E376" s="6">
        <f t="shared" si="24"/>
        <v>-3000000</v>
      </c>
    </row>
    <row r="377">
      <c r="A377" s="118"/>
      <c r="B377" s="156"/>
      <c r="C377" s="156"/>
      <c r="D377" s="117"/>
      <c r="E377" s="6">
        <f t="shared" si="24"/>
        <v>-3000000</v>
      </c>
    </row>
    <row r="378">
      <c r="A378" s="118"/>
      <c r="B378" s="156"/>
      <c r="C378" s="116"/>
      <c r="D378" s="157"/>
      <c r="E378" s="6">
        <f t="shared" si="24"/>
        <v>-3000000</v>
      </c>
    </row>
    <row r="379">
      <c r="B379" s="2" t="s">
        <v>889</v>
      </c>
    </row>
    <row r="380">
      <c r="A380" s="6" t="s">
        <v>5</v>
      </c>
      <c r="B380" s="6" t="s">
        <v>8</v>
      </c>
      <c r="C380" s="6" t="s">
        <v>9</v>
      </c>
      <c r="D380" s="6" t="s">
        <v>11</v>
      </c>
      <c r="E380" s="6" t="s">
        <v>14</v>
      </c>
    </row>
    <row r="381">
      <c r="A381" s="19"/>
      <c r="B381" s="6"/>
      <c r="C381" s="6"/>
      <c r="D381" s="13"/>
      <c r="E381" s="13"/>
    </row>
    <row r="382">
      <c r="A382" s="19">
        <v>46155.0</v>
      </c>
      <c r="B382" s="6" t="s">
        <v>409</v>
      </c>
      <c r="C382" s="6">
        <v>3000000.0</v>
      </c>
      <c r="D382" s="13"/>
      <c r="E382" s="6">
        <f t="shared" ref="E382:E389" si="25">+((E381+C382)-D382)</f>
        <v>3000000</v>
      </c>
    </row>
    <row r="383">
      <c r="A383" s="19"/>
      <c r="B383" s="6" t="s">
        <v>900</v>
      </c>
      <c r="C383" s="6"/>
      <c r="D383" s="6">
        <v>3000000.0</v>
      </c>
      <c r="E383" s="6">
        <f t="shared" si="25"/>
        <v>0</v>
      </c>
    </row>
    <row r="384">
      <c r="A384" s="19">
        <v>46184.0</v>
      </c>
      <c r="B384" s="6" t="s">
        <v>514</v>
      </c>
      <c r="C384" s="6">
        <v>7000000.0</v>
      </c>
      <c r="D384" s="6"/>
      <c r="E384" s="6">
        <f t="shared" si="25"/>
        <v>7000000</v>
      </c>
    </row>
    <row r="385">
      <c r="A385" s="19">
        <v>46185.0</v>
      </c>
      <c r="B385" s="6" t="s">
        <v>905</v>
      </c>
      <c r="C385" s="13"/>
      <c r="D385" s="6">
        <v>7000000.0</v>
      </c>
      <c r="E385" s="6">
        <f t="shared" si="25"/>
        <v>0</v>
      </c>
    </row>
    <row r="386">
      <c r="A386" s="19"/>
      <c r="B386" s="112"/>
      <c r="C386" s="112">
        <v>2.4E7</v>
      </c>
      <c r="D386" s="112"/>
      <c r="E386" s="6">
        <f t="shared" si="25"/>
        <v>24000000</v>
      </c>
    </row>
    <row r="387">
      <c r="A387" s="115"/>
      <c r="B387" s="156"/>
      <c r="C387" s="116"/>
      <c r="D387" s="157">
        <v>1.5E7</v>
      </c>
      <c r="E387" s="6">
        <f t="shared" si="25"/>
        <v>9000000</v>
      </c>
    </row>
    <row r="388">
      <c r="A388" s="118"/>
      <c r="B388" s="156" t="s">
        <v>910</v>
      </c>
      <c r="C388" s="156"/>
      <c r="D388" s="117"/>
      <c r="E388" s="6">
        <f t="shared" si="25"/>
        <v>9000000</v>
      </c>
    </row>
    <row r="389">
      <c r="A389" s="118"/>
      <c r="B389" s="156"/>
      <c r="C389" s="116"/>
      <c r="D389" s="157"/>
      <c r="E389" s="6">
        <f t="shared" si="25"/>
        <v>9000000</v>
      </c>
    </row>
    <row r="393">
      <c r="B393" s="2" t="s">
        <v>914</v>
      </c>
    </row>
    <row r="394">
      <c r="A394" s="6" t="s">
        <v>5</v>
      </c>
      <c r="B394" s="6" t="s">
        <v>8</v>
      </c>
      <c r="C394" s="6" t="s">
        <v>9</v>
      </c>
      <c r="D394" s="6" t="s">
        <v>11</v>
      </c>
      <c r="E394" s="6" t="s">
        <v>14</v>
      </c>
    </row>
    <row r="395">
      <c r="A395" s="19"/>
      <c r="B395" s="6"/>
      <c r="C395" s="6"/>
      <c r="D395" s="13"/>
      <c r="E395" s="13"/>
    </row>
    <row r="396">
      <c r="A396" s="19">
        <v>46155.0</v>
      </c>
      <c r="B396" s="6" t="s">
        <v>409</v>
      </c>
      <c r="C396" s="6">
        <v>6000000.0</v>
      </c>
      <c r="D396" s="13"/>
      <c r="E396" s="6">
        <f t="shared" ref="E396:E403" si="26">+((E395+C396)-D396)</f>
        <v>6000000</v>
      </c>
    </row>
    <row r="397">
      <c r="A397" s="19"/>
      <c r="B397" s="6" t="s">
        <v>920</v>
      </c>
      <c r="C397" s="6"/>
      <c r="D397" s="6">
        <v>6000000.0</v>
      </c>
      <c r="E397" s="6">
        <f t="shared" si="26"/>
        <v>0</v>
      </c>
    </row>
    <row r="398">
      <c r="A398" s="19">
        <v>46159.0</v>
      </c>
      <c r="B398" s="6" t="s">
        <v>924</v>
      </c>
      <c r="C398" s="6">
        <v>1.8E7</v>
      </c>
      <c r="D398" s="6"/>
      <c r="E398" s="6">
        <f t="shared" si="26"/>
        <v>18000000</v>
      </c>
    </row>
    <row r="399">
      <c r="A399" s="19"/>
      <c r="B399" s="6" t="s">
        <v>927</v>
      </c>
      <c r="C399" s="6">
        <v>5000000.0</v>
      </c>
      <c r="D399" s="6"/>
      <c r="E399" s="6">
        <f t="shared" si="26"/>
        <v>23000000</v>
      </c>
    </row>
    <row r="400">
      <c r="A400" s="19"/>
      <c r="B400" s="112"/>
      <c r="C400" s="113"/>
      <c r="D400" s="112">
        <v>6000000.0</v>
      </c>
      <c r="E400" s="6">
        <f t="shared" si="26"/>
        <v>17000000</v>
      </c>
    </row>
    <row r="401">
      <c r="A401" s="115"/>
      <c r="B401" s="156" t="s">
        <v>929</v>
      </c>
      <c r="C401" s="116"/>
      <c r="D401" s="157">
        <v>1000000.0</v>
      </c>
      <c r="E401" s="6">
        <f t="shared" si="26"/>
        <v>16000000</v>
      </c>
    </row>
    <row r="402">
      <c r="A402" s="118"/>
      <c r="B402" s="156" t="s">
        <v>861</v>
      </c>
      <c r="C402" s="156"/>
      <c r="D402" s="117"/>
      <c r="E402" s="6">
        <f t="shared" si="26"/>
        <v>16000000</v>
      </c>
    </row>
    <row r="403">
      <c r="A403" s="118"/>
      <c r="B403" s="156"/>
      <c r="C403" s="116"/>
      <c r="D403" s="157"/>
      <c r="E403" s="6">
        <f t="shared" si="26"/>
        <v>16000000</v>
      </c>
    </row>
    <row r="406">
      <c r="B406" s="2" t="s">
        <v>931</v>
      </c>
    </row>
    <row r="407">
      <c r="A407" s="6" t="s">
        <v>5</v>
      </c>
      <c r="B407" s="6" t="s">
        <v>8</v>
      </c>
      <c r="C407" s="6" t="s">
        <v>9</v>
      </c>
      <c r="D407" s="6" t="s">
        <v>11</v>
      </c>
      <c r="E407" s="6" t="s">
        <v>14</v>
      </c>
    </row>
    <row r="408">
      <c r="A408" s="19">
        <v>46159.0</v>
      </c>
      <c r="B408" s="6" t="s">
        <v>932</v>
      </c>
      <c r="C408" s="6">
        <v>3000000.0</v>
      </c>
      <c r="D408" s="13"/>
      <c r="E408" s="13"/>
    </row>
    <row r="409">
      <c r="A409" s="19">
        <v>46201.0</v>
      </c>
      <c r="B409" s="6" t="s">
        <v>104</v>
      </c>
      <c r="C409" s="6">
        <v>5000000.0</v>
      </c>
      <c r="D409" s="13"/>
      <c r="E409" s="6">
        <f t="shared" ref="E409:E416" si="27">+((E408+C409)-D409)</f>
        <v>5000000</v>
      </c>
    </row>
    <row r="410">
      <c r="A410" s="19">
        <v>46237.0</v>
      </c>
      <c r="B410" s="6" t="s">
        <v>410</v>
      </c>
      <c r="C410" s="6">
        <v>5000000.0</v>
      </c>
      <c r="D410" s="6"/>
      <c r="E410" s="6">
        <f t="shared" si="27"/>
        <v>10000000</v>
      </c>
    </row>
    <row r="411">
      <c r="A411" s="19">
        <v>46237.0</v>
      </c>
      <c r="B411" s="6" t="s">
        <v>940</v>
      </c>
      <c r="C411" s="6"/>
      <c r="D411" s="6">
        <v>7000000.0</v>
      </c>
      <c r="E411" s="6">
        <f t="shared" si="27"/>
        <v>3000000</v>
      </c>
    </row>
    <row r="412">
      <c r="A412" s="19">
        <v>46267.0</v>
      </c>
      <c r="B412" s="6" t="s">
        <v>787</v>
      </c>
      <c r="C412" s="6">
        <v>5000000.0</v>
      </c>
      <c r="D412" s="6"/>
      <c r="E412" s="6">
        <f t="shared" si="27"/>
        <v>8000000</v>
      </c>
    </row>
    <row r="413">
      <c r="A413" s="19">
        <v>46295.0</v>
      </c>
      <c r="B413" s="112" t="s">
        <v>941</v>
      </c>
      <c r="C413" s="112">
        <v>5000000.0</v>
      </c>
      <c r="D413" s="112"/>
      <c r="E413" s="6">
        <f t="shared" si="27"/>
        <v>13000000</v>
      </c>
    </row>
    <row r="414">
      <c r="A414" s="166">
        <v>46295.0</v>
      </c>
      <c r="B414" s="156" t="s">
        <v>943</v>
      </c>
      <c r="C414" s="116"/>
      <c r="D414" s="157">
        <v>3000000.0</v>
      </c>
      <c r="E414" s="6">
        <f t="shared" si="27"/>
        <v>10000000</v>
      </c>
    </row>
    <row r="415">
      <c r="A415" s="118"/>
      <c r="B415" s="156"/>
      <c r="C415" s="156"/>
      <c r="D415" s="117"/>
      <c r="E415" s="6">
        <f t="shared" si="27"/>
        <v>10000000</v>
      </c>
    </row>
    <row r="416">
      <c r="A416" s="118"/>
      <c r="B416" s="156"/>
      <c r="C416" s="116">
        <f>SUM(C408:C413)</f>
        <v>23000000</v>
      </c>
      <c r="D416" s="157"/>
      <c r="E416" s="6">
        <f t="shared" si="27"/>
        <v>33000000</v>
      </c>
    </row>
    <row r="418">
      <c r="B418" s="2" t="s">
        <v>947</v>
      </c>
    </row>
    <row r="419">
      <c r="A419" s="6" t="s">
        <v>5</v>
      </c>
      <c r="B419" s="6" t="s">
        <v>8</v>
      </c>
      <c r="C419" s="6" t="s">
        <v>9</v>
      </c>
      <c r="D419" s="6" t="s">
        <v>11</v>
      </c>
      <c r="E419" s="6" t="s">
        <v>14</v>
      </c>
    </row>
    <row r="420">
      <c r="A420" s="19"/>
      <c r="B420" s="6"/>
      <c r="C420" s="6"/>
      <c r="D420" s="13"/>
      <c r="E420" s="13"/>
    </row>
    <row r="421">
      <c r="A421" s="19">
        <v>46164.0</v>
      </c>
      <c r="B421" s="6" t="s">
        <v>409</v>
      </c>
      <c r="C421" s="6">
        <v>3000000.0</v>
      </c>
      <c r="D421" s="13"/>
      <c r="E421" s="6">
        <f t="shared" ref="E421:E428" si="28">+((E420+C421)-D421)</f>
        <v>3000000</v>
      </c>
    </row>
    <row r="422">
      <c r="A422" s="19">
        <v>46178.0</v>
      </c>
      <c r="B422" s="6" t="s">
        <v>870</v>
      </c>
      <c r="C422" s="6">
        <v>5000000.0</v>
      </c>
      <c r="D422" s="6"/>
      <c r="E422" s="6">
        <f t="shared" si="28"/>
        <v>8000000</v>
      </c>
    </row>
    <row r="423">
      <c r="A423" s="19"/>
      <c r="B423" s="6"/>
      <c r="C423" s="6"/>
      <c r="D423" s="6"/>
      <c r="E423" s="6">
        <f t="shared" si="28"/>
        <v>8000000</v>
      </c>
    </row>
    <row r="424">
      <c r="A424" s="19"/>
      <c r="B424" s="6"/>
      <c r="C424" s="13"/>
      <c r="D424" s="6"/>
      <c r="E424" s="6">
        <f t="shared" si="28"/>
        <v>8000000</v>
      </c>
    </row>
    <row r="425">
      <c r="A425" s="19"/>
      <c r="B425" s="112"/>
      <c r="C425" s="113"/>
      <c r="D425" s="112"/>
      <c r="E425" s="6">
        <f t="shared" si="28"/>
        <v>8000000</v>
      </c>
    </row>
    <row r="426">
      <c r="A426" s="115"/>
      <c r="B426" s="156"/>
      <c r="C426" s="116"/>
      <c r="D426" s="157"/>
      <c r="E426" s="6">
        <f t="shared" si="28"/>
        <v>8000000</v>
      </c>
    </row>
    <row r="427">
      <c r="A427" s="118"/>
      <c r="B427" s="156"/>
      <c r="C427" s="156"/>
      <c r="D427" s="117"/>
      <c r="E427" s="6">
        <f t="shared" si="28"/>
        <v>8000000</v>
      </c>
    </row>
    <row r="428">
      <c r="A428" s="118"/>
      <c r="B428" s="156"/>
      <c r="C428" s="116"/>
      <c r="D428" s="157"/>
      <c r="E428" s="6">
        <f t="shared" si="28"/>
        <v>8000000</v>
      </c>
    </row>
    <row r="432">
      <c r="B432" s="2" t="s">
        <v>956</v>
      </c>
    </row>
    <row r="433">
      <c r="A433" s="6" t="s">
        <v>5</v>
      </c>
      <c r="B433" s="6" t="s">
        <v>8</v>
      </c>
      <c r="C433" s="6" t="s">
        <v>9</v>
      </c>
      <c r="D433" s="6" t="s">
        <v>11</v>
      </c>
      <c r="E433" s="6" t="s">
        <v>14</v>
      </c>
    </row>
    <row r="434">
      <c r="A434" s="19"/>
      <c r="B434" s="6"/>
      <c r="C434" s="6"/>
      <c r="D434" s="13"/>
      <c r="E434" s="13"/>
    </row>
    <row r="435">
      <c r="A435" s="19">
        <v>46084.0</v>
      </c>
      <c r="B435" s="6" t="s">
        <v>409</v>
      </c>
      <c r="C435" s="6">
        <v>3000000.0</v>
      </c>
      <c r="D435" s="13"/>
      <c r="E435" s="6">
        <f t="shared" ref="E435:E442" si="29">+((E434+C435)-D435)</f>
        <v>3000000</v>
      </c>
    </row>
    <row r="436">
      <c r="A436" s="19">
        <v>46177.0</v>
      </c>
      <c r="B436" s="6" t="s">
        <v>870</v>
      </c>
      <c r="C436" s="6">
        <v>5000000.0</v>
      </c>
      <c r="D436" s="6"/>
      <c r="E436" s="6">
        <f t="shared" si="29"/>
        <v>8000000</v>
      </c>
    </row>
    <row r="437">
      <c r="A437" s="19"/>
      <c r="B437" s="6"/>
      <c r="C437" s="6"/>
      <c r="D437" s="6">
        <v>8000000.0</v>
      </c>
      <c r="E437" s="6">
        <f t="shared" si="29"/>
        <v>0</v>
      </c>
    </row>
    <row r="438">
      <c r="A438" s="19"/>
      <c r="B438" s="6"/>
      <c r="C438" s="6">
        <v>2.4E7</v>
      </c>
      <c r="D438" s="6"/>
      <c r="E438" s="6">
        <f t="shared" si="29"/>
        <v>24000000</v>
      </c>
    </row>
    <row r="439">
      <c r="A439" s="19"/>
      <c r="B439" s="112"/>
      <c r="C439" s="113"/>
      <c r="D439" s="112">
        <v>7000000.0</v>
      </c>
      <c r="E439" s="6">
        <f t="shared" si="29"/>
        <v>17000000</v>
      </c>
    </row>
    <row r="440">
      <c r="A440" s="115"/>
      <c r="B440" s="156"/>
      <c r="C440" s="116"/>
      <c r="D440" s="157"/>
      <c r="E440" s="6">
        <f t="shared" si="29"/>
        <v>17000000</v>
      </c>
    </row>
    <row r="441">
      <c r="A441" s="118"/>
      <c r="B441" s="156"/>
      <c r="C441" s="156"/>
      <c r="D441" s="117"/>
      <c r="E441" s="6">
        <f t="shared" si="29"/>
        <v>17000000</v>
      </c>
    </row>
    <row r="442">
      <c r="A442" s="118"/>
      <c r="B442" s="156"/>
      <c r="C442" s="116"/>
      <c r="D442" s="157"/>
      <c r="E442" s="6">
        <f t="shared" si="29"/>
        <v>17000000</v>
      </c>
    </row>
    <row r="445">
      <c r="B445" s="2" t="s">
        <v>964</v>
      </c>
    </row>
    <row r="446">
      <c r="A446" s="6" t="s">
        <v>5</v>
      </c>
      <c r="B446" s="6" t="s">
        <v>8</v>
      </c>
      <c r="C446" s="6" t="s">
        <v>9</v>
      </c>
      <c r="D446" s="6" t="s">
        <v>11</v>
      </c>
      <c r="E446" s="6" t="s">
        <v>14</v>
      </c>
    </row>
    <row r="447">
      <c r="A447" s="19"/>
      <c r="B447" s="6"/>
      <c r="C447" s="6"/>
      <c r="D447" s="13"/>
      <c r="E447" s="13"/>
    </row>
    <row r="448">
      <c r="A448" s="19">
        <v>46197.0</v>
      </c>
      <c r="B448" s="6" t="s">
        <v>409</v>
      </c>
      <c r="C448" s="6">
        <v>1.0E7</v>
      </c>
      <c r="D448" s="13"/>
      <c r="E448" s="6">
        <f t="shared" ref="E448:E455" si="30">+((E447+C448)-D448)</f>
        <v>10000000</v>
      </c>
    </row>
    <row r="449">
      <c r="A449" s="19">
        <v>46197.0</v>
      </c>
      <c r="B449" s="6" t="s">
        <v>966</v>
      </c>
      <c r="C449" s="6"/>
      <c r="D449" s="6">
        <v>1.0E7</v>
      </c>
      <c r="E449" s="6">
        <f t="shared" si="30"/>
        <v>0</v>
      </c>
    </row>
    <row r="450">
      <c r="A450" s="19"/>
      <c r="B450" s="6"/>
      <c r="C450" s="6"/>
      <c r="D450" s="6"/>
      <c r="E450" s="6">
        <f t="shared" si="30"/>
        <v>0</v>
      </c>
    </row>
    <row r="451">
      <c r="A451" s="19"/>
      <c r="B451" s="6"/>
      <c r="C451" s="13"/>
      <c r="D451" s="6"/>
      <c r="E451" s="6">
        <f t="shared" si="30"/>
        <v>0</v>
      </c>
    </row>
    <row r="452">
      <c r="A452" s="19"/>
      <c r="B452" s="112"/>
      <c r="C452" s="113"/>
      <c r="D452" s="112"/>
      <c r="E452" s="6">
        <f t="shared" si="30"/>
        <v>0</v>
      </c>
    </row>
    <row r="453">
      <c r="A453" s="115"/>
      <c r="B453" s="156"/>
      <c r="C453" s="116"/>
      <c r="D453" s="157"/>
      <c r="E453" s="6">
        <f t="shared" si="30"/>
        <v>0</v>
      </c>
    </row>
    <row r="454">
      <c r="A454" s="118"/>
      <c r="B454" s="156"/>
      <c r="C454" s="156"/>
      <c r="D454" s="117"/>
      <c r="E454" s="6">
        <f t="shared" si="30"/>
        <v>0</v>
      </c>
    </row>
    <row r="455">
      <c r="A455" s="118"/>
      <c r="B455" s="156"/>
      <c r="C455" s="116"/>
      <c r="D455" s="157"/>
      <c r="E455" s="6">
        <f t="shared" si="30"/>
        <v>0</v>
      </c>
    </row>
    <row r="458">
      <c r="B458" s="2" t="s">
        <v>968</v>
      </c>
    </row>
    <row r="459">
      <c r="A459" s="6" t="s">
        <v>5</v>
      </c>
      <c r="B459" s="6" t="s">
        <v>8</v>
      </c>
      <c r="C459" s="6" t="s">
        <v>9</v>
      </c>
      <c r="D459" s="6" t="s">
        <v>11</v>
      </c>
      <c r="E459" s="6" t="s">
        <v>14</v>
      </c>
    </row>
    <row r="460">
      <c r="A460" s="19"/>
      <c r="B460" s="6"/>
      <c r="C460" s="6"/>
      <c r="D460" s="13"/>
      <c r="E460" s="13"/>
    </row>
    <row r="461">
      <c r="A461" s="19">
        <v>46197.0</v>
      </c>
      <c r="B461" s="6" t="s">
        <v>409</v>
      </c>
      <c r="C461" s="6">
        <v>8000000.0</v>
      </c>
      <c r="D461" s="13"/>
      <c r="E461" s="6">
        <f t="shared" ref="E461:E469" si="31">+((E460+C461)-D461)</f>
        <v>8000000</v>
      </c>
    </row>
    <row r="462">
      <c r="A462" s="19">
        <v>46197.0</v>
      </c>
      <c r="B462" s="6" t="s">
        <v>966</v>
      </c>
      <c r="C462" s="6"/>
      <c r="D462" s="6">
        <v>8000000.0</v>
      </c>
      <c r="E462" s="6">
        <f t="shared" si="31"/>
        <v>0</v>
      </c>
    </row>
    <row r="463">
      <c r="A463" s="19"/>
      <c r="B463" s="6" t="s">
        <v>973</v>
      </c>
      <c r="C463" s="6">
        <v>2000000.0</v>
      </c>
      <c r="D463" s="6"/>
      <c r="E463" s="6">
        <f t="shared" si="31"/>
        <v>2000000</v>
      </c>
    </row>
    <row r="464">
      <c r="A464" s="19"/>
      <c r="B464" s="6"/>
      <c r="C464" s="13"/>
      <c r="D464" s="6">
        <v>2000000.0</v>
      </c>
      <c r="E464" s="6">
        <f t="shared" si="31"/>
        <v>0</v>
      </c>
    </row>
    <row r="465">
      <c r="A465" s="19"/>
      <c r="B465" s="112"/>
      <c r="C465" s="112">
        <v>1.75E7</v>
      </c>
      <c r="D465" s="112"/>
      <c r="E465" s="6">
        <f t="shared" si="31"/>
        <v>17500000</v>
      </c>
    </row>
    <row r="466">
      <c r="A466" s="115"/>
      <c r="B466" s="156" t="s">
        <v>976</v>
      </c>
      <c r="C466" s="116"/>
      <c r="D466" s="157">
        <v>2300000.0</v>
      </c>
      <c r="E466" s="6">
        <f t="shared" si="31"/>
        <v>15200000</v>
      </c>
    </row>
    <row r="467">
      <c r="A467" s="118"/>
      <c r="B467" s="156" t="s">
        <v>526</v>
      </c>
      <c r="C467" s="156"/>
      <c r="D467" s="157">
        <v>4640000.0</v>
      </c>
      <c r="E467" s="6">
        <f t="shared" si="31"/>
        <v>10560000</v>
      </c>
    </row>
    <row r="468">
      <c r="A468" s="118"/>
      <c r="B468" s="156" t="s">
        <v>978</v>
      </c>
      <c r="C468" s="116"/>
      <c r="D468" s="157"/>
      <c r="E468" s="6">
        <f t="shared" si="31"/>
        <v>10560000</v>
      </c>
    </row>
    <row r="469">
      <c r="E469" s="6">
        <f t="shared" si="31"/>
        <v>10560000</v>
      </c>
    </row>
    <row r="470">
      <c r="B470" s="2" t="s">
        <v>980</v>
      </c>
    </row>
    <row r="471">
      <c r="A471" s="6" t="s">
        <v>5</v>
      </c>
      <c r="B471" s="6" t="s">
        <v>8</v>
      </c>
      <c r="C471" s="6" t="s">
        <v>9</v>
      </c>
      <c r="D471" s="6" t="s">
        <v>11</v>
      </c>
      <c r="E471" s="6" t="s">
        <v>14</v>
      </c>
    </row>
    <row r="472">
      <c r="A472" s="19"/>
      <c r="B472" s="6"/>
      <c r="C472" s="6"/>
      <c r="D472" s="13"/>
      <c r="E472" s="13"/>
    </row>
    <row r="473">
      <c r="A473" s="19">
        <v>46197.0</v>
      </c>
      <c r="B473" s="6" t="s">
        <v>409</v>
      </c>
      <c r="C473" s="6">
        <v>8000000.0</v>
      </c>
      <c r="D473" s="13"/>
      <c r="E473" s="6">
        <f t="shared" ref="E473:E480" si="32">+((E472+C473)-D473)</f>
        <v>8000000</v>
      </c>
    </row>
    <row r="474">
      <c r="A474" s="19">
        <v>46197.0</v>
      </c>
      <c r="B474" s="6" t="s">
        <v>966</v>
      </c>
      <c r="C474" s="6"/>
      <c r="D474" s="6">
        <v>8000000.0</v>
      </c>
      <c r="E474" s="6">
        <f t="shared" si="32"/>
        <v>0</v>
      </c>
    </row>
    <row r="475">
      <c r="A475" s="19"/>
      <c r="B475" s="6" t="s">
        <v>983</v>
      </c>
      <c r="C475" s="6">
        <v>2000000.0</v>
      </c>
      <c r="D475" s="6"/>
      <c r="E475" s="6">
        <f t="shared" si="32"/>
        <v>2000000</v>
      </c>
    </row>
    <row r="476">
      <c r="A476" s="19"/>
      <c r="B476" s="6"/>
      <c r="C476" s="13"/>
      <c r="D476" s="6">
        <v>2000000.0</v>
      </c>
      <c r="E476" s="6">
        <f t="shared" si="32"/>
        <v>0</v>
      </c>
    </row>
    <row r="477">
      <c r="A477" s="19"/>
      <c r="B477" s="112" t="s">
        <v>984</v>
      </c>
      <c r="C477" s="112">
        <v>1.75E7</v>
      </c>
      <c r="D477" s="112"/>
      <c r="E477" s="6">
        <f t="shared" si="32"/>
        <v>17500000</v>
      </c>
    </row>
    <row r="478">
      <c r="A478" s="115"/>
      <c r="B478" s="156" t="s">
        <v>976</v>
      </c>
      <c r="C478" s="116"/>
      <c r="D478" s="157">
        <v>2300000.0</v>
      </c>
      <c r="E478" s="6">
        <f t="shared" si="32"/>
        <v>15200000</v>
      </c>
    </row>
    <row r="479">
      <c r="A479" s="118"/>
      <c r="B479" s="156" t="s">
        <v>986</v>
      </c>
      <c r="C479" s="156"/>
      <c r="D479" s="157">
        <v>4640000.0</v>
      </c>
      <c r="E479" s="6">
        <f t="shared" si="32"/>
        <v>10560000</v>
      </c>
    </row>
    <row r="480">
      <c r="A480" s="118"/>
      <c r="B480" s="156" t="s">
        <v>988</v>
      </c>
      <c r="C480" s="116"/>
      <c r="D480" s="157"/>
      <c r="E480" s="203">
        <f t="shared" si="32"/>
        <v>10560000</v>
      </c>
    </row>
    <row r="483">
      <c r="B483" s="2" t="s">
        <v>991</v>
      </c>
    </row>
    <row r="484">
      <c r="A484" s="6" t="s">
        <v>5</v>
      </c>
      <c r="B484" s="6" t="s">
        <v>8</v>
      </c>
      <c r="C484" s="6" t="s">
        <v>9</v>
      </c>
      <c r="D484" s="6" t="s">
        <v>11</v>
      </c>
      <c r="E484" s="6" t="s">
        <v>14</v>
      </c>
    </row>
    <row r="485">
      <c r="A485" s="19"/>
      <c r="B485" s="6"/>
      <c r="C485" s="6"/>
      <c r="D485" s="13"/>
      <c r="E485" s="13"/>
    </row>
    <row r="486">
      <c r="A486" s="19">
        <v>46197.0</v>
      </c>
      <c r="B486" s="6" t="s">
        <v>409</v>
      </c>
      <c r="C486" s="6">
        <v>1.0E7</v>
      </c>
      <c r="D486" s="13"/>
      <c r="E486" s="6">
        <f t="shared" ref="E486:E493" si="33">+((E485+C486)-D486)</f>
        <v>10000000</v>
      </c>
    </row>
    <row r="487">
      <c r="A487" s="19">
        <v>46197.0</v>
      </c>
      <c r="B487" s="6" t="s">
        <v>966</v>
      </c>
      <c r="C487" s="6"/>
      <c r="D487" s="6">
        <v>1.0E7</v>
      </c>
      <c r="E487" s="6">
        <f t="shared" si="33"/>
        <v>0</v>
      </c>
    </row>
    <row r="488">
      <c r="A488" s="19"/>
      <c r="B488" s="6" t="s">
        <v>686</v>
      </c>
      <c r="C488" s="6">
        <v>1.0E7</v>
      </c>
      <c r="D488" s="6"/>
      <c r="E488" s="6">
        <f t="shared" si="33"/>
        <v>10000000</v>
      </c>
    </row>
    <row r="489">
      <c r="A489" s="19"/>
      <c r="B489" s="6"/>
      <c r="C489" s="13"/>
      <c r="D489" s="6">
        <v>2300000.0</v>
      </c>
      <c r="E489" s="6">
        <f t="shared" si="33"/>
        <v>7700000</v>
      </c>
    </row>
    <row r="490">
      <c r="A490" s="19"/>
      <c r="B490" s="112" t="s">
        <v>996</v>
      </c>
      <c r="C490" s="113"/>
      <c r="D490" s="112">
        <v>4640000.0</v>
      </c>
      <c r="E490" s="6">
        <f t="shared" si="33"/>
        <v>3060000</v>
      </c>
    </row>
    <row r="491">
      <c r="A491" s="166">
        <v>46225.0</v>
      </c>
      <c r="B491" s="156" t="s">
        <v>998</v>
      </c>
      <c r="C491" s="156">
        <v>9000000.0</v>
      </c>
      <c r="D491" s="157"/>
      <c r="E491" s="6">
        <f t="shared" si="33"/>
        <v>12060000</v>
      </c>
    </row>
    <row r="492">
      <c r="A492" s="118"/>
      <c r="B492" s="156"/>
      <c r="C492" s="156" t="s">
        <v>1000</v>
      </c>
      <c r="D492" s="117"/>
      <c r="E492" s="6" t="str">
        <f t="shared" si="33"/>
        <v>#VALUE!</v>
      </c>
    </row>
    <row r="493">
      <c r="A493" s="118"/>
      <c r="B493" s="156" t="s">
        <v>978</v>
      </c>
      <c r="C493" s="116"/>
      <c r="D493" s="157"/>
      <c r="E493" s="6" t="str">
        <f t="shared" si="33"/>
        <v>#VALUE!</v>
      </c>
    </row>
    <row r="494">
      <c r="C494" s="2" t="s">
        <v>1001</v>
      </c>
    </row>
    <row r="496">
      <c r="B496" s="2" t="s">
        <v>1003</v>
      </c>
    </row>
    <row r="497">
      <c r="A497" s="6" t="s">
        <v>5</v>
      </c>
      <c r="B497" s="6" t="s">
        <v>8</v>
      </c>
      <c r="C497" s="6" t="s">
        <v>9</v>
      </c>
      <c r="D497" s="6" t="s">
        <v>11</v>
      </c>
      <c r="E497" s="6" t="s">
        <v>14</v>
      </c>
    </row>
    <row r="498">
      <c r="A498" s="19"/>
      <c r="B498" s="6"/>
      <c r="C498" s="6"/>
      <c r="D498" s="13"/>
      <c r="E498" s="13"/>
    </row>
    <row r="499">
      <c r="A499" s="19">
        <v>46200.0</v>
      </c>
      <c r="B499" s="6" t="s">
        <v>1004</v>
      </c>
      <c r="C499" s="6"/>
      <c r="D499" s="6">
        <v>197597.0</v>
      </c>
      <c r="E499" s="6">
        <f t="shared" ref="E499:E506" si="34">+((E498+C499)-D499)</f>
        <v>-197597</v>
      </c>
    </row>
    <row r="500">
      <c r="A500" s="19">
        <v>46200.0</v>
      </c>
      <c r="B500" s="6" t="s">
        <v>1006</v>
      </c>
      <c r="C500" s="6"/>
      <c r="D500" s="6">
        <v>500000.0</v>
      </c>
      <c r="E500" s="6">
        <f t="shared" si="34"/>
        <v>-697597</v>
      </c>
    </row>
    <row r="501">
      <c r="A501" s="19">
        <v>46200.0</v>
      </c>
      <c r="B501" s="6" t="s">
        <v>1007</v>
      </c>
      <c r="C501" s="6"/>
      <c r="D501" s="6">
        <v>150000.0</v>
      </c>
      <c r="E501" s="6">
        <f t="shared" si="34"/>
        <v>-847597</v>
      </c>
    </row>
    <row r="502">
      <c r="A502" s="19">
        <v>46200.0</v>
      </c>
      <c r="B502" s="6" t="s">
        <v>1008</v>
      </c>
      <c r="C502" s="13"/>
      <c r="D502" s="6">
        <v>30000.0</v>
      </c>
      <c r="E502" s="6">
        <f t="shared" si="34"/>
        <v>-877597</v>
      </c>
    </row>
    <row r="503">
      <c r="A503" s="19">
        <v>46200.0</v>
      </c>
      <c r="B503" s="112" t="s">
        <v>1009</v>
      </c>
      <c r="C503" s="113"/>
      <c r="D503" s="112">
        <v>100000.0</v>
      </c>
      <c r="E503" s="6">
        <f t="shared" si="34"/>
        <v>-977597</v>
      </c>
    </row>
    <row r="504">
      <c r="A504" s="206" t="s">
        <v>1010</v>
      </c>
      <c r="B504" s="156" t="s">
        <v>1011</v>
      </c>
      <c r="C504" s="116"/>
      <c r="D504" s="157">
        <v>202000.0</v>
      </c>
      <c r="E504" s="6">
        <f t="shared" si="34"/>
        <v>-1179597</v>
      </c>
    </row>
    <row r="505">
      <c r="A505" s="207">
        <v>46211.0</v>
      </c>
      <c r="B505" s="156" t="s">
        <v>1013</v>
      </c>
      <c r="C505" s="156"/>
      <c r="D505" s="157">
        <v>156000.0</v>
      </c>
      <c r="E505" s="6">
        <f t="shared" si="34"/>
        <v>-1335597</v>
      </c>
    </row>
    <row r="506">
      <c r="A506" s="118"/>
      <c r="B506" s="156" t="s">
        <v>1015</v>
      </c>
      <c r="C506" s="156">
        <v>3000000.0</v>
      </c>
      <c r="D506" s="157"/>
      <c r="E506" s="6">
        <f t="shared" si="34"/>
        <v>1664403</v>
      </c>
    </row>
    <row r="507">
      <c r="B507" s="2" t="s">
        <v>786</v>
      </c>
      <c r="C507" s="2"/>
      <c r="D507" s="2">
        <v>3000000.0</v>
      </c>
    </row>
    <row r="508">
      <c r="B508" s="2" t="s">
        <v>1016</v>
      </c>
      <c r="C508" s="2">
        <v>1.0E7</v>
      </c>
      <c r="D508" s="2"/>
    </row>
    <row r="509">
      <c r="B509" s="2" t="s">
        <v>1018</v>
      </c>
      <c r="D509" s="2">
        <v>3000000.0</v>
      </c>
    </row>
    <row r="510">
      <c r="B510" s="2" t="s">
        <v>1019</v>
      </c>
      <c r="D510" s="2">
        <v>3000000.0</v>
      </c>
    </row>
    <row r="511">
      <c r="B511" s="2" t="s">
        <v>1020</v>
      </c>
      <c r="D511" s="2">
        <v>4000000.0</v>
      </c>
    </row>
    <row r="512">
      <c r="A512" s="12">
        <v>46301.0</v>
      </c>
      <c r="B512" s="2" t="s">
        <v>1021</v>
      </c>
      <c r="C512" s="2">
        <v>3000000.0</v>
      </c>
      <c r="D512" s="2"/>
    </row>
    <row r="513">
      <c r="A513" s="12">
        <v>46301.0</v>
      </c>
      <c r="B513" s="2" t="s">
        <v>1023</v>
      </c>
      <c r="D513" s="2">
        <v>3000000.0</v>
      </c>
    </row>
    <row r="514">
      <c r="D514" s="2"/>
    </row>
    <row r="515">
      <c r="B515" s="2" t="s">
        <v>1025</v>
      </c>
    </row>
    <row r="516">
      <c r="A516" s="6" t="s">
        <v>5</v>
      </c>
      <c r="B516" s="6" t="s">
        <v>8</v>
      </c>
      <c r="C516" s="6" t="s">
        <v>9</v>
      </c>
      <c r="D516" s="6" t="s">
        <v>11</v>
      </c>
      <c r="E516" s="6" t="s">
        <v>14</v>
      </c>
    </row>
    <row r="517">
      <c r="A517" s="19"/>
      <c r="B517" s="6"/>
      <c r="C517" s="6"/>
      <c r="D517" s="13"/>
      <c r="E517" s="13"/>
    </row>
    <row r="518">
      <c r="A518" s="19">
        <v>46200.0</v>
      </c>
      <c r="B518" s="6" t="s">
        <v>1026</v>
      </c>
      <c r="C518" s="6"/>
      <c r="D518" s="6">
        <v>650000.0</v>
      </c>
      <c r="E518" s="6">
        <f t="shared" ref="E518:E520" si="35">+((E517+C518)-D518)</f>
        <v>-650000</v>
      </c>
    </row>
    <row r="519">
      <c r="A519" s="19">
        <v>46200.0</v>
      </c>
      <c r="B519" s="6" t="s">
        <v>1029</v>
      </c>
      <c r="C519" s="6"/>
      <c r="D519" s="6">
        <v>4550000.0</v>
      </c>
      <c r="E519" s="6">
        <f t="shared" si="35"/>
        <v>-5200000</v>
      </c>
    </row>
    <row r="520">
      <c r="A520" s="19">
        <v>46123.0</v>
      </c>
      <c r="B520" s="6" t="s">
        <v>1030</v>
      </c>
      <c r="C520" s="6">
        <v>2000000.0</v>
      </c>
      <c r="D520" s="6"/>
      <c r="E520" s="6">
        <f t="shared" si="35"/>
        <v>-3200000</v>
      </c>
    </row>
    <row r="521">
      <c r="A521" s="12">
        <v>46149.0</v>
      </c>
      <c r="B521" s="2" t="s">
        <v>1032</v>
      </c>
      <c r="C521" s="2">
        <v>1000000.0</v>
      </c>
      <c r="D521" s="6"/>
      <c r="E521" s="6">
        <f t="shared" ref="E521:E525" si="36">+((E520+C522)-D521)</f>
        <v>-200000</v>
      </c>
    </row>
    <row r="522">
      <c r="A522" s="19">
        <v>46172.0</v>
      </c>
      <c r="B522" s="6" t="s">
        <v>1034</v>
      </c>
      <c r="C522" s="6">
        <v>3000000.0</v>
      </c>
      <c r="D522" s="112"/>
      <c r="E522" s="6">
        <f t="shared" si="36"/>
        <v>3800000</v>
      </c>
    </row>
    <row r="523">
      <c r="A523" s="19">
        <v>46203.0</v>
      </c>
      <c r="B523" s="112" t="s">
        <v>1036</v>
      </c>
      <c r="C523" s="112">
        <v>4000000.0</v>
      </c>
      <c r="D523" s="157"/>
      <c r="E523" s="6">
        <f t="shared" si="36"/>
        <v>6800000</v>
      </c>
    </row>
    <row r="524">
      <c r="A524" s="207">
        <v>46228.0</v>
      </c>
      <c r="B524" s="156" t="s">
        <v>844</v>
      </c>
      <c r="C524" s="156">
        <v>3000000.0</v>
      </c>
      <c r="D524" s="117"/>
      <c r="E524" s="6">
        <f t="shared" si="36"/>
        <v>6800000</v>
      </c>
    </row>
    <row r="525">
      <c r="A525" s="118"/>
      <c r="B525" s="156"/>
      <c r="C525" s="116"/>
      <c r="D525" s="157"/>
      <c r="E525" s="6">
        <f t="shared" si="36"/>
        <v>6800000</v>
      </c>
    </row>
    <row r="527">
      <c r="C527" s="22">
        <f>sum(C520:C525)</f>
        <v>13000000</v>
      </c>
    </row>
    <row r="531">
      <c r="B531" s="2" t="s">
        <v>619</v>
      </c>
    </row>
    <row r="532">
      <c r="A532" s="6" t="s">
        <v>5</v>
      </c>
      <c r="B532" s="6" t="s">
        <v>8</v>
      </c>
      <c r="C532" s="6" t="s">
        <v>9</v>
      </c>
      <c r="D532" s="6" t="s">
        <v>11</v>
      </c>
      <c r="E532" s="6" t="s">
        <v>14</v>
      </c>
    </row>
    <row r="533">
      <c r="A533" s="19"/>
      <c r="B533" s="6"/>
      <c r="C533" s="6"/>
      <c r="D533" s="13"/>
      <c r="E533" s="13"/>
    </row>
    <row r="534">
      <c r="A534" s="19">
        <v>46200.0</v>
      </c>
      <c r="B534" s="6" t="s">
        <v>1040</v>
      </c>
      <c r="C534" s="6">
        <v>5000000.0</v>
      </c>
      <c r="D534" s="6"/>
      <c r="E534" s="6">
        <f t="shared" ref="E534:E536" si="37">+((E533+C534)-D534)</f>
        <v>5000000</v>
      </c>
    </row>
    <row r="535">
      <c r="A535" s="19">
        <v>46200.0</v>
      </c>
      <c r="B535" s="6" t="s">
        <v>782</v>
      </c>
      <c r="C535" s="6">
        <v>1.9E7</v>
      </c>
      <c r="D535" s="6"/>
      <c r="E535" s="6">
        <f t="shared" si="37"/>
        <v>24000000</v>
      </c>
    </row>
    <row r="536">
      <c r="A536" s="19">
        <v>46123.0</v>
      </c>
      <c r="B536" s="168" t="s">
        <v>1042</v>
      </c>
      <c r="C536" s="6">
        <v>3000000.0</v>
      </c>
      <c r="D536" s="6"/>
      <c r="E536" s="6">
        <f t="shared" si="37"/>
        <v>27000000</v>
      </c>
    </row>
    <row r="537">
      <c r="A537" s="12">
        <v>46149.0</v>
      </c>
      <c r="B537" s="2" t="s">
        <v>1043</v>
      </c>
      <c r="C537" s="2"/>
      <c r="D537" s="6"/>
      <c r="E537" s="6">
        <f t="shared" ref="E537:E541" si="38">+((E536+C538)-D537)</f>
        <v>27000000</v>
      </c>
    </row>
    <row r="538">
      <c r="A538" s="19">
        <v>46172.0</v>
      </c>
      <c r="B538" s="6"/>
      <c r="C538" s="6"/>
      <c r="D538" s="112"/>
      <c r="E538" s="6">
        <f t="shared" si="38"/>
        <v>27000000</v>
      </c>
    </row>
    <row r="539">
      <c r="A539" s="19">
        <v>46203.0</v>
      </c>
      <c r="B539" s="112"/>
      <c r="C539" s="112"/>
      <c r="D539" s="157"/>
      <c r="E539" s="6">
        <f t="shared" si="38"/>
        <v>27000000</v>
      </c>
    </row>
    <row r="540">
      <c r="A540" s="118"/>
      <c r="B540" s="156"/>
      <c r="C540" s="156"/>
      <c r="D540" s="117"/>
      <c r="E540" s="6">
        <f t="shared" si="38"/>
        <v>27000000</v>
      </c>
    </row>
    <row r="541">
      <c r="A541" s="118"/>
      <c r="B541" s="156"/>
      <c r="C541" s="116"/>
      <c r="D541" s="157"/>
      <c r="E541" s="6">
        <f t="shared" si="38"/>
        <v>27000000</v>
      </c>
    </row>
    <row r="543">
      <c r="C543" s="22">
        <f>sum(C536:C541)</f>
        <v>3000000</v>
      </c>
    </row>
    <row r="547">
      <c r="B547" s="2" t="s">
        <v>1044</v>
      </c>
    </row>
    <row r="548">
      <c r="A548" s="6" t="s">
        <v>5</v>
      </c>
      <c r="B548" s="6" t="s">
        <v>8</v>
      </c>
      <c r="C548" s="6" t="s">
        <v>9</v>
      </c>
      <c r="D548" s="6" t="s">
        <v>11</v>
      </c>
      <c r="E548" s="6" t="s">
        <v>14</v>
      </c>
    </row>
    <row r="549">
      <c r="A549" s="19"/>
      <c r="B549" s="6"/>
      <c r="C549" s="6"/>
      <c r="D549" s="13"/>
      <c r="E549" s="13"/>
    </row>
    <row r="550">
      <c r="A550" s="19">
        <v>46200.0</v>
      </c>
      <c r="B550" s="6" t="s">
        <v>1046</v>
      </c>
      <c r="C550" s="6">
        <v>1.6E7</v>
      </c>
      <c r="D550" s="6"/>
      <c r="E550" s="6">
        <f t="shared" ref="E550:E561" si="39">+((E549+C550)-D550)</f>
        <v>16000000</v>
      </c>
    </row>
    <row r="551">
      <c r="A551" s="19">
        <v>46200.0</v>
      </c>
      <c r="B551" s="6" t="s">
        <v>1049</v>
      </c>
      <c r="C551" s="6"/>
      <c r="D551" s="6">
        <v>1.6E7</v>
      </c>
      <c r="E551" s="6">
        <f t="shared" si="39"/>
        <v>0</v>
      </c>
    </row>
    <row r="552">
      <c r="A552" s="19">
        <v>46123.0</v>
      </c>
      <c r="B552" s="6" t="s">
        <v>1050</v>
      </c>
      <c r="C552" s="6">
        <v>4000000.0</v>
      </c>
      <c r="D552" s="6"/>
      <c r="E552" s="6">
        <f t="shared" si="39"/>
        <v>4000000</v>
      </c>
    </row>
    <row r="553">
      <c r="A553" s="12">
        <v>46149.0</v>
      </c>
      <c r="B553" s="2" t="s">
        <v>1051</v>
      </c>
      <c r="C553" s="2">
        <v>1.0E7</v>
      </c>
      <c r="D553" s="6"/>
      <c r="E553" s="6">
        <f t="shared" si="39"/>
        <v>14000000</v>
      </c>
    </row>
    <row r="554">
      <c r="A554" s="19">
        <v>46210.0</v>
      </c>
      <c r="B554" s="6" t="s">
        <v>1052</v>
      </c>
      <c r="C554" s="6"/>
      <c r="D554" s="112">
        <v>1.4E7</v>
      </c>
      <c r="E554" s="6">
        <f t="shared" si="39"/>
        <v>0</v>
      </c>
    </row>
    <row r="555">
      <c r="A555" s="19">
        <v>46218.0</v>
      </c>
      <c r="B555" s="112" t="s">
        <v>1053</v>
      </c>
      <c r="C555" s="112">
        <v>1.75E7</v>
      </c>
      <c r="D555" s="157"/>
      <c r="E555" s="6">
        <f t="shared" si="39"/>
        <v>17500000</v>
      </c>
      <c r="F555" s="2">
        <v>10600.0</v>
      </c>
    </row>
    <row r="556">
      <c r="A556" s="118"/>
      <c r="B556" s="156" t="s">
        <v>1054</v>
      </c>
      <c r="C556" s="156">
        <v>1.75E7</v>
      </c>
      <c r="D556" s="117"/>
      <c r="E556" s="6">
        <f t="shared" si="39"/>
        <v>35000000</v>
      </c>
      <c r="F556" s="2">
        <v>10600.0</v>
      </c>
    </row>
    <row r="557">
      <c r="A557" s="118"/>
      <c r="B557" s="156" t="s">
        <v>1055</v>
      </c>
      <c r="C557" s="156">
        <v>1.9E7</v>
      </c>
      <c r="D557" s="157"/>
      <c r="E557" s="6">
        <f t="shared" si="39"/>
        <v>54000000</v>
      </c>
      <c r="F557" s="2">
        <v>12000.0</v>
      </c>
    </row>
    <row r="558">
      <c r="B558" s="2" t="s">
        <v>1056</v>
      </c>
      <c r="D558" s="2">
        <v>1.3919E7</v>
      </c>
      <c r="E558" s="6">
        <f t="shared" si="39"/>
        <v>40081000</v>
      </c>
    </row>
    <row r="559">
      <c r="B559" s="2" t="s">
        <v>1058</v>
      </c>
      <c r="C559" s="2"/>
      <c r="D559" s="2">
        <v>6900000.0</v>
      </c>
      <c r="E559" s="6">
        <f t="shared" si="39"/>
        <v>33181000</v>
      </c>
    </row>
    <row r="560">
      <c r="B560" s="2" t="s">
        <v>978</v>
      </c>
      <c r="E560" s="6">
        <f t="shared" si="39"/>
        <v>33181000</v>
      </c>
    </row>
    <row r="561">
      <c r="E561" s="6">
        <f t="shared" si="39"/>
        <v>33181000</v>
      </c>
    </row>
    <row r="562">
      <c r="C562" s="22">
        <f>sum(C552:C557)</f>
        <v>68000000</v>
      </c>
      <c r="E562" s="6"/>
    </row>
    <row r="565">
      <c r="B565" s="2" t="s">
        <v>1062</v>
      </c>
    </row>
    <row r="566">
      <c r="A566" s="6" t="s">
        <v>5</v>
      </c>
      <c r="B566" s="6" t="s">
        <v>8</v>
      </c>
      <c r="C566" s="6" t="s">
        <v>9</v>
      </c>
      <c r="D566" s="6" t="s">
        <v>11</v>
      </c>
      <c r="E566" s="6" t="s">
        <v>14</v>
      </c>
    </row>
    <row r="567">
      <c r="A567" s="19"/>
      <c r="B567" s="6"/>
      <c r="C567" s="6"/>
      <c r="D567" s="13"/>
      <c r="E567" s="13"/>
    </row>
    <row r="568">
      <c r="A568" s="19">
        <v>46176.0</v>
      </c>
      <c r="B568" s="6" t="s">
        <v>1063</v>
      </c>
      <c r="C568" s="6">
        <v>2000000.0</v>
      </c>
      <c r="D568" s="6"/>
      <c r="E568" s="6">
        <f t="shared" ref="E568:E575" si="40">+((E567+C568)-D568)</f>
        <v>2000000</v>
      </c>
    </row>
    <row r="569">
      <c r="A569" s="19"/>
      <c r="B569" s="6" t="s">
        <v>782</v>
      </c>
      <c r="C569" s="6">
        <v>6000000.0</v>
      </c>
      <c r="D569" s="6"/>
      <c r="E569" s="6">
        <f t="shared" si="40"/>
        <v>8000000</v>
      </c>
    </row>
    <row r="570">
      <c r="A570" s="19">
        <v>46297.0</v>
      </c>
      <c r="B570" s="6" t="s">
        <v>1067</v>
      </c>
      <c r="C570" s="6"/>
      <c r="D570" s="6">
        <v>1.0E7</v>
      </c>
      <c r="E570" s="6">
        <f t="shared" si="40"/>
        <v>-2000000</v>
      </c>
    </row>
    <row r="571">
      <c r="A571" s="12"/>
      <c r="D571" s="6"/>
      <c r="E571" s="6">
        <f t="shared" si="40"/>
        <v>-2000000</v>
      </c>
    </row>
    <row r="572">
      <c r="A572" s="19"/>
      <c r="B572" s="6"/>
      <c r="C572" s="6"/>
      <c r="D572" s="112"/>
      <c r="E572" s="6">
        <f t="shared" si="40"/>
        <v>-2000000</v>
      </c>
    </row>
    <row r="573">
      <c r="A573" s="19"/>
      <c r="B573" s="112">
        <v>3.2E7</v>
      </c>
      <c r="C573" s="112"/>
      <c r="D573" s="157"/>
      <c r="E573" s="6">
        <f t="shared" si="40"/>
        <v>-2000000</v>
      </c>
    </row>
    <row r="574">
      <c r="A574" s="118"/>
      <c r="B574" s="156">
        <v>1.9E7</v>
      </c>
      <c r="C574" s="156"/>
      <c r="D574" s="117"/>
      <c r="E574" s="6">
        <f t="shared" si="40"/>
        <v>-2000000</v>
      </c>
    </row>
    <row r="575">
      <c r="A575" s="118"/>
      <c r="B575" s="156"/>
      <c r="C575" s="116"/>
      <c r="D575" s="157"/>
      <c r="E575" s="6">
        <f t="shared" si="40"/>
        <v>-2000000</v>
      </c>
    </row>
    <row r="578">
      <c r="B578" s="2" t="s">
        <v>1071</v>
      </c>
    </row>
    <row r="579">
      <c r="A579" s="6" t="s">
        <v>5</v>
      </c>
      <c r="B579" s="6" t="s">
        <v>8</v>
      </c>
      <c r="C579" s="6" t="s">
        <v>9</v>
      </c>
      <c r="D579" s="6" t="s">
        <v>11</v>
      </c>
      <c r="E579" s="6" t="s">
        <v>14</v>
      </c>
    </row>
    <row r="580">
      <c r="A580" s="19"/>
      <c r="B580" s="6"/>
      <c r="C580" s="6"/>
      <c r="D580" s="13"/>
      <c r="E580" s="13"/>
    </row>
    <row r="581">
      <c r="A581" s="19">
        <v>46210.0</v>
      </c>
      <c r="B581" s="6" t="s">
        <v>1040</v>
      </c>
      <c r="C581" s="6">
        <v>1.0E7</v>
      </c>
      <c r="D581" s="6"/>
      <c r="E581" s="6">
        <f t="shared" ref="E581:E588" si="41">+((E580+C581)-D581)</f>
        <v>10000000</v>
      </c>
    </row>
    <row r="582">
      <c r="A582" s="19"/>
      <c r="B582" s="6" t="s">
        <v>1074</v>
      </c>
      <c r="C582" s="6"/>
      <c r="D582" s="6">
        <v>1.0E7</v>
      </c>
      <c r="E582" s="6">
        <f t="shared" si="41"/>
        <v>0</v>
      </c>
    </row>
    <row r="583">
      <c r="A583" s="19"/>
      <c r="B583" s="6" t="s">
        <v>1076</v>
      </c>
      <c r="C583" s="6">
        <v>1.0E7</v>
      </c>
      <c r="D583" s="6"/>
      <c r="E583" s="6">
        <f t="shared" si="41"/>
        <v>10000000</v>
      </c>
    </row>
    <row r="584">
      <c r="A584" s="12"/>
      <c r="B584" s="2" t="s">
        <v>1078</v>
      </c>
      <c r="D584" s="6">
        <v>9000000.0</v>
      </c>
      <c r="E584" s="6">
        <f t="shared" si="41"/>
        <v>1000000</v>
      </c>
    </row>
    <row r="585">
      <c r="A585" s="19"/>
      <c r="B585" s="6" t="s">
        <v>427</v>
      </c>
      <c r="C585" s="6"/>
      <c r="D585" s="112">
        <v>2000000.0</v>
      </c>
      <c r="E585" s="6">
        <f t="shared" si="41"/>
        <v>-1000000</v>
      </c>
    </row>
    <row r="586">
      <c r="A586" s="19"/>
      <c r="B586" s="112" t="s">
        <v>1080</v>
      </c>
      <c r="C586" s="112">
        <v>5000000.0</v>
      </c>
      <c r="D586" s="157"/>
      <c r="E586" s="6">
        <f t="shared" si="41"/>
        <v>4000000</v>
      </c>
    </row>
    <row r="587">
      <c r="A587" s="118"/>
      <c r="B587" s="156" t="s">
        <v>1081</v>
      </c>
      <c r="C587" s="156">
        <v>4000000.0</v>
      </c>
      <c r="D587" s="117"/>
      <c r="E587" s="6">
        <f t="shared" si="41"/>
        <v>8000000</v>
      </c>
    </row>
    <row r="588">
      <c r="A588" s="118"/>
      <c r="B588" s="156" t="s">
        <v>861</v>
      </c>
      <c r="C588" s="116"/>
      <c r="D588" s="157"/>
      <c r="E588" s="6">
        <f t="shared" si="41"/>
        <v>8000000</v>
      </c>
    </row>
    <row r="590">
      <c r="B590" s="2" t="s">
        <v>1084</v>
      </c>
    </row>
    <row r="591">
      <c r="A591" s="6" t="s">
        <v>5</v>
      </c>
      <c r="B591" s="6" t="s">
        <v>8</v>
      </c>
      <c r="C591" s="6" t="s">
        <v>9</v>
      </c>
      <c r="D591" s="6" t="s">
        <v>11</v>
      </c>
      <c r="E591" s="6" t="s">
        <v>14</v>
      </c>
    </row>
    <row r="592">
      <c r="A592" s="19"/>
      <c r="B592" s="6"/>
      <c r="C592" s="6"/>
      <c r="D592" s="13"/>
      <c r="E592" s="13"/>
    </row>
    <row r="593">
      <c r="A593" s="19">
        <v>46210.0</v>
      </c>
      <c r="B593" s="6" t="s">
        <v>1063</v>
      </c>
      <c r="C593" s="6">
        <v>1.0E7</v>
      </c>
      <c r="D593" s="6"/>
      <c r="E593" s="6">
        <f t="shared" ref="E593:E600" si="42">+((E592+C593)-D593)</f>
        <v>10000000</v>
      </c>
    </row>
    <row r="594">
      <c r="A594" s="19"/>
      <c r="B594" s="6" t="s">
        <v>1074</v>
      </c>
      <c r="C594" s="6"/>
      <c r="D594" s="6">
        <v>1.0E7</v>
      </c>
      <c r="E594" s="6">
        <f t="shared" si="42"/>
        <v>0</v>
      </c>
    </row>
    <row r="595">
      <c r="A595" s="19"/>
      <c r="B595" s="6" t="s">
        <v>782</v>
      </c>
      <c r="C595" s="6">
        <v>1.9E7</v>
      </c>
      <c r="D595" s="6"/>
      <c r="E595" s="6">
        <f t="shared" si="42"/>
        <v>19000000</v>
      </c>
    </row>
    <row r="596">
      <c r="A596" s="12"/>
      <c r="D596" s="6">
        <v>9000000.0</v>
      </c>
      <c r="E596" s="6">
        <f t="shared" si="42"/>
        <v>10000000</v>
      </c>
    </row>
    <row r="597">
      <c r="A597" s="19"/>
      <c r="B597" s="6" t="s">
        <v>861</v>
      </c>
      <c r="C597" s="6"/>
      <c r="D597" s="112">
        <v>2300000.0</v>
      </c>
      <c r="E597" s="6">
        <f t="shared" si="42"/>
        <v>7700000</v>
      </c>
    </row>
    <row r="598">
      <c r="A598" s="19"/>
      <c r="B598" s="112"/>
      <c r="C598" s="112"/>
      <c r="D598" s="157"/>
      <c r="E598" s="6">
        <f t="shared" si="42"/>
        <v>7700000</v>
      </c>
    </row>
    <row r="599">
      <c r="A599" s="118"/>
      <c r="B599" s="156"/>
      <c r="C599" s="156"/>
      <c r="D599" s="117"/>
      <c r="E599" s="6">
        <f t="shared" si="42"/>
        <v>7700000</v>
      </c>
    </row>
    <row r="600">
      <c r="A600" s="118"/>
      <c r="B600" s="156"/>
      <c r="C600" s="116"/>
      <c r="D600" s="157"/>
      <c r="E600" s="6">
        <f t="shared" si="42"/>
        <v>7700000</v>
      </c>
    </row>
    <row r="601">
      <c r="A601" s="210"/>
      <c r="B601" s="2"/>
      <c r="C601" s="2"/>
      <c r="D601" s="2"/>
      <c r="E601" s="6"/>
    </row>
    <row r="602">
      <c r="A602" s="210"/>
      <c r="B602" s="2" t="s">
        <v>1090</v>
      </c>
      <c r="C602" s="2"/>
      <c r="D602" s="2"/>
      <c r="E602" s="6"/>
    </row>
    <row r="603">
      <c r="A603" s="6" t="s">
        <v>5</v>
      </c>
      <c r="B603" s="6" t="s">
        <v>8</v>
      </c>
      <c r="C603" s="6" t="s">
        <v>9</v>
      </c>
      <c r="D603" s="6" t="s">
        <v>11</v>
      </c>
      <c r="E603" s="6" t="s">
        <v>14</v>
      </c>
    </row>
    <row r="604">
      <c r="A604" s="19"/>
      <c r="B604" s="6"/>
      <c r="C604" s="6"/>
      <c r="D604" s="13"/>
      <c r="E604" s="13"/>
    </row>
    <row r="605">
      <c r="A605" s="19">
        <v>46210.0</v>
      </c>
      <c r="B605" s="6" t="s">
        <v>1092</v>
      </c>
      <c r="C605" s="6">
        <v>1.0E7</v>
      </c>
      <c r="D605" s="6"/>
      <c r="E605" s="6">
        <f t="shared" ref="E605:E612" si="43">+((E604+C605)-D605)</f>
        <v>10000000</v>
      </c>
    </row>
    <row r="606">
      <c r="A606" s="19"/>
      <c r="B606" s="6" t="s">
        <v>1095</v>
      </c>
      <c r="C606" s="6"/>
      <c r="D606" s="6">
        <v>1.0E7</v>
      </c>
      <c r="E606" s="6">
        <f t="shared" si="43"/>
        <v>0</v>
      </c>
    </row>
    <row r="607">
      <c r="A607" s="19"/>
      <c r="B607" s="6"/>
      <c r="C607" s="6"/>
      <c r="D607" s="6"/>
      <c r="E607" s="6">
        <f t="shared" si="43"/>
        <v>0</v>
      </c>
    </row>
    <row r="608">
      <c r="A608" s="12"/>
      <c r="D608" s="6"/>
      <c r="E608" s="6">
        <f t="shared" si="43"/>
        <v>0</v>
      </c>
    </row>
    <row r="609">
      <c r="A609" s="19"/>
      <c r="B609" s="6"/>
      <c r="C609" s="6"/>
      <c r="D609" s="112"/>
      <c r="E609" s="6">
        <f t="shared" si="43"/>
        <v>0</v>
      </c>
    </row>
    <row r="610">
      <c r="A610" s="19"/>
      <c r="B610" s="112"/>
      <c r="C610" s="112"/>
      <c r="D610" s="157"/>
      <c r="E610" s="6">
        <f t="shared" si="43"/>
        <v>0</v>
      </c>
    </row>
    <row r="611">
      <c r="A611" s="118"/>
      <c r="B611" s="156"/>
      <c r="C611" s="156"/>
      <c r="D611" s="117"/>
      <c r="E611" s="6">
        <f t="shared" si="43"/>
        <v>0</v>
      </c>
    </row>
    <row r="612">
      <c r="A612" s="118"/>
      <c r="B612" s="156"/>
      <c r="C612" s="116"/>
      <c r="D612" s="157"/>
      <c r="E612" s="6">
        <f t="shared" si="43"/>
        <v>0</v>
      </c>
    </row>
    <row r="617">
      <c r="B617" s="2" t="s">
        <v>1096</v>
      </c>
    </row>
    <row r="618">
      <c r="A618" s="6" t="s">
        <v>5</v>
      </c>
      <c r="B618" s="6" t="s">
        <v>8</v>
      </c>
      <c r="C618" s="6" t="s">
        <v>9</v>
      </c>
      <c r="D618" s="6" t="s">
        <v>11</v>
      </c>
      <c r="E618" s="6" t="s">
        <v>14</v>
      </c>
    </row>
    <row r="619">
      <c r="A619" s="19"/>
      <c r="B619" s="6"/>
      <c r="C619" s="6"/>
      <c r="D619" s="13"/>
      <c r="E619" s="13"/>
    </row>
    <row r="620">
      <c r="A620" s="19">
        <v>46210.0</v>
      </c>
      <c r="B620" s="6" t="s">
        <v>1063</v>
      </c>
      <c r="C620" s="6">
        <v>1.0E7</v>
      </c>
      <c r="D620" s="6"/>
      <c r="E620" s="6">
        <f t="shared" ref="E620:E627" si="44">+((E619+C620)-D620)</f>
        <v>10000000</v>
      </c>
    </row>
    <row r="621">
      <c r="A621" s="19"/>
      <c r="B621" s="6" t="s">
        <v>1095</v>
      </c>
      <c r="C621" s="6"/>
      <c r="D621" s="6">
        <v>1.0E7</v>
      </c>
      <c r="E621" s="6">
        <f t="shared" si="44"/>
        <v>0</v>
      </c>
    </row>
    <row r="622">
      <c r="A622" s="19"/>
      <c r="B622" s="6"/>
      <c r="C622" s="6"/>
      <c r="D622" s="6"/>
      <c r="E622" s="6">
        <f t="shared" si="44"/>
        <v>0</v>
      </c>
    </row>
    <row r="623">
      <c r="A623" s="12"/>
      <c r="D623" s="6"/>
      <c r="E623" s="6">
        <f t="shared" si="44"/>
        <v>0</v>
      </c>
    </row>
    <row r="624">
      <c r="A624" s="19"/>
      <c r="B624" s="6"/>
      <c r="C624" s="6"/>
      <c r="D624" s="112"/>
      <c r="E624" s="6">
        <f t="shared" si="44"/>
        <v>0</v>
      </c>
    </row>
    <row r="625">
      <c r="A625" s="19"/>
      <c r="B625" s="112"/>
      <c r="C625" s="112"/>
      <c r="D625" s="157"/>
      <c r="E625" s="6">
        <f t="shared" si="44"/>
        <v>0</v>
      </c>
    </row>
    <row r="626">
      <c r="A626" s="118"/>
      <c r="B626" s="156"/>
      <c r="C626" s="156"/>
      <c r="D626" s="117"/>
      <c r="E626" s="6">
        <f t="shared" si="44"/>
        <v>0</v>
      </c>
    </row>
    <row r="627">
      <c r="A627" s="118"/>
      <c r="B627" s="156"/>
      <c r="C627" s="116"/>
      <c r="D627" s="157"/>
      <c r="E627" s="6">
        <f t="shared" si="44"/>
        <v>0</v>
      </c>
    </row>
    <row r="632">
      <c r="B632" s="2" t="s">
        <v>1098</v>
      </c>
    </row>
    <row r="633">
      <c r="A633" s="6" t="s">
        <v>5</v>
      </c>
      <c r="B633" s="6" t="s">
        <v>8</v>
      </c>
      <c r="C633" s="6" t="s">
        <v>9</v>
      </c>
      <c r="D633" s="6" t="s">
        <v>11</v>
      </c>
      <c r="E633" s="6" t="s">
        <v>14</v>
      </c>
    </row>
    <row r="634">
      <c r="A634" s="19"/>
      <c r="B634" s="6"/>
      <c r="C634" s="6"/>
      <c r="D634" s="13"/>
      <c r="E634" s="13"/>
    </row>
    <row r="635">
      <c r="A635" s="19">
        <v>46210.0</v>
      </c>
      <c r="B635" s="6" t="s">
        <v>1063</v>
      </c>
      <c r="C635" s="6">
        <v>1.0E7</v>
      </c>
      <c r="D635" s="6"/>
      <c r="E635" s="6">
        <f t="shared" ref="E635:E642" si="45">+((E634+C635)-D635)</f>
        <v>10000000</v>
      </c>
    </row>
    <row r="636">
      <c r="A636" s="19"/>
      <c r="B636" s="6" t="s">
        <v>1095</v>
      </c>
      <c r="C636" s="6"/>
      <c r="D636" s="6">
        <v>1.0E7</v>
      </c>
      <c r="E636" s="6">
        <f t="shared" si="45"/>
        <v>0</v>
      </c>
    </row>
    <row r="637">
      <c r="A637" s="19"/>
      <c r="B637" s="6"/>
      <c r="C637" s="6"/>
      <c r="D637" s="6"/>
      <c r="E637" s="6">
        <f t="shared" si="45"/>
        <v>0</v>
      </c>
    </row>
    <row r="638">
      <c r="A638" s="12"/>
      <c r="D638" s="6"/>
      <c r="E638" s="6">
        <f t="shared" si="45"/>
        <v>0</v>
      </c>
    </row>
    <row r="639">
      <c r="A639" s="19"/>
      <c r="B639" s="6"/>
      <c r="C639" s="6"/>
      <c r="D639" s="112"/>
      <c r="E639" s="6">
        <f t="shared" si="45"/>
        <v>0</v>
      </c>
    </row>
    <row r="640">
      <c r="A640" s="19"/>
      <c r="B640" s="112"/>
      <c r="C640" s="112"/>
      <c r="D640" s="157"/>
      <c r="E640" s="6">
        <f t="shared" si="45"/>
        <v>0</v>
      </c>
    </row>
    <row r="641">
      <c r="A641" s="118"/>
      <c r="B641" s="156"/>
      <c r="C641" s="156"/>
      <c r="D641" s="117"/>
      <c r="E641" s="6">
        <f t="shared" si="45"/>
        <v>0</v>
      </c>
    </row>
    <row r="642">
      <c r="A642" s="118"/>
      <c r="B642" s="156"/>
      <c r="C642" s="116"/>
      <c r="D642" s="157"/>
      <c r="E642" s="6">
        <f t="shared" si="45"/>
        <v>0</v>
      </c>
    </row>
    <row r="644">
      <c r="D644" s="12">
        <v>46257.0</v>
      </c>
    </row>
    <row r="645">
      <c r="B645" s="2" t="s">
        <v>1102</v>
      </c>
    </row>
    <row r="646">
      <c r="A646" s="6" t="s">
        <v>5</v>
      </c>
      <c r="B646" s="6" t="s">
        <v>8</v>
      </c>
      <c r="C646" s="6" t="s">
        <v>9</v>
      </c>
      <c r="D646" s="6" t="s">
        <v>11</v>
      </c>
      <c r="E646" s="6" t="s">
        <v>14</v>
      </c>
    </row>
    <row r="647">
      <c r="A647" s="19"/>
      <c r="B647" s="6"/>
      <c r="C647" s="6"/>
      <c r="D647" s="13"/>
      <c r="E647" s="13"/>
    </row>
    <row r="648">
      <c r="A648" s="19">
        <v>46210.0</v>
      </c>
      <c r="B648" s="6" t="s">
        <v>1063</v>
      </c>
      <c r="C648" s="6">
        <v>1.0E7</v>
      </c>
      <c r="D648" s="6"/>
      <c r="E648" s="6">
        <f t="shared" ref="E648:E655" si="46">+((E647+C648)-D648)</f>
        <v>10000000</v>
      </c>
    </row>
    <row r="649">
      <c r="A649" s="19">
        <v>46224.0</v>
      </c>
      <c r="B649" s="6" t="s">
        <v>1104</v>
      </c>
      <c r="C649" s="6"/>
      <c r="D649" s="6">
        <v>1.0E7</v>
      </c>
      <c r="E649" s="6">
        <f t="shared" si="46"/>
        <v>0</v>
      </c>
    </row>
    <row r="650">
      <c r="A650" s="19">
        <v>46225.0</v>
      </c>
      <c r="B650" s="6" t="s">
        <v>1034</v>
      </c>
      <c r="C650" s="6">
        <v>1.0E7</v>
      </c>
      <c r="D650" s="6"/>
      <c r="E650" s="6">
        <f t="shared" si="46"/>
        <v>10000000</v>
      </c>
    </row>
    <row r="651">
      <c r="A651" s="12"/>
      <c r="B651" s="2" t="s">
        <v>1105</v>
      </c>
      <c r="D651" s="6">
        <v>2400000.0</v>
      </c>
      <c r="E651" s="6">
        <f t="shared" si="46"/>
        <v>7600000</v>
      </c>
    </row>
    <row r="652">
      <c r="A652" s="19"/>
      <c r="B652" s="6" t="s">
        <v>1106</v>
      </c>
      <c r="D652" s="6">
        <v>1.0E7</v>
      </c>
      <c r="E652" s="6">
        <f t="shared" si="46"/>
        <v>-2400000</v>
      </c>
    </row>
    <row r="653">
      <c r="A653" s="19"/>
      <c r="B653" s="112" t="s">
        <v>1043</v>
      </c>
      <c r="C653" s="112">
        <v>1.4E7</v>
      </c>
      <c r="D653" s="157"/>
      <c r="E653" s="6">
        <f t="shared" si="46"/>
        <v>11600000</v>
      </c>
    </row>
    <row r="654">
      <c r="A654" s="118"/>
      <c r="B654" s="156"/>
      <c r="C654" s="156"/>
      <c r="D654" s="117"/>
      <c r="E654" s="6">
        <f t="shared" si="46"/>
        <v>11600000</v>
      </c>
    </row>
    <row r="655">
      <c r="A655" s="118"/>
      <c r="B655" s="156"/>
      <c r="C655" s="116"/>
      <c r="D655" s="157"/>
      <c r="E655" s="6">
        <f t="shared" si="46"/>
        <v>11600000</v>
      </c>
    </row>
    <row r="658">
      <c r="B658" s="2" t="s">
        <v>1108</v>
      </c>
    </row>
    <row r="659">
      <c r="A659" s="6" t="s">
        <v>5</v>
      </c>
      <c r="B659" s="6" t="s">
        <v>8</v>
      </c>
      <c r="C659" s="6" t="s">
        <v>9</v>
      </c>
      <c r="D659" s="6" t="s">
        <v>11</v>
      </c>
      <c r="E659" s="6" t="s">
        <v>14</v>
      </c>
    </row>
    <row r="660">
      <c r="A660" s="19"/>
      <c r="B660" s="6"/>
      <c r="C660" s="6"/>
      <c r="D660" s="13"/>
      <c r="E660" s="13"/>
    </row>
    <row r="661">
      <c r="A661" s="19">
        <v>46218.0</v>
      </c>
      <c r="B661" s="6" t="s">
        <v>1063</v>
      </c>
      <c r="C661" s="6">
        <v>1.0E7</v>
      </c>
      <c r="D661" s="6"/>
      <c r="E661" s="6">
        <f t="shared" ref="E661:E668" si="47">+((E660+C661)-D661)</f>
        <v>10000000</v>
      </c>
    </row>
    <row r="662">
      <c r="A662" s="19">
        <v>46224.0</v>
      </c>
      <c r="B662" s="6" t="s">
        <v>1104</v>
      </c>
      <c r="C662" s="6"/>
      <c r="D662" s="6">
        <v>1.0E7</v>
      </c>
      <c r="E662" s="6">
        <f t="shared" si="47"/>
        <v>0</v>
      </c>
    </row>
    <row r="663">
      <c r="A663" s="19">
        <v>46294.0</v>
      </c>
      <c r="B663" s="6" t="s">
        <v>1110</v>
      </c>
      <c r="C663" s="6">
        <v>1.0E7</v>
      </c>
      <c r="D663" s="6"/>
      <c r="E663" s="6">
        <f t="shared" si="47"/>
        <v>10000000</v>
      </c>
    </row>
    <row r="664">
      <c r="A664" s="12"/>
      <c r="D664" s="6">
        <v>1000000.0</v>
      </c>
      <c r="E664" s="6">
        <f t="shared" si="47"/>
        <v>9000000</v>
      </c>
    </row>
    <row r="665">
      <c r="A665" s="19"/>
      <c r="B665" s="6"/>
      <c r="C665" s="6"/>
      <c r="D665" s="112"/>
      <c r="E665" s="6">
        <f t="shared" si="47"/>
        <v>9000000</v>
      </c>
    </row>
    <row r="666">
      <c r="A666" s="19"/>
      <c r="B666" s="112"/>
      <c r="C666" s="112"/>
      <c r="D666" s="157"/>
      <c r="E666" s="6">
        <f t="shared" si="47"/>
        <v>9000000</v>
      </c>
    </row>
    <row r="667">
      <c r="A667" s="118"/>
      <c r="B667" s="156"/>
      <c r="C667" s="156"/>
      <c r="D667" s="117"/>
      <c r="E667" s="6">
        <f t="shared" si="47"/>
        <v>9000000</v>
      </c>
    </row>
    <row r="668">
      <c r="A668" s="118"/>
      <c r="B668" s="156"/>
      <c r="C668" s="116"/>
      <c r="D668" s="157"/>
      <c r="E668" s="6">
        <f t="shared" si="47"/>
        <v>9000000</v>
      </c>
    </row>
    <row r="671">
      <c r="B671" s="2" t="s">
        <v>1111</v>
      </c>
    </row>
    <row r="672">
      <c r="A672" s="6" t="s">
        <v>5</v>
      </c>
      <c r="B672" s="6" t="s">
        <v>8</v>
      </c>
      <c r="C672" s="6" t="s">
        <v>9</v>
      </c>
      <c r="D672" s="6" t="s">
        <v>11</v>
      </c>
      <c r="E672" s="6" t="s">
        <v>14</v>
      </c>
    </row>
    <row r="673">
      <c r="A673" s="19"/>
      <c r="B673" s="6"/>
      <c r="C673" s="6"/>
      <c r="D673" s="13"/>
      <c r="E673" s="13"/>
    </row>
    <row r="674">
      <c r="A674" s="19">
        <v>46218.0</v>
      </c>
      <c r="B674" s="6" t="s">
        <v>1113</v>
      </c>
      <c r="C674" s="6"/>
      <c r="D674" s="6"/>
      <c r="E674" s="6">
        <f t="shared" ref="E674:E681" si="48">+((E673+C674)-D674)</f>
        <v>0</v>
      </c>
    </row>
    <row r="675">
      <c r="A675" s="19"/>
      <c r="B675" s="6"/>
      <c r="C675" s="6"/>
      <c r="D675" s="6">
        <v>4000000.0</v>
      </c>
      <c r="E675" s="6">
        <f t="shared" si="48"/>
        <v>-4000000</v>
      </c>
    </row>
    <row r="676">
      <c r="A676" s="19"/>
      <c r="B676" s="6"/>
      <c r="C676" s="6"/>
      <c r="D676" s="6"/>
      <c r="E676" s="6">
        <f t="shared" si="48"/>
        <v>-4000000</v>
      </c>
    </row>
    <row r="677">
      <c r="A677" s="12"/>
      <c r="D677" s="6"/>
      <c r="E677" s="6">
        <f t="shared" si="48"/>
        <v>-4000000</v>
      </c>
    </row>
    <row r="678">
      <c r="A678" s="19"/>
      <c r="B678" s="6"/>
      <c r="C678" s="6"/>
      <c r="D678" s="112"/>
      <c r="E678" s="6">
        <f t="shared" si="48"/>
        <v>-4000000</v>
      </c>
    </row>
    <row r="679">
      <c r="A679" s="19"/>
      <c r="B679" s="112"/>
      <c r="C679" s="112"/>
      <c r="D679" s="157"/>
      <c r="E679" s="6">
        <f t="shared" si="48"/>
        <v>-4000000</v>
      </c>
    </row>
    <row r="680">
      <c r="A680" s="118"/>
      <c r="B680" s="156"/>
      <c r="C680" s="156"/>
      <c r="D680" s="117"/>
      <c r="E680" s="6">
        <f t="shared" si="48"/>
        <v>-4000000</v>
      </c>
    </row>
    <row r="681">
      <c r="A681" s="118"/>
      <c r="B681" s="156"/>
      <c r="C681" s="116"/>
      <c r="D681" s="157"/>
      <c r="E681" s="6">
        <f t="shared" si="48"/>
        <v>-4000000</v>
      </c>
    </row>
    <row r="685">
      <c r="B685" s="2" t="s">
        <v>1115</v>
      </c>
    </row>
    <row r="686">
      <c r="A686" s="6" t="s">
        <v>5</v>
      </c>
      <c r="B686" s="6" t="s">
        <v>8</v>
      </c>
      <c r="C686" s="6" t="s">
        <v>9</v>
      </c>
      <c r="D686" s="6" t="s">
        <v>11</v>
      </c>
      <c r="E686" s="6" t="s">
        <v>14</v>
      </c>
    </row>
    <row r="687">
      <c r="A687" s="19"/>
      <c r="B687" s="6"/>
      <c r="C687" s="6"/>
      <c r="D687" s="13"/>
      <c r="E687" s="13"/>
    </row>
    <row r="688">
      <c r="A688" s="19">
        <v>46218.0</v>
      </c>
      <c r="B688" s="6" t="s">
        <v>1117</v>
      </c>
      <c r="C688" s="6">
        <v>3000000.0</v>
      </c>
      <c r="D688" s="6"/>
      <c r="E688" s="6">
        <f t="shared" ref="E688:E695" si="49">+((E687+C688)-D688)</f>
        <v>3000000</v>
      </c>
    </row>
    <row r="689">
      <c r="A689" s="19"/>
      <c r="B689" s="6" t="s">
        <v>1119</v>
      </c>
      <c r="C689" s="6">
        <v>1000000.0</v>
      </c>
      <c r="D689" s="6"/>
      <c r="E689" s="6">
        <f t="shared" si="49"/>
        <v>4000000</v>
      </c>
    </row>
    <row r="690">
      <c r="A690" s="19"/>
      <c r="B690" s="6" t="s">
        <v>1120</v>
      </c>
      <c r="C690" s="6"/>
      <c r="D690" s="6">
        <v>4000000.0</v>
      </c>
      <c r="E690" s="6">
        <f t="shared" si="49"/>
        <v>0</v>
      </c>
    </row>
    <row r="691">
      <c r="A691" s="12"/>
      <c r="B691" s="2" t="s">
        <v>1121</v>
      </c>
      <c r="C691" s="2">
        <v>2000000.0</v>
      </c>
      <c r="D691" s="6"/>
      <c r="E691" s="6">
        <f t="shared" si="49"/>
        <v>2000000</v>
      </c>
    </row>
    <row r="692">
      <c r="A692" s="19"/>
      <c r="B692" s="6"/>
      <c r="C692" s="6"/>
      <c r="D692" s="112"/>
      <c r="E692" s="6">
        <f t="shared" si="49"/>
        <v>2000000</v>
      </c>
    </row>
    <row r="693">
      <c r="A693" s="19"/>
      <c r="B693" s="112"/>
      <c r="C693" s="112"/>
      <c r="D693" s="157"/>
      <c r="E693" s="6">
        <f t="shared" si="49"/>
        <v>2000000</v>
      </c>
    </row>
    <row r="694">
      <c r="A694" s="118"/>
      <c r="B694" s="156"/>
      <c r="C694" s="156"/>
      <c r="D694" s="117"/>
      <c r="E694" s="6">
        <f t="shared" si="49"/>
        <v>2000000</v>
      </c>
    </row>
    <row r="695">
      <c r="A695" s="118"/>
      <c r="B695" s="156"/>
      <c r="C695" s="116"/>
      <c r="D695" s="157"/>
      <c r="E695" s="6">
        <f t="shared" si="49"/>
        <v>2000000</v>
      </c>
    </row>
    <row r="698">
      <c r="B698" s="2" t="s">
        <v>1122</v>
      </c>
    </row>
    <row r="699">
      <c r="A699" s="6" t="s">
        <v>5</v>
      </c>
      <c r="B699" s="6" t="s">
        <v>8</v>
      </c>
      <c r="C699" s="6" t="s">
        <v>9</v>
      </c>
      <c r="D699" s="6" t="s">
        <v>11</v>
      </c>
      <c r="E699" s="6" t="s">
        <v>14</v>
      </c>
    </row>
    <row r="700">
      <c r="A700" s="19"/>
      <c r="B700" s="6"/>
      <c r="C700" s="6"/>
      <c r="D700" s="13"/>
      <c r="E700" s="13"/>
    </row>
    <row r="701">
      <c r="A701" s="19">
        <v>46242.0</v>
      </c>
      <c r="B701" s="6" t="s">
        <v>1123</v>
      </c>
      <c r="C701" s="6">
        <v>5000000.0</v>
      </c>
      <c r="D701" s="6"/>
      <c r="E701" s="6">
        <f t="shared" ref="E701:E708" si="50">+((E700+C701)-D701)</f>
        <v>5000000</v>
      </c>
    </row>
    <row r="702">
      <c r="A702" s="19">
        <v>46244.0</v>
      </c>
      <c r="B702" s="6" t="s">
        <v>1124</v>
      </c>
      <c r="C702" s="6">
        <v>5000000.0</v>
      </c>
      <c r="D702" s="6"/>
      <c r="E702" s="6">
        <f t="shared" si="50"/>
        <v>10000000</v>
      </c>
    </row>
    <row r="703">
      <c r="A703" s="19"/>
      <c r="B703" s="6" t="s">
        <v>1125</v>
      </c>
      <c r="C703" s="6"/>
      <c r="D703" s="6">
        <v>1.0E7</v>
      </c>
      <c r="E703" s="6">
        <f t="shared" si="50"/>
        <v>0</v>
      </c>
    </row>
    <row r="704">
      <c r="A704" s="12">
        <v>46253.0</v>
      </c>
      <c r="B704" s="2" t="s">
        <v>1126</v>
      </c>
      <c r="C704" s="2">
        <v>5000000.0</v>
      </c>
      <c r="D704" s="6"/>
      <c r="E704" s="6">
        <f t="shared" si="50"/>
        <v>5000000</v>
      </c>
    </row>
    <row r="705">
      <c r="A705" s="19">
        <v>46259.0</v>
      </c>
      <c r="B705" s="6" t="s">
        <v>844</v>
      </c>
      <c r="C705" s="6">
        <v>1.0E7</v>
      </c>
      <c r="D705" s="112"/>
      <c r="E705" s="6">
        <f t="shared" si="50"/>
        <v>15000000</v>
      </c>
    </row>
    <row r="706">
      <c r="A706" s="19"/>
      <c r="B706" s="112" t="s">
        <v>1043</v>
      </c>
      <c r="C706" s="112">
        <v>5000000.0</v>
      </c>
      <c r="D706" s="157"/>
      <c r="E706" s="6">
        <f t="shared" si="50"/>
        <v>20000000</v>
      </c>
    </row>
    <row r="707">
      <c r="A707" s="118"/>
      <c r="B707" s="156"/>
      <c r="C707" s="156"/>
      <c r="D707" s="117"/>
      <c r="E707" s="6">
        <f t="shared" si="50"/>
        <v>20000000</v>
      </c>
    </row>
    <row r="708">
      <c r="A708" s="118"/>
      <c r="B708" s="156"/>
      <c r="C708" s="116"/>
      <c r="D708" s="157"/>
      <c r="E708" s="6">
        <f t="shared" si="50"/>
        <v>20000000</v>
      </c>
    </row>
    <row r="712">
      <c r="B712" s="2" t="s">
        <v>1129</v>
      </c>
    </row>
    <row r="713">
      <c r="A713" s="6" t="s">
        <v>5</v>
      </c>
      <c r="B713" s="6" t="s">
        <v>8</v>
      </c>
      <c r="C713" s="6" t="s">
        <v>9</v>
      </c>
      <c r="D713" s="6" t="s">
        <v>11</v>
      </c>
      <c r="E713" s="6" t="s">
        <v>14</v>
      </c>
    </row>
    <row r="714">
      <c r="A714" s="19"/>
      <c r="B714" s="6"/>
      <c r="C714" s="6"/>
      <c r="D714" s="13"/>
      <c r="E714" s="13"/>
    </row>
    <row r="715">
      <c r="A715" s="19">
        <v>46242.0</v>
      </c>
      <c r="B715" s="6" t="s">
        <v>1123</v>
      </c>
      <c r="C715" s="6">
        <v>1.0E7</v>
      </c>
      <c r="D715" s="6"/>
      <c r="E715" s="6">
        <f t="shared" ref="E715:E722" si="51">+((E714+C715)-D715)</f>
        <v>10000000</v>
      </c>
    </row>
    <row r="716">
      <c r="A716" s="19">
        <v>46244.0</v>
      </c>
      <c r="B716" s="6" t="s">
        <v>1131</v>
      </c>
      <c r="C716" s="6"/>
      <c r="D716" s="6">
        <v>3000000.0</v>
      </c>
      <c r="E716" s="6">
        <f t="shared" si="51"/>
        <v>7000000</v>
      </c>
    </row>
    <row r="717">
      <c r="A717" s="19"/>
      <c r="B717" s="6" t="s">
        <v>1133</v>
      </c>
      <c r="C717" s="6"/>
      <c r="D717" s="6">
        <v>7700000.0</v>
      </c>
      <c r="E717" s="6">
        <f t="shared" si="51"/>
        <v>-700000</v>
      </c>
    </row>
    <row r="718">
      <c r="A718" s="12"/>
      <c r="D718" s="6"/>
      <c r="E718" s="6">
        <f t="shared" si="51"/>
        <v>-700000</v>
      </c>
    </row>
    <row r="719">
      <c r="A719" s="19"/>
      <c r="B719" s="6"/>
      <c r="C719" s="6"/>
      <c r="D719" s="112"/>
      <c r="E719" s="6">
        <f t="shared" si="51"/>
        <v>-700000</v>
      </c>
    </row>
    <row r="720">
      <c r="A720" s="19"/>
      <c r="B720" s="112"/>
      <c r="C720" s="112"/>
      <c r="D720" s="157"/>
      <c r="E720" s="6">
        <f t="shared" si="51"/>
        <v>-700000</v>
      </c>
    </row>
    <row r="721">
      <c r="A721" s="118"/>
      <c r="B721" s="156"/>
      <c r="C721" s="156"/>
      <c r="D721" s="117"/>
      <c r="E721" s="6">
        <f t="shared" si="51"/>
        <v>-700000</v>
      </c>
    </row>
    <row r="722">
      <c r="A722" s="118"/>
      <c r="B722" s="156"/>
      <c r="C722" s="116"/>
      <c r="D722" s="157"/>
      <c r="E722" s="6">
        <f t="shared" si="51"/>
        <v>-700000</v>
      </c>
    </row>
    <row r="725">
      <c r="B725" s="2" t="s">
        <v>1136</v>
      </c>
    </row>
    <row r="726">
      <c r="A726" s="6" t="s">
        <v>5</v>
      </c>
      <c r="B726" s="6" t="s">
        <v>8</v>
      </c>
      <c r="C726" s="6" t="s">
        <v>9</v>
      </c>
      <c r="D726" s="6" t="s">
        <v>11</v>
      </c>
      <c r="E726" s="6" t="s">
        <v>14</v>
      </c>
    </row>
    <row r="727">
      <c r="A727" s="19"/>
      <c r="B727" s="6"/>
      <c r="C727" s="6"/>
      <c r="D727" s="13"/>
      <c r="E727" s="13"/>
    </row>
    <row r="728">
      <c r="A728" s="19">
        <v>46242.0</v>
      </c>
      <c r="B728" s="6" t="s">
        <v>1123</v>
      </c>
      <c r="C728" s="6">
        <v>5000000.0</v>
      </c>
      <c r="D728" s="6"/>
      <c r="E728" s="6">
        <f t="shared" ref="E728:E735" si="52">+((E727+C728)-D728)</f>
        <v>5000000</v>
      </c>
    </row>
    <row r="729">
      <c r="A729" s="19"/>
      <c r="B729" s="6" t="s">
        <v>1139</v>
      </c>
      <c r="C729" s="6"/>
      <c r="D729" s="6">
        <v>3000000.0</v>
      </c>
      <c r="E729" s="6">
        <f t="shared" si="52"/>
        <v>2000000</v>
      </c>
    </row>
    <row r="730">
      <c r="A730" s="19"/>
      <c r="B730" s="6"/>
      <c r="C730" s="6"/>
      <c r="D730" s="6"/>
      <c r="E730" s="6">
        <f t="shared" si="52"/>
        <v>2000000</v>
      </c>
    </row>
    <row r="731">
      <c r="A731" s="12"/>
      <c r="D731" s="6"/>
      <c r="E731" s="6">
        <f t="shared" si="52"/>
        <v>2000000</v>
      </c>
    </row>
    <row r="732">
      <c r="A732" s="19"/>
      <c r="B732" s="6"/>
      <c r="C732" s="6"/>
      <c r="D732" s="112"/>
      <c r="E732" s="6">
        <f t="shared" si="52"/>
        <v>2000000</v>
      </c>
    </row>
    <row r="733">
      <c r="A733" s="19"/>
      <c r="B733" s="112"/>
      <c r="C733" s="112"/>
      <c r="D733" s="157"/>
      <c r="E733" s="6">
        <f t="shared" si="52"/>
        <v>2000000</v>
      </c>
    </row>
    <row r="734">
      <c r="A734" s="118"/>
      <c r="B734" s="156"/>
      <c r="C734" s="156"/>
      <c r="D734" s="117"/>
      <c r="E734" s="6">
        <f t="shared" si="52"/>
        <v>2000000</v>
      </c>
    </row>
    <row r="735">
      <c r="A735" s="118"/>
      <c r="B735" s="156"/>
      <c r="C735" s="116"/>
      <c r="D735" s="157"/>
      <c r="E735" s="6">
        <f t="shared" si="52"/>
        <v>2000000</v>
      </c>
    </row>
    <row r="738">
      <c r="B738" s="2" t="s">
        <v>1140</v>
      </c>
    </row>
    <row r="739">
      <c r="A739" s="6" t="s">
        <v>5</v>
      </c>
      <c r="B739" s="6" t="s">
        <v>8</v>
      </c>
      <c r="C739" s="6" t="s">
        <v>9</v>
      </c>
      <c r="D739" s="6" t="s">
        <v>11</v>
      </c>
      <c r="E739" s="6" t="s">
        <v>14</v>
      </c>
    </row>
    <row r="740">
      <c r="A740" s="19"/>
      <c r="B740" s="6"/>
      <c r="C740" s="6"/>
      <c r="D740" s="13"/>
      <c r="E740" s="13"/>
    </row>
    <row r="741">
      <c r="A741" s="19">
        <v>46242.0</v>
      </c>
      <c r="B741" s="6" t="s">
        <v>1123</v>
      </c>
      <c r="C741" s="6">
        <v>5000000.0</v>
      </c>
      <c r="D741" s="6"/>
      <c r="E741" s="6">
        <f t="shared" ref="E741:E748" si="53">+((E740+C741)-D741)</f>
        <v>5000000</v>
      </c>
    </row>
    <row r="742">
      <c r="A742" s="19"/>
      <c r="B742" s="6" t="s">
        <v>1139</v>
      </c>
      <c r="C742" s="6"/>
      <c r="D742" s="6">
        <v>3000000.0</v>
      </c>
      <c r="E742" s="6">
        <f t="shared" si="53"/>
        <v>2000000</v>
      </c>
    </row>
    <row r="743">
      <c r="A743" s="19"/>
      <c r="B743" s="6"/>
      <c r="C743" s="6"/>
      <c r="D743" s="6"/>
      <c r="E743" s="6">
        <f t="shared" si="53"/>
        <v>2000000</v>
      </c>
    </row>
    <row r="744">
      <c r="A744" s="12"/>
      <c r="D744" s="6"/>
      <c r="E744" s="6">
        <f t="shared" si="53"/>
        <v>2000000</v>
      </c>
    </row>
    <row r="745">
      <c r="A745" s="19"/>
      <c r="B745" s="6"/>
      <c r="C745" s="6"/>
      <c r="D745" s="112"/>
      <c r="E745" s="6">
        <f t="shared" si="53"/>
        <v>2000000</v>
      </c>
    </row>
    <row r="746">
      <c r="A746" s="19"/>
      <c r="B746" s="112"/>
      <c r="C746" s="112"/>
      <c r="D746" s="157"/>
      <c r="E746" s="6">
        <f t="shared" si="53"/>
        <v>2000000</v>
      </c>
    </row>
    <row r="747">
      <c r="A747" s="118"/>
      <c r="B747" s="156"/>
      <c r="C747" s="156"/>
      <c r="D747" s="117"/>
      <c r="E747" s="6">
        <f t="shared" si="53"/>
        <v>2000000</v>
      </c>
    </row>
    <row r="748">
      <c r="A748" s="118"/>
      <c r="B748" s="156"/>
      <c r="C748" s="116"/>
      <c r="D748" s="157"/>
      <c r="E748" s="6">
        <f t="shared" si="53"/>
        <v>2000000</v>
      </c>
    </row>
    <row r="750">
      <c r="B750" s="2" t="s">
        <v>1143</v>
      </c>
    </row>
    <row r="751">
      <c r="A751" s="6" t="s">
        <v>5</v>
      </c>
      <c r="B751" s="6" t="s">
        <v>8</v>
      </c>
      <c r="C751" s="6" t="s">
        <v>9</v>
      </c>
      <c r="D751" s="6" t="s">
        <v>11</v>
      </c>
      <c r="E751" s="6" t="s">
        <v>14</v>
      </c>
    </row>
    <row r="752">
      <c r="A752" s="19"/>
      <c r="B752" s="6"/>
      <c r="C752" s="6"/>
      <c r="D752" s="13"/>
      <c r="E752" s="13"/>
    </row>
    <row r="753">
      <c r="A753" s="19">
        <v>46242.0</v>
      </c>
      <c r="B753" s="6" t="s">
        <v>1123</v>
      </c>
      <c r="C753" s="6">
        <v>5000000.0</v>
      </c>
      <c r="D753" s="6"/>
      <c r="E753" s="6">
        <f t="shared" ref="E753:E760" si="54">+((E752+C753)-D753)</f>
        <v>5000000</v>
      </c>
    </row>
    <row r="754">
      <c r="A754" s="19"/>
      <c r="B754" s="6" t="s">
        <v>1139</v>
      </c>
      <c r="C754" s="6"/>
      <c r="D754" s="6">
        <v>3000000.0</v>
      </c>
      <c r="E754" s="6">
        <f t="shared" si="54"/>
        <v>2000000</v>
      </c>
    </row>
    <row r="755">
      <c r="A755" s="19"/>
      <c r="B755" s="6"/>
      <c r="C755" s="6"/>
      <c r="D755" s="6"/>
      <c r="E755" s="6">
        <f t="shared" si="54"/>
        <v>2000000</v>
      </c>
    </row>
    <row r="756">
      <c r="A756" s="12"/>
      <c r="D756" s="6"/>
      <c r="E756" s="6">
        <f t="shared" si="54"/>
        <v>2000000</v>
      </c>
    </row>
    <row r="757">
      <c r="A757" s="19"/>
      <c r="B757" s="6"/>
      <c r="C757" s="6"/>
      <c r="D757" s="112"/>
      <c r="E757" s="6">
        <f t="shared" si="54"/>
        <v>2000000</v>
      </c>
    </row>
    <row r="758">
      <c r="A758" s="19"/>
      <c r="B758" s="112"/>
      <c r="C758" s="112"/>
      <c r="D758" s="157"/>
      <c r="E758" s="6">
        <f t="shared" si="54"/>
        <v>2000000</v>
      </c>
    </row>
    <row r="759">
      <c r="A759" s="118"/>
      <c r="B759" s="156"/>
      <c r="C759" s="156"/>
      <c r="D759" s="117"/>
      <c r="E759" s="6">
        <f t="shared" si="54"/>
        <v>2000000</v>
      </c>
    </row>
    <row r="760">
      <c r="A760" s="118"/>
      <c r="B760" s="156"/>
      <c r="C760" s="116"/>
      <c r="D760" s="157"/>
      <c r="E760" s="6">
        <f t="shared" si="54"/>
        <v>2000000</v>
      </c>
    </row>
    <row r="762">
      <c r="B762" s="2" t="s">
        <v>1144</v>
      </c>
    </row>
    <row r="763">
      <c r="A763" s="6" t="s">
        <v>5</v>
      </c>
      <c r="B763" s="6" t="s">
        <v>8</v>
      </c>
      <c r="C763" s="6" t="s">
        <v>9</v>
      </c>
      <c r="D763" s="6" t="s">
        <v>11</v>
      </c>
      <c r="E763" s="6" t="s">
        <v>14</v>
      </c>
    </row>
    <row r="764">
      <c r="A764" s="19"/>
      <c r="B764" s="6"/>
      <c r="C764" s="6"/>
      <c r="D764" s="13"/>
      <c r="E764" s="13"/>
    </row>
    <row r="765">
      <c r="A765" s="19">
        <v>46242.0</v>
      </c>
      <c r="B765" s="6" t="s">
        <v>1123</v>
      </c>
      <c r="C765" s="6">
        <v>5000000.0</v>
      </c>
      <c r="D765" s="6"/>
      <c r="E765" s="6">
        <f t="shared" ref="E765:E772" si="55">+((E764+C765)-D765)</f>
        <v>5000000</v>
      </c>
    </row>
    <row r="766">
      <c r="A766" s="19"/>
      <c r="B766" s="6" t="s">
        <v>1139</v>
      </c>
      <c r="C766" s="6"/>
      <c r="D766" s="6">
        <v>3000000.0</v>
      </c>
      <c r="E766" s="6">
        <f t="shared" si="55"/>
        <v>2000000</v>
      </c>
    </row>
    <row r="767">
      <c r="A767" s="19"/>
      <c r="B767" s="6"/>
      <c r="C767" s="6"/>
      <c r="D767" s="6"/>
      <c r="E767" s="6">
        <f t="shared" si="55"/>
        <v>2000000</v>
      </c>
    </row>
    <row r="768">
      <c r="A768" s="12"/>
      <c r="D768" s="6"/>
      <c r="E768" s="6">
        <f t="shared" si="55"/>
        <v>2000000</v>
      </c>
    </row>
    <row r="769">
      <c r="A769" s="19"/>
      <c r="B769" s="6"/>
      <c r="C769" s="6"/>
      <c r="D769" s="112"/>
      <c r="E769" s="6">
        <f t="shared" si="55"/>
        <v>2000000</v>
      </c>
    </row>
    <row r="770">
      <c r="A770" s="19"/>
      <c r="B770" s="112"/>
      <c r="C770" s="112"/>
      <c r="D770" s="157"/>
      <c r="E770" s="6">
        <f t="shared" si="55"/>
        <v>2000000</v>
      </c>
    </row>
    <row r="771">
      <c r="A771" s="118"/>
      <c r="B771" s="156"/>
      <c r="C771" s="156"/>
      <c r="D771" s="117"/>
      <c r="E771" s="6">
        <f t="shared" si="55"/>
        <v>2000000</v>
      </c>
    </row>
    <row r="772">
      <c r="A772" s="118"/>
      <c r="B772" s="156"/>
      <c r="C772" s="116"/>
      <c r="D772" s="157"/>
      <c r="E772" s="6">
        <f t="shared" si="55"/>
        <v>2000000</v>
      </c>
    </row>
    <row r="773">
      <c r="B773" s="2"/>
    </row>
    <row r="774">
      <c r="B774" s="2"/>
    </row>
    <row r="775">
      <c r="B775" s="2" t="s">
        <v>1145</v>
      </c>
    </row>
    <row r="776">
      <c r="A776" s="6" t="s">
        <v>5</v>
      </c>
      <c r="B776" s="6" t="s">
        <v>8</v>
      </c>
      <c r="C776" s="6" t="s">
        <v>9</v>
      </c>
      <c r="D776" s="6" t="s">
        <v>11</v>
      </c>
      <c r="E776" s="6" t="s">
        <v>14</v>
      </c>
    </row>
    <row r="777">
      <c r="A777" s="19"/>
      <c r="B777" s="6"/>
      <c r="C777" s="6"/>
      <c r="D777" s="13"/>
      <c r="E777" s="13"/>
    </row>
    <row r="778">
      <c r="A778" s="19">
        <v>46242.0</v>
      </c>
      <c r="B778" s="6" t="s">
        <v>1123</v>
      </c>
      <c r="C778" s="6">
        <v>5000000.0</v>
      </c>
      <c r="D778" s="6"/>
      <c r="E778" s="6">
        <f t="shared" ref="E778:E785" si="56">+((E777+C778)-D778)</f>
        <v>5000000</v>
      </c>
    </row>
    <row r="779">
      <c r="A779" s="19"/>
      <c r="B779" s="6" t="s">
        <v>1139</v>
      </c>
      <c r="C779" s="6"/>
      <c r="D779" s="6">
        <v>3000000.0</v>
      </c>
      <c r="E779" s="6">
        <f t="shared" si="56"/>
        <v>2000000</v>
      </c>
    </row>
    <row r="780">
      <c r="A780" s="19"/>
      <c r="B780" s="6"/>
      <c r="C780" s="6"/>
      <c r="D780" s="6"/>
      <c r="E780" s="6">
        <f t="shared" si="56"/>
        <v>2000000</v>
      </c>
    </row>
    <row r="781">
      <c r="A781" s="12"/>
      <c r="D781" s="6"/>
      <c r="E781" s="6">
        <f t="shared" si="56"/>
        <v>2000000</v>
      </c>
    </row>
    <row r="782">
      <c r="A782" s="19"/>
      <c r="B782" s="6"/>
      <c r="C782" s="6"/>
      <c r="D782" s="112"/>
      <c r="E782" s="6">
        <f t="shared" si="56"/>
        <v>2000000</v>
      </c>
    </row>
    <row r="783">
      <c r="A783" s="19"/>
      <c r="B783" s="112"/>
      <c r="C783" s="112"/>
      <c r="D783" s="157"/>
      <c r="E783" s="6">
        <f t="shared" si="56"/>
        <v>2000000</v>
      </c>
    </row>
    <row r="784">
      <c r="A784" s="118"/>
      <c r="B784" s="156"/>
      <c r="C784" s="156"/>
      <c r="D784" s="117"/>
      <c r="E784" s="6">
        <f t="shared" si="56"/>
        <v>2000000</v>
      </c>
    </row>
    <row r="785">
      <c r="A785" s="118"/>
      <c r="B785" s="156"/>
      <c r="C785" s="116"/>
      <c r="D785" s="157"/>
      <c r="E785" s="6">
        <f t="shared" si="56"/>
        <v>2000000</v>
      </c>
    </row>
    <row r="786">
      <c r="B786" s="2" t="s">
        <v>1146</v>
      </c>
    </row>
    <row r="787">
      <c r="A787" s="6" t="s">
        <v>5</v>
      </c>
      <c r="B787" s="6" t="s">
        <v>8</v>
      </c>
      <c r="C787" s="6" t="s">
        <v>9</v>
      </c>
      <c r="D787" s="6" t="s">
        <v>11</v>
      </c>
      <c r="E787" s="6" t="s">
        <v>14</v>
      </c>
    </row>
    <row r="788">
      <c r="A788" s="19"/>
      <c r="B788" s="6"/>
      <c r="C788" s="6"/>
      <c r="D788" s="13"/>
      <c r="E788" s="13"/>
    </row>
    <row r="789">
      <c r="A789" s="19">
        <v>46242.0</v>
      </c>
      <c r="B789" s="6" t="s">
        <v>1123</v>
      </c>
      <c r="C789" s="6">
        <v>5000000.0</v>
      </c>
      <c r="D789" s="6"/>
      <c r="E789" s="6">
        <f t="shared" ref="E789:E796" si="57">+((E788+C789)-D789)</f>
        <v>5000000</v>
      </c>
    </row>
    <row r="790">
      <c r="A790" s="19"/>
      <c r="B790" s="6" t="s">
        <v>1139</v>
      </c>
      <c r="C790" s="6"/>
      <c r="D790" s="6">
        <v>3000000.0</v>
      </c>
      <c r="E790" s="6">
        <f t="shared" si="57"/>
        <v>2000000</v>
      </c>
    </row>
    <row r="791">
      <c r="A791" s="19"/>
      <c r="B791" s="6"/>
      <c r="C791" s="6"/>
      <c r="D791" s="6"/>
      <c r="E791" s="6">
        <f t="shared" si="57"/>
        <v>2000000</v>
      </c>
    </row>
    <row r="792">
      <c r="A792" s="12"/>
      <c r="D792" s="6"/>
      <c r="E792" s="6">
        <f t="shared" si="57"/>
        <v>2000000</v>
      </c>
    </row>
    <row r="793">
      <c r="A793" s="19"/>
      <c r="B793" s="6"/>
      <c r="C793" s="6"/>
      <c r="D793" s="112"/>
      <c r="E793" s="6">
        <f t="shared" si="57"/>
        <v>2000000</v>
      </c>
    </row>
    <row r="794">
      <c r="A794" s="19"/>
      <c r="B794" s="112"/>
      <c r="C794" s="112"/>
      <c r="D794" s="157"/>
      <c r="E794" s="6">
        <f t="shared" si="57"/>
        <v>2000000</v>
      </c>
    </row>
    <row r="795">
      <c r="A795" s="118"/>
      <c r="B795" s="156"/>
      <c r="C795" s="156"/>
      <c r="D795" s="117"/>
      <c r="E795" s="6">
        <f t="shared" si="57"/>
        <v>2000000</v>
      </c>
    </row>
    <row r="796">
      <c r="A796" s="118"/>
      <c r="B796" s="156"/>
      <c r="C796" s="116"/>
      <c r="D796" s="157"/>
      <c r="E796" s="6">
        <f t="shared" si="57"/>
        <v>2000000</v>
      </c>
    </row>
    <row r="797">
      <c r="B797" s="2" t="s">
        <v>1147</v>
      </c>
    </row>
    <row r="798">
      <c r="A798" s="19"/>
      <c r="B798" s="6"/>
      <c r="C798" s="6"/>
      <c r="D798" s="13"/>
      <c r="E798" s="13"/>
    </row>
    <row r="799">
      <c r="A799" s="19">
        <v>46244.0</v>
      </c>
      <c r="B799" s="6" t="s">
        <v>1123</v>
      </c>
      <c r="C799" s="6">
        <v>3000000.0</v>
      </c>
      <c r="D799" s="6"/>
      <c r="E799" s="6">
        <f t="shared" ref="E799:E806" si="58">+((E798+C799)-D799)</f>
        <v>3000000</v>
      </c>
    </row>
    <row r="800">
      <c r="A800" s="19">
        <v>46258.0</v>
      </c>
      <c r="B800" s="6" t="s">
        <v>1148</v>
      </c>
      <c r="C800" s="6">
        <v>7000000.0</v>
      </c>
      <c r="D800" s="6"/>
      <c r="E800" s="6">
        <f t="shared" si="58"/>
        <v>10000000</v>
      </c>
    </row>
    <row r="801">
      <c r="A801" s="19">
        <v>46260.0</v>
      </c>
      <c r="B801" s="6" t="s">
        <v>1149</v>
      </c>
      <c r="C801" s="6"/>
      <c r="D801" s="6">
        <v>1.0E7</v>
      </c>
      <c r="E801" s="6">
        <f t="shared" si="58"/>
        <v>0</v>
      </c>
    </row>
    <row r="802">
      <c r="A802" s="12"/>
      <c r="D802" s="6"/>
      <c r="E802" s="6">
        <f t="shared" si="58"/>
        <v>0</v>
      </c>
    </row>
    <row r="803">
      <c r="A803" s="19"/>
      <c r="B803" s="6"/>
      <c r="C803" s="6"/>
      <c r="D803" s="112"/>
      <c r="E803" s="6">
        <f t="shared" si="58"/>
        <v>0</v>
      </c>
    </row>
    <row r="804">
      <c r="A804" s="19"/>
      <c r="B804" s="112"/>
      <c r="C804" s="112"/>
      <c r="D804" s="157"/>
      <c r="E804" s="6">
        <f t="shared" si="58"/>
        <v>0</v>
      </c>
    </row>
    <row r="805">
      <c r="A805" s="118"/>
      <c r="B805" s="156"/>
      <c r="C805" s="156"/>
      <c r="D805" s="117"/>
      <c r="E805" s="6">
        <f t="shared" si="58"/>
        <v>0</v>
      </c>
    </row>
    <row r="806">
      <c r="A806" s="118"/>
      <c r="B806" s="156"/>
      <c r="C806" s="116"/>
      <c r="D806" s="157"/>
      <c r="E806" s="6">
        <f t="shared" si="58"/>
        <v>0</v>
      </c>
    </row>
    <row r="810">
      <c r="B810" s="2" t="s">
        <v>1150</v>
      </c>
    </row>
    <row r="811">
      <c r="A811" s="6" t="s">
        <v>5</v>
      </c>
      <c r="B811" s="6" t="s">
        <v>8</v>
      </c>
      <c r="C811" s="6" t="s">
        <v>9</v>
      </c>
      <c r="D811" s="6" t="s">
        <v>11</v>
      </c>
      <c r="E811" s="6" t="s">
        <v>14</v>
      </c>
    </row>
    <row r="812">
      <c r="A812" s="19"/>
      <c r="B812" s="6"/>
      <c r="C812" s="6"/>
      <c r="D812" s="13"/>
      <c r="E812" s="13"/>
    </row>
    <row r="813">
      <c r="A813" s="19">
        <v>46242.0</v>
      </c>
      <c r="B813" s="6" t="s">
        <v>1151</v>
      </c>
      <c r="D813" s="6">
        <v>4500000.0</v>
      </c>
      <c r="E813" s="6" t="str">
        <f>+((E812+D813)-#REF!)</f>
        <v>#REF!</v>
      </c>
    </row>
    <row r="814">
      <c r="A814" s="19"/>
      <c r="B814" s="6"/>
      <c r="C814" s="6"/>
      <c r="D814" s="6"/>
      <c r="E814" s="6" t="str">
        <f t="shared" ref="E814:E820" si="59">+((E813+C814)-D814)</f>
        <v>#REF!</v>
      </c>
    </row>
    <row r="815">
      <c r="A815" s="19"/>
      <c r="B815" s="6"/>
      <c r="C815" s="6"/>
      <c r="D815" s="6"/>
      <c r="E815" s="6" t="str">
        <f t="shared" si="59"/>
        <v>#REF!</v>
      </c>
    </row>
    <row r="816">
      <c r="A816" s="12"/>
      <c r="D816" s="6"/>
      <c r="E816" s="6" t="str">
        <f t="shared" si="59"/>
        <v>#REF!</v>
      </c>
    </row>
    <row r="817">
      <c r="A817" s="19"/>
      <c r="B817" s="6"/>
      <c r="C817" s="6"/>
      <c r="D817" s="112"/>
      <c r="E817" s="6" t="str">
        <f t="shared" si="59"/>
        <v>#REF!</v>
      </c>
    </row>
    <row r="818">
      <c r="A818" s="19"/>
      <c r="B818" s="112"/>
      <c r="C818" s="112"/>
      <c r="D818" s="157"/>
      <c r="E818" s="6" t="str">
        <f t="shared" si="59"/>
        <v>#REF!</v>
      </c>
    </row>
    <row r="819">
      <c r="A819" s="118"/>
      <c r="B819" s="156"/>
      <c r="C819" s="156"/>
      <c r="D819" s="117"/>
      <c r="E819" s="6" t="str">
        <f t="shared" si="59"/>
        <v>#REF!</v>
      </c>
    </row>
    <row r="820">
      <c r="A820" s="118"/>
      <c r="B820" s="156"/>
      <c r="C820" s="116"/>
      <c r="D820" s="157"/>
      <c r="E820" s="6" t="str">
        <f t="shared" si="59"/>
        <v>#REF!</v>
      </c>
    </row>
    <row r="825">
      <c r="B825" s="2" t="s">
        <v>1153</v>
      </c>
    </row>
    <row r="826">
      <c r="A826" s="19"/>
      <c r="B826" s="6"/>
      <c r="C826" s="6" t="s">
        <v>1154</v>
      </c>
      <c r="D826" s="6" t="s">
        <v>1155</v>
      </c>
      <c r="E826" s="13"/>
    </row>
    <row r="827">
      <c r="A827" s="19">
        <v>46244.0</v>
      </c>
      <c r="B827" s="6" t="s">
        <v>1156</v>
      </c>
      <c r="C827" s="6">
        <v>330000.0</v>
      </c>
      <c r="D827" s="6"/>
      <c r="E827" s="6">
        <f t="shared" ref="E827:E834" si="60">+((E826+C827)-D827)</f>
        <v>330000</v>
      </c>
    </row>
    <row r="828">
      <c r="A828" s="19">
        <v>46287.0</v>
      </c>
      <c r="B828" s="6" t="s">
        <v>1158</v>
      </c>
      <c r="C828" s="6">
        <v>370000.0</v>
      </c>
      <c r="D828" s="6"/>
      <c r="E828" s="6">
        <f t="shared" si="60"/>
        <v>700000</v>
      </c>
    </row>
    <row r="829">
      <c r="A829" s="19">
        <v>46256.0</v>
      </c>
      <c r="B829" s="6" t="s">
        <v>1159</v>
      </c>
      <c r="C829" s="6"/>
      <c r="D829" s="6">
        <v>800000.0</v>
      </c>
      <c r="E829" s="6">
        <f t="shared" si="60"/>
        <v>-100000</v>
      </c>
    </row>
    <row r="830">
      <c r="A830" s="12"/>
      <c r="D830" s="6">
        <v>650000.0</v>
      </c>
      <c r="E830" s="6">
        <f t="shared" si="60"/>
        <v>-750000</v>
      </c>
    </row>
    <row r="831">
      <c r="A831" s="19"/>
      <c r="B831" s="6"/>
      <c r="C831" s="6">
        <v>730000.0</v>
      </c>
      <c r="D831" s="112"/>
      <c r="E831" s="6">
        <f t="shared" si="60"/>
        <v>-20000</v>
      </c>
    </row>
    <row r="832">
      <c r="A832" s="19">
        <v>46288.0</v>
      </c>
      <c r="B832" s="112" t="s">
        <v>1160</v>
      </c>
      <c r="C832" s="112">
        <v>1450000.0</v>
      </c>
      <c r="D832" s="157"/>
      <c r="E832" s="6">
        <f t="shared" si="60"/>
        <v>1430000</v>
      </c>
    </row>
    <row r="833">
      <c r="A833" s="118"/>
      <c r="B833" s="156"/>
      <c r="C833" s="156"/>
      <c r="D833" s="117"/>
      <c r="E833" s="6">
        <f t="shared" si="60"/>
        <v>1430000</v>
      </c>
    </row>
    <row r="834">
      <c r="A834" s="118"/>
      <c r="B834" s="156"/>
      <c r="C834" s="116"/>
      <c r="D834" s="157"/>
      <c r="E834" s="6">
        <f t="shared" si="60"/>
        <v>1430000</v>
      </c>
    </row>
    <row r="840">
      <c r="B840" s="2" t="s">
        <v>1161</v>
      </c>
    </row>
    <row r="841">
      <c r="A841" s="19"/>
      <c r="B841" s="6"/>
      <c r="C841" s="6" t="s">
        <v>1154</v>
      </c>
      <c r="D841" s="6" t="s">
        <v>1155</v>
      </c>
      <c r="E841" s="13"/>
    </row>
    <row r="842">
      <c r="A842" s="6"/>
      <c r="B842" s="6"/>
      <c r="C842" s="6"/>
      <c r="D842" s="6"/>
      <c r="E842" s="6">
        <f t="shared" ref="E842:E849" si="61">+((E841+C842)-D842)</f>
        <v>0</v>
      </c>
    </row>
    <row r="843">
      <c r="A843" s="19">
        <v>46289.0</v>
      </c>
      <c r="B843" s="6" t="s">
        <v>1163</v>
      </c>
      <c r="C843" s="6">
        <v>1.0E7</v>
      </c>
      <c r="D843" s="6"/>
      <c r="E843" s="6">
        <f t="shared" si="61"/>
        <v>10000000</v>
      </c>
    </row>
    <row r="844">
      <c r="A844" s="19">
        <v>46256.0</v>
      </c>
      <c r="B844" s="6"/>
      <c r="C844" s="6">
        <v>1.0E7</v>
      </c>
      <c r="D844" s="6"/>
      <c r="E844" s="6">
        <f t="shared" si="61"/>
        <v>20000000</v>
      </c>
    </row>
    <row r="845">
      <c r="A845" s="12"/>
      <c r="B845" s="2" t="s">
        <v>1164</v>
      </c>
      <c r="D845" s="6"/>
      <c r="E845" s="6">
        <f t="shared" si="61"/>
        <v>20000000</v>
      </c>
    </row>
    <row r="846">
      <c r="A846" s="19"/>
      <c r="B846" s="6"/>
      <c r="C846" s="6"/>
      <c r="D846" s="112"/>
      <c r="E846" s="6">
        <f t="shared" si="61"/>
        <v>20000000</v>
      </c>
    </row>
    <row r="847">
      <c r="A847" s="19">
        <v>46288.0</v>
      </c>
      <c r="B847" s="112"/>
      <c r="C847" s="112"/>
      <c r="D847" s="157"/>
      <c r="E847" s="6">
        <f t="shared" si="61"/>
        <v>20000000</v>
      </c>
    </row>
    <row r="848">
      <c r="A848" s="118"/>
      <c r="B848" s="156"/>
      <c r="C848" s="156"/>
      <c r="D848" s="117"/>
      <c r="E848" s="6">
        <f t="shared" si="61"/>
        <v>20000000</v>
      </c>
    </row>
    <row r="849">
      <c r="A849" s="118"/>
      <c r="B849" s="156"/>
      <c r="C849" s="116"/>
      <c r="D849" s="157"/>
      <c r="E849" s="6">
        <f t="shared" si="61"/>
        <v>20000000</v>
      </c>
    </row>
    <row r="853">
      <c r="B853" s="2" t="s">
        <v>1166</v>
      </c>
    </row>
    <row r="854">
      <c r="A854" s="19"/>
      <c r="B854" s="6"/>
      <c r="C854" s="6" t="s">
        <v>1154</v>
      </c>
      <c r="D854" s="6" t="s">
        <v>1155</v>
      </c>
      <c r="E854" s="13"/>
    </row>
    <row r="855">
      <c r="A855" s="6"/>
      <c r="B855" s="6"/>
      <c r="C855" s="6"/>
      <c r="D855" s="6"/>
      <c r="E855" s="6">
        <f t="shared" ref="E855:E862" si="62">+((E854+C855)-D855)</f>
        <v>0</v>
      </c>
    </row>
    <row r="856">
      <c r="A856" s="19">
        <v>46294.0</v>
      </c>
      <c r="B856" s="6" t="s">
        <v>1167</v>
      </c>
      <c r="C856" s="6">
        <v>3000000.0</v>
      </c>
      <c r="D856" s="6"/>
      <c r="E856" s="6">
        <f t="shared" si="62"/>
        <v>3000000</v>
      </c>
    </row>
    <row r="857">
      <c r="A857" s="19">
        <v>46264.0</v>
      </c>
      <c r="B857" s="6" t="s">
        <v>786</v>
      </c>
      <c r="C857" s="6"/>
      <c r="D857" s="6">
        <v>3000000.0</v>
      </c>
      <c r="E857" s="6">
        <f t="shared" si="62"/>
        <v>0</v>
      </c>
    </row>
    <row r="858">
      <c r="A858" s="12"/>
      <c r="B858" s="2"/>
      <c r="D858" s="6"/>
      <c r="E858" s="6">
        <f t="shared" si="62"/>
        <v>0</v>
      </c>
    </row>
    <row r="859">
      <c r="A859" s="19"/>
      <c r="B859" s="6"/>
      <c r="C859" s="6"/>
      <c r="D859" s="112"/>
      <c r="E859" s="6">
        <f t="shared" si="62"/>
        <v>0</v>
      </c>
    </row>
    <row r="860">
      <c r="A860" s="19"/>
      <c r="B860" s="112"/>
      <c r="C860" s="112"/>
      <c r="D860" s="157"/>
      <c r="E860" s="6">
        <f t="shared" si="62"/>
        <v>0</v>
      </c>
    </row>
    <row r="861">
      <c r="A861" s="118"/>
      <c r="B861" s="156"/>
      <c r="C861" s="156"/>
      <c r="D861" s="117"/>
      <c r="E861" s="6">
        <f t="shared" si="62"/>
        <v>0</v>
      </c>
    </row>
    <row r="862">
      <c r="A862" s="118"/>
      <c r="B862" s="156"/>
      <c r="C862" s="116"/>
      <c r="D862" s="157"/>
      <c r="E862" s="6">
        <f t="shared" si="62"/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0.75"/>
    <col customWidth="1" min="3" max="3" width="16.75"/>
    <col customWidth="1" min="4" max="4" width="18.38"/>
    <col customWidth="1" min="5" max="5" width="18.5"/>
    <col customWidth="1" min="8" max="8" width="22.38"/>
    <col customWidth="1" min="9" max="9" width="15.0"/>
    <col customWidth="1" min="10" max="10" width="10.5"/>
  </cols>
  <sheetData>
    <row r="1">
      <c r="A1" s="2" t="s">
        <v>517</v>
      </c>
      <c r="H1" s="2" t="s">
        <v>3</v>
      </c>
      <c r="M1" s="2" t="s">
        <v>4</v>
      </c>
    </row>
    <row r="2">
      <c r="G2" s="6" t="s">
        <v>5</v>
      </c>
      <c r="H2" s="6" t="s">
        <v>8</v>
      </c>
      <c r="I2" s="6" t="s">
        <v>9</v>
      </c>
      <c r="J2" s="6" t="s">
        <v>11</v>
      </c>
      <c r="K2" s="6" t="s">
        <v>14</v>
      </c>
      <c r="M2" s="6" t="s">
        <v>5</v>
      </c>
      <c r="N2" s="6" t="s">
        <v>8</v>
      </c>
      <c r="O2" s="6" t="s">
        <v>9</v>
      </c>
      <c r="P2" s="6" t="s">
        <v>11</v>
      </c>
      <c r="Q2" s="6" t="s">
        <v>14</v>
      </c>
    </row>
    <row r="3">
      <c r="B3" s="2" t="s">
        <v>527</v>
      </c>
      <c r="K3" s="13"/>
      <c r="Q3" s="13"/>
    </row>
    <row r="4">
      <c r="A4" s="6" t="s">
        <v>5</v>
      </c>
      <c r="B4" s="6" t="s">
        <v>8</v>
      </c>
      <c r="C4" s="6" t="s">
        <v>9</v>
      </c>
      <c r="D4" s="6" t="s">
        <v>11</v>
      </c>
      <c r="E4" s="6" t="s">
        <v>14</v>
      </c>
      <c r="G4" s="19">
        <v>45802.0</v>
      </c>
      <c r="H4" s="6" t="s">
        <v>532</v>
      </c>
      <c r="I4" s="13"/>
      <c r="J4" s="6">
        <v>500000.0</v>
      </c>
      <c r="K4" s="13">
        <f t="shared" ref="K4:K36" si="1">+((K3+I4)-J4)</f>
        <v>-500000</v>
      </c>
      <c r="M4" s="19">
        <v>45855.0</v>
      </c>
      <c r="N4" s="6" t="s">
        <v>35</v>
      </c>
      <c r="O4" s="6">
        <v>5000000.0</v>
      </c>
      <c r="P4" s="13"/>
      <c r="Q4" s="13">
        <f t="shared" ref="Q4:Q7" si="2">+((Q3+O4)-P4)</f>
        <v>5000000</v>
      </c>
    </row>
    <row r="5">
      <c r="A5" s="19">
        <v>45895.0</v>
      </c>
      <c r="B5" s="6" t="s">
        <v>87</v>
      </c>
      <c r="C5" s="6">
        <v>1200000.0</v>
      </c>
      <c r="D5" s="13"/>
      <c r="E5" s="13"/>
      <c r="G5" s="19">
        <v>45803.0</v>
      </c>
      <c r="H5" s="6" t="s">
        <v>532</v>
      </c>
      <c r="I5" s="13"/>
      <c r="J5" s="6">
        <v>1260000.0</v>
      </c>
      <c r="K5" s="13">
        <f t="shared" si="1"/>
        <v>-1760000</v>
      </c>
      <c r="M5" s="19">
        <v>45856.0</v>
      </c>
      <c r="N5" s="6" t="s">
        <v>101</v>
      </c>
      <c r="O5" s="13"/>
      <c r="P5" s="6">
        <v>1000000.0</v>
      </c>
      <c r="Q5" s="13">
        <f t="shared" si="2"/>
        <v>4000000</v>
      </c>
    </row>
    <row r="6">
      <c r="A6" s="19"/>
      <c r="B6" s="6"/>
      <c r="C6" s="6"/>
      <c r="D6" s="13"/>
      <c r="E6" s="13"/>
      <c r="G6" s="19">
        <v>45803.0</v>
      </c>
      <c r="H6" s="6" t="s">
        <v>551</v>
      </c>
      <c r="I6" s="13"/>
      <c r="J6" s="6">
        <v>475000.0</v>
      </c>
      <c r="K6" s="13">
        <f t="shared" si="1"/>
        <v>-2235000</v>
      </c>
      <c r="M6" s="19">
        <v>45857.0</v>
      </c>
      <c r="N6" s="6" t="s">
        <v>107</v>
      </c>
      <c r="O6" s="13"/>
      <c r="P6" s="6">
        <v>4000000.0</v>
      </c>
      <c r="Q6" s="13">
        <f t="shared" si="2"/>
        <v>0</v>
      </c>
    </row>
    <row r="7">
      <c r="A7" s="19"/>
      <c r="B7" s="6"/>
      <c r="C7" s="6"/>
      <c r="D7" s="13"/>
      <c r="E7" s="13"/>
      <c r="G7" s="19">
        <v>45803.0</v>
      </c>
      <c r="H7" s="6" t="s">
        <v>556</v>
      </c>
      <c r="I7" s="6">
        <v>1200000.0</v>
      </c>
      <c r="J7" s="6"/>
      <c r="K7" s="13">
        <f t="shared" si="1"/>
        <v>-1035000</v>
      </c>
      <c r="M7" s="19">
        <v>45851.0</v>
      </c>
      <c r="N7" s="6" t="s">
        <v>112</v>
      </c>
      <c r="O7" s="13"/>
      <c r="P7" s="6">
        <v>805000.0</v>
      </c>
      <c r="Q7" s="13">
        <f t="shared" si="2"/>
        <v>-805000</v>
      </c>
    </row>
    <row r="8">
      <c r="A8" s="19"/>
      <c r="B8" s="6"/>
      <c r="C8" s="6"/>
      <c r="D8" s="13"/>
      <c r="E8" s="13"/>
      <c r="G8" s="19">
        <v>45806.0</v>
      </c>
      <c r="H8" s="6" t="s">
        <v>562</v>
      </c>
      <c r="I8" s="6">
        <v>500000.0</v>
      </c>
      <c r="J8" s="6"/>
      <c r="K8" s="13">
        <f t="shared" si="1"/>
        <v>-535000</v>
      </c>
      <c r="M8" s="19"/>
      <c r="N8" s="6"/>
      <c r="O8" s="13"/>
      <c r="P8" s="6"/>
      <c r="Q8" s="13"/>
    </row>
    <row r="9">
      <c r="A9" s="13"/>
      <c r="B9" s="13"/>
      <c r="C9" s="13"/>
      <c r="D9" s="13"/>
      <c r="E9" s="13"/>
      <c r="G9" s="19"/>
      <c r="H9" s="6"/>
      <c r="I9" s="6"/>
      <c r="J9" s="6"/>
      <c r="K9" s="13">
        <f t="shared" si="1"/>
        <v>-535000</v>
      </c>
      <c r="M9" s="19"/>
      <c r="N9" s="6"/>
      <c r="O9" s="13"/>
      <c r="P9" s="6"/>
      <c r="Q9" s="13"/>
    </row>
    <row r="10">
      <c r="A10" s="13"/>
      <c r="B10" s="13"/>
      <c r="C10" s="13"/>
      <c r="D10" s="13"/>
      <c r="E10" s="13"/>
      <c r="G10" s="19"/>
      <c r="H10" s="6" t="s">
        <v>568</v>
      </c>
      <c r="I10" s="6">
        <v>5400000.0</v>
      </c>
      <c r="J10" s="6"/>
      <c r="K10" s="13">
        <f t="shared" si="1"/>
        <v>4865000</v>
      </c>
      <c r="M10" s="19"/>
      <c r="N10" s="6"/>
      <c r="O10" s="13"/>
      <c r="P10" s="6"/>
      <c r="Q10" s="13"/>
    </row>
    <row r="11">
      <c r="A11" s="13"/>
      <c r="B11" s="13"/>
      <c r="C11" s="13"/>
      <c r="D11" s="13"/>
      <c r="E11" s="13"/>
      <c r="G11" s="19"/>
      <c r="H11" s="6" t="s">
        <v>574</v>
      </c>
      <c r="I11" s="6"/>
      <c r="J11" s="6">
        <v>3200000.0</v>
      </c>
      <c r="K11" s="13">
        <f t="shared" si="1"/>
        <v>1665000</v>
      </c>
    </row>
    <row r="12">
      <c r="A12" s="13"/>
      <c r="B12" s="13"/>
      <c r="C12" s="13"/>
      <c r="D12" s="13"/>
      <c r="E12" s="13"/>
      <c r="G12" s="19"/>
      <c r="H12" s="6" t="s">
        <v>577</v>
      </c>
      <c r="I12" s="13"/>
      <c r="J12" s="6">
        <v>500000.0</v>
      </c>
      <c r="K12" s="13">
        <f t="shared" si="1"/>
        <v>1165000</v>
      </c>
    </row>
    <row r="13">
      <c r="A13" s="13"/>
      <c r="B13" s="13"/>
      <c r="C13" s="13"/>
      <c r="D13" s="13"/>
      <c r="E13" s="13"/>
      <c r="G13" s="13"/>
      <c r="H13" s="6" t="s">
        <v>579</v>
      </c>
      <c r="I13" s="13"/>
      <c r="J13" s="6">
        <v>500000.0</v>
      </c>
      <c r="K13" s="13">
        <f t="shared" si="1"/>
        <v>665000</v>
      </c>
    </row>
    <row r="14">
      <c r="G14" s="13"/>
      <c r="H14" s="6" t="s">
        <v>321</v>
      </c>
      <c r="I14" s="13"/>
      <c r="J14" s="6">
        <v>150000.0</v>
      </c>
      <c r="K14" s="13">
        <f t="shared" si="1"/>
        <v>515000</v>
      </c>
    </row>
    <row r="15">
      <c r="G15" s="13"/>
      <c r="H15" s="6" t="s">
        <v>584</v>
      </c>
      <c r="I15" s="13"/>
      <c r="J15" s="6">
        <v>1500000.0</v>
      </c>
      <c r="K15" s="13">
        <f t="shared" si="1"/>
        <v>-985000</v>
      </c>
    </row>
    <row r="16">
      <c r="G16" s="19">
        <v>45907.0</v>
      </c>
      <c r="H16" s="6" t="s">
        <v>586</v>
      </c>
      <c r="I16" s="13"/>
      <c r="J16" s="6">
        <v>1160000.0</v>
      </c>
      <c r="K16" s="13">
        <f t="shared" si="1"/>
        <v>-2145000</v>
      </c>
    </row>
    <row r="17">
      <c r="G17" s="13"/>
      <c r="H17" s="6" t="s">
        <v>587</v>
      </c>
      <c r="I17" s="6">
        <v>900000.0</v>
      </c>
      <c r="J17" s="6"/>
      <c r="K17" s="13">
        <f t="shared" si="1"/>
        <v>-1245000</v>
      </c>
    </row>
    <row r="18">
      <c r="B18" s="2" t="s">
        <v>590</v>
      </c>
      <c r="G18" s="13"/>
      <c r="H18" s="2" t="s">
        <v>591</v>
      </c>
      <c r="J18" s="6">
        <v>500000.0</v>
      </c>
      <c r="K18" s="13">
        <f t="shared" si="1"/>
        <v>-1745000</v>
      </c>
    </row>
    <row r="19">
      <c r="A19" s="6" t="s">
        <v>5</v>
      </c>
      <c r="B19" s="6" t="s">
        <v>8</v>
      </c>
      <c r="C19" s="6" t="s">
        <v>9</v>
      </c>
      <c r="D19" s="6" t="s">
        <v>11</v>
      </c>
      <c r="E19" s="6" t="s">
        <v>14</v>
      </c>
      <c r="G19" s="13"/>
      <c r="H19" s="6" t="s">
        <v>321</v>
      </c>
      <c r="I19" s="13"/>
      <c r="J19" s="6">
        <v>100000.0</v>
      </c>
      <c r="K19" s="13">
        <f t="shared" si="1"/>
        <v>-1845000</v>
      </c>
    </row>
    <row r="20">
      <c r="A20" s="19">
        <v>46277.0</v>
      </c>
      <c r="B20" s="6" t="s">
        <v>87</v>
      </c>
      <c r="C20" s="6">
        <v>900000.0</v>
      </c>
      <c r="D20" s="6"/>
      <c r="E20" s="13"/>
      <c r="H20" s="2" t="s">
        <v>596</v>
      </c>
      <c r="J20" s="2">
        <v>400000.0</v>
      </c>
      <c r="K20" s="13">
        <f t="shared" si="1"/>
        <v>-2245000</v>
      </c>
    </row>
    <row r="21">
      <c r="A21" s="19">
        <v>46310.0</v>
      </c>
      <c r="B21" s="6" t="s">
        <v>104</v>
      </c>
      <c r="C21" s="6">
        <v>900000.0</v>
      </c>
      <c r="D21" s="6"/>
      <c r="E21" s="13"/>
      <c r="G21" s="43">
        <v>45946.0</v>
      </c>
      <c r="H21" s="6" t="s">
        <v>587</v>
      </c>
      <c r="I21" s="6">
        <v>900000.0</v>
      </c>
      <c r="J21" s="6"/>
      <c r="K21" s="13">
        <f t="shared" si="1"/>
        <v>-1345000</v>
      </c>
    </row>
    <row r="22">
      <c r="A22" s="19">
        <v>46368.0</v>
      </c>
      <c r="B22" s="6" t="s">
        <v>410</v>
      </c>
      <c r="C22" s="6">
        <v>900000.0</v>
      </c>
      <c r="D22" s="13"/>
      <c r="E22" s="13"/>
      <c r="G22" s="19">
        <v>45958.0</v>
      </c>
      <c r="H22" s="6" t="s">
        <v>606</v>
      </c>
      <c r="I22" s="6"/>
      <c r="J22" s="6">
        <v>500000.0</v>
      </c>
      <c r="K22" s="13">
        <f t="shared" si="1"/>
        <v>-1845000</v>
      </c>
    </row>
    <row r="23">
      <c r="A23" s="19">
        <v>46051.0</v>
      </c>
      <c r="B23" s="2" t="s">
        <v>610</v>
      </c>
      <c r="C23" s="2">
        <v>900000.0</v>
      </c>
      <c r="D23" s="13"/>
      <c r="E23" s="13"/>
      <c r="G23" s="19"/>
      <c r="H23" s="6" t="s">
        <v>611</v>
      </c>
      <c r="I23" s="6"/>
      <c r="J23" s="6">
        <v>500000.0</v>
      </c>
      <c r="K23" s="13">
        <f t="shared" si="1"/>
        <v>-2345000</v>
      </c>
    </row>
    <row r="24">
      <c r="A24" s="19">
        <v>46089.0</v>
      </c>
      <c r="B24" s="6" t="s">
        <v>615</v>
      </c>
      <c r="C24" s="6">
        <v>1800000.0</v>
      </c>
      <c r="D24" s="13"/>
      <c r="E24" s="13"/>
      <c r="G24" s="19">
        <v>45964.0</v>
      </c>
      <c r="H24" s="6" t="s">
        <v>618</v>
      </c>
      <c r="I24" s="6"/>
      <c r="J24" s="6">
        <v>50000.0</v>
      </c>
      <c r="K24" s="13">
        <f t="shared" si="1"/>
        <v>-2395000</v>
      </c>
    </row>
    <row r="25">
      <c r="A25" s="13"/>
      <c r="B25" s="13"/>
      <c r="C25" s="13"/>
      <c r="D25" s="13"/>
      <c r="E25" s="13"/>
      <c r="G25" s="13"/>
      <c r="H25" s="6" t="s">
        <v>621</v>
      </c>
      <c r="I25" s="13"/>
      <c r="J25" s="6">
        <v>380000.0</v>
      </c>
      <c r="K25" s="13">
        <f t="shared" si="1"/>
        <v>-2775000</v>
      </c>
    </row>
    <row r="26">
      <c r="A26" s="13"/>
      <c r="B26" s="13"/>
      <c r="C26" s="13"/>
      <c r="D26" s="13"/>
      <c r="E26" s="13"/>
      <c r="G26" s="13"/>
      <c r="H26" s="6" t="s">
        <v>623</v>
      </c>
      <c r="J26" s="6">
        <v>1110000.0</v>
      </c>
      <c r="K26" s="13">
        <f t="shared" si="1"/>
        <v>-3885000</v>
      </c>
    </row>
    <row r="27">
      <c r="A27" s="13"/>
      <c r="B27" s="13"/>
      <c r="C27" s="13"/>
      <c r="D27" s="13"/>
      <c r="E27" s="13"/>
      <c r="G27" s="19"/>
      <c r="H27" s="6" t="s">
        <v>625</v>
      </c>
      <c r="I27" s="2">
        <v>900000.0</v>
      </c>
      <c r="J27" s="6"/>
      <c r="K27" s="13">
        <f t="shared" si="1"/>
        <v>-2985000</v>
      </c>
    </row>
    <row r="28">
      <c r="A28" s="13"/>
      <c r="B28" s="13"/>
      <c r="C28" s="13"/>
      <c r="D28" s="13"/>
      <c r="E28" s="13"/>
      <c r="G28" s="19"/>
      <c r="H28" s="6" t="s">
        <v>627</v>
      </c>
      <c r="I28" s="6">
        <v>1200000.0</v>
      </c>
      <c r="K28" s="13">
        <f t="shared" si="1"/>
        <v>-1785000</v>
      </c>
    </row>
    <row r="29">
      <c r="A29" s="13"/>
      <c r="B29" s="13"/>
      <c r="C29" s="13"/>
      <c r="D29" s="13"/>
      <c r="E29" s="13"/>
      <c r="G29" s="19"/>
      <c r="H29" s="6" t="s">
        <v>630</v>
      </c>
      <c r="I29" s="6">
        <v>675000.0</v>
      </c>
      <c r="K29" s="13">
        <f t="shared" si="1"/>
        <v>-1110000</v>
      </c>
    </row>
    <row r="30">
      <c r="G30" s="19"/>
      <c r="H30" s="6"/>
      <c r="I30" s="13"/>
      <c r="J30" s="6"/>
      <c r="K30" s="13">
        <f t="shared" si="1"/>
        <v>-1110000</v>
      </c>
    </row>
    <row r="31">
      <c r="G31" s="69"/>
      <c r="H31" s="70"/>
      <c r="I31" s="163"/>
      <c r="J31" s="133"/>
      <c r="K31" s="177">
        <f t="shared" si="1"/>
        <v>-1110000</v>
      </c>
    </row>
    <row r="32">
      <c r="G32" s="69"/>
      <c r="H32" s="70"/>
      <c r="I32" s="163"/>
      <c r="J32" s="133"/>
      <c r="K32" s="177">
        <f t="shared" si="1"/>
        <v>-1110000</v>
      </c>
    </row>
    <row r="33">
      <c r="G33" s="13"/>
      <c r="H33" s="6"/>
      <c r="I33" s="6"/>
      <c r="J33" s="13"/>
      <c r="K33" s="177">
        <f t="shared" si="1"/>
        <v>-1110000</v>
      </c>
    </row>
    <row r="34">
      <c r="G34" s="13"/>
      <c r="H34" s="6"/>
      <c r="I34" s="6"/>
      <c r="J34" s="13"/>
      <c r="K34" s="177">
        <f t="shared" si="1"/>
        <v>-1110000</v>
      </c>
    </row>
    <row r="35">
      <c r="B35" s="2" t="s">
        <v>635</v>
      </c>
      <c r="G35" s="96"/>
      <c r="H35" s="127"/>
      <c r="I35" s="181"/>
      <c r="J35" s="131"/>
      <c r="K35" s="177">
        <f t="shared" si="1"/>
        <v>-1110000</v>
      </c>
    </row>
    <row r="36">
      <c r="A36" s="6" t="s">
        <v>5</v>
      </c>
      <c r="B36" s="6" t="s">
        <v>8</v>
      </c>
      <c r="C36" s="6" t="s">
        <v>9</v>
      </c>
      <c r="D36" s="6" t="s">
        <v>11</v>
      </c>
      <c r="E36" s="6" t="s">
        <v>14</v>
      </c>
      <c r="G36" s="78"/>
      <c r="H36" s="79"/>
      <c r="I36" s="182"/>
      <c r="J36" s="79"/>
      <c r="K36" s="177">
        <f t="shared" si="1"/>
        <v>-1110000</v>
      </c>
    </row>
    <row r="37">
      <c r="A37" s="13"/>
      <c r="B37" s="6"/>
      <c r="C37" s="13"/>
      <c r="D37" s="6"/>
      <c r="E37" s="13"/>
      <c r="G37" s="78"/>
      <c r="H37" s="79"/>
      <c r="I37" s="182"/>
      <c r="J37" s="79"/>
      <c r="K37" s="13"/>
    </row>
    <row r="38">
      <c r="A38" s="13"/>
      <c r="B38" s="6" t="s">
        <v>641</v>
      </c>
      <c r="C38" s="13"/>
      <c r="D38" s="6">
        <v>500000.0</v>
      </c>
      <c r="E38" s="13">
        <f t="shared" ref="E38:E45" si="3">+((E37+C38)-D38)</f>
        <v>-500000</v>
      </c>
      <c r="G38" s="78"/>
      <c r="H38" s="79"/>
      <c r="I38" s="182"/>
      <c r="J38" s="79"/>
      <c r="K38" s="177">
        <f>+((K36+I38)-J38)</f>
        <v>-1110000</v>
      </c>
    </row>
    <row r="39">
      <c r="A39" s="19">
        <v>45802.0</v>
      </c>
      <c r="B39" s="6" t="s">
        <v>87</v>
      </c>
      <c r="C39" s="6">
        <v>650000.0</v>
      </c>
      <c r="D39" s="6"/>
      <c r="E39" s="13">
        <f t="shared" si="3"/>
        <v>150000</v>
      </c>
      <c r="G39" s="19"/>
      <c r="H39" s="6"/>
      <c r="I39" s="13"/>
      <c r="J39" s="6"/>
      <c r="K39" s="177">
        <f>+((K38+I39)-J39)</f>
        <v>-1110000</v>
      </c>
    </row>
    <row r="40">
      <c r="A40" s="19"/>
      <c r="B40" s="6" t="s">
        <v>658</v>
      </c>
      <c r="C40" s="6"/>
      <c r="D40" s="6">
        <v>475000.0</v>
      </c>
      <c r="E40" s="13">
        <f t="shared" si="3"/>
        <v>-325000</v>
      </c>
      <c r="G40" s="13"/>
      <c r="H40" s="13"/>
      <c r="I40" s="13"/>
      <c r="J40" s="13"/>
      <c r="K40" s="13"/>
    </row>
    <row r="41">
      <c r="A41" s="19">
        <v>45894.0</v>
      </c>
      <c r="B41" s="6" t="s">
        <v>104</v>
      </c>
      <c r="C41" s="6">
        <v>500000.0</v>
      </c>
      <c r="D41" s="6"/>
      <c r="E41" s="13">
        <f t="shared" si="3"/>
        <v>175000</v>
      </c>
      <c r="G41" s="13"/>
      <c r="H41" s="13"/>
      <c r="I41" s="13"/>
      <c r="J41" s="13"/>
      <c r="K41" s="177">
        <f>+((K39+I41)-J41)</f>
        <v>-1110000</v>
      </c>
    </row>
    <row r="42">
      <c r="A42" s="13"/>
      <c r="B42" s="6" t="s">
        <v>658</v>
      </c>
      <c r="C42" s="6"/>
      <c r="D42" s="6">
        <v>465000.0</v>
      </c>
      <c r="E42" s="13">
        <f t="shared" si="3"/>
        <v>-290000</v>
      </c>
    </row>
    <row r="43">
      <c r="A43" s="13"/>
      <c r="B43" s="6" t="s">
        <v>108</v>
      </c>
      <c r="C43" s="6">
        <v>500000.0</v>
      </c>
      <c r="D43" s="6"/>
      <c r="E43" s="13">
        <f t="shared" si="3"/>
        <v>210000</v>
      </c>
    </row>
    <row r="44">
      <c r="A44" s="43">
        <v>45971.0</v>
      </c>
      <c r="B44" s="6" t="s">
        <v>658</v>
      </c>
      <c r="C44" s="6"/>
      <c r="D44" s="6">
        <v>550000.0</v>
      </c>
      <c r="E44" s="13">
        <f t="shared" si="3"/>
        <v>-340000</v>
      </c>
    </row>
    <row r="45">
      <c r="A45" s="13"/>
      <c r="B45" s="6" t="s">
        <v>678</v>
      </c>
      <c r="C45" s="6">
        <v>650000.0</v>
      </c>
      <c r="D45" s="13"/>
      <c r="E45" s="13">
        <f t="shared" si="3"/>
        <v>310000</v>
      </c>
    </row>
    <row r="46">
      <c r="A46" s="13"/>
      <c r="B46" s="13"/>
      <c r="C46" s="13"/>
      <c r="D46" s="13"/>
      <c r="E46" s="13"/>
    </row>
    <row r="47">
      <c r="A47" s="13"/>
      <c r="B47" s="13"/>
      <c r="C47" s="13"/>
      <c r="D47" s="13"/>
      <c r="E47" s="13"/>
    </row>
    <row r="48">
      <c r="A48" s="13"/>
      <c r="B48" s="13"/>
      <c r="C48" s="13"/>
      <c r="D48" s="13"/>
      <c r="E48" s="13"/>
      <c r="H48" s="2" t="s">
        <v>684</v>
      </c>
      <c r="I48" s="2" t="s">
        <v>685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0.75"/>
    <col customWidth="1" min="3" max="3" width="16.75"/>
    <col customWidth="1" min="4" max="4" width="18.38"/>
    <col customWidth="1" min="5" max="5" width="18.5"/>
    <col customWidth="1" min="8" max="8" width="22.38"/>
    <col customWidth="1" min="9" max="9" width="15.0"/>
    <col customWidth="1" min="10" max="10" width="10.5"/>
  </cols>
  <sheetData>
    <row r="1">
      <c r="A1" s="2" t="s">
        <v>864</v>
      </c>
      <c r="H1" s="2" t="s">
        <v>3</v>
      </c>
      <c r="M1" s="2" t="s">
        <v>4</v>
      </c>
    </row>
    <row r="2">
      <c r="G2" s="6" t="s">
        <v>5</v>
      </c>
      <c r="H2" s="6" t="s">
        <v>8</v>
      </c>
      <c r="I2" s="6" t="s">
        <v>9</v>
      </c>
      <c r="J2" s="6" t="s">
        <v>11</v>
      </c>
      <c r="K2" s="6" t="s">
        <v>14</v>
      </c>
      <c r="M2" s="6" t="s">
        <v>5</v>
      </c>
      <c r="N2" s="6" t="s">
        <v>8</v>
      </c>
      <c r="O2" s="6" t="s">
        <v>9</v>
      </c>
      <c r="P2" s="6" t="s">
        <v>11</v>
      </c>
      <c r="Q2" s="6" t="s">
        <v>14</v>
      </c>
    </row>
    <row r="3">
      <c r="B3" s="2" t="s">
        <v>527</v>
      </c>
      <c r="K3" s="13"/>
      <c r="Q3" s="13"/>
    </row>
    <row r="4">
      <c r="A4" s="6" t="s">
        <v>5</v>
      </c>
      <c r="B4" s="6" t="s">
        <v>8</v>
      </c>
      <c r="C4" s="6" t="s">
        <v>9</v>
      </c>
      <c r="D4" s="6" t="s">
        <v>11</v>
      </c>
      <c r="E4" s="6" t="s">
        <v>14</v>
      </c>
      <c r="G4" s="19">
        <v>45802.0</v>
      </c>
      <c r="H4" s="6" t="s">
        <v>872</v>
      </c>
      <c r="I4" s="6"/>
      <c r="J4" s="6">
        <v>500000.0</v>
      </c>
      <c r="K4" s="13">
        <f t="shared" ref="K4:K8" si="1">+((K3+I4)-J4)</f>
        <v>-500000</v>
      </c>
      <c r="M4" s="19">
        <v>45855.0</v>
      </c>
      <c r="N4" s="6" t="s">
        <v>35</v>
      </c>
      <c r="O4" s="6">
        <v>5000000.0</v>
      </c>
      <c r="P4" s="13"/>
      <c r="Q4" s="13">
        <f t="shared" ref="Q4:Q7" si="2">+((Q3+O4)-P4)</f>
        <v>5000000</v>
      </c>
    </row>
    <row r="5">
      <c r="A5" s="19">
        <v>45895.0</v>
      </c>
      <c r="B5" s="6" t="s">
        <v>87</v>
      </c>
      <c r="C5" s="6">
        <v>1200000.0</v>
      </c>
      <c r="D5" s="13"/>
      <c r="E5" s="13"/>
      <c r="G5" s="19">
        <v>45803.0</v>
      </c>
      <c r="H5" s="6" t="s">
        <v>884</v>
      </c>
      <c r="I5" s="13"/>
      <c r="J5" s="6">
        <v>1140000.0</v>
      </c>
      <c r="K5" s="129">
        <f t="shared" si="1"/>
        <v>-1640000</v>
      </c>
      <c r="M5" s="19">
        <v>45856.0</v>
      </c>
      <c r="N5" s="6" t="s">
        <v>101</v>
      </c>
      <c r="O5" s="13"/>
      <c r="P5" s="6">
        <v>1000000.0</v>
      </c>
      <c r="Q5" s="13">
        <f t="shared" si="2"/>
        <v>4000000</v>
      </c>
    </row>
    <row r="6">
      <c r="A6" s="19"/>
      <c r="B6" s="6"/>
      <c r="C6" s="6"/>
      <c r="D6" s="13"/>
      <c r="E6" s="13"/>
      <c r="G6" s="19"/>
      <c r="H6" s="6" t="s">
        <v>884</v>
      </c>
      <c r="I6" s="13"/>
      <c r="J6" s="6">
        <v>880000.0</v>
      </c>
      <c r="K6" s="13">
        <f t="shared" si="1"/>
        <v>-2520000</v>
      </c>
      <c r="M6" s="19">
        <v>45857.0</v>
      </c>
      <c r="N6" s="6" t="s">
        <v>107</v>
      </c>
      <c r="O6" s="13"/>
      <c r="P6" s="6">
        <v>4000000.0</v>
      </c>
      <c r="Q6" s="13">
        <f t="shared" si="2"/>
        <v>0</v>
      </c>
    </row>
    <row r="7">
      <c r="A7" s="19"/>
      <c r="B7" s="6"/>
      <c r="C7" s="6"/>
      <c r="D7" s="13"/>
      <c r="E7" s="13"/>
      <c r="G7" s="19">
        <v>45994.0</v>
      </c>
      <c r="H7" s="6" t="s">
        <v>891</v>
      </c>
      <c r="I7" s="6"/>
      <c r="J7" s="6">
        <v>1150000.0</v>
      </c>
      <c r="K7" s="13">
        <f t="shared" si="1"/>
        <v>-3670000</v>
      </c>
      <c r="M7" s="19">
        <v>45851.0</v>
      </c>
      <c r="N7" s="6" t="s">
        <v>112</v>
      </c>
      <c r="O7" s="13"/>
      <c r="P7" s="6">
        <v>805000.0</v>
      </c>
      <c r="Q7" s="13">
        <f t="shared" si="2"/>
        <v>-805000</v>
      </c>
    </row>
    <row r="8">
      <c r="A8" s="19"/>
      <c r="B8" s="6"/>
      <c r="C8" s="6"/>
      <c r="D8" s="13"/>
      <c r="E8" s="13"/>
      <c r="G8" s="19"/>
      <c r="H8" s="6" t="s">
        <v>895</v>
      </c>
      <c r="I8" s="6"/>
      <c r="J8" s="6">
        <v>755000.0</v>
      </c>
      <c r="K8" s="13">
        <f t="shared" si="1"/>
        <v>-4425000</v>
      </c>
      <c r="M8" s="19"/>
      <c r="N8" s="6"/>
      <c r="O8" s="13"/>
      <c r="P8" s="6"/>
      <c r="Q8" s="13"/>
    </row>
    <row r="9">
      <c r="A9" s="13"/>
      <c r="B9" s="13"/>
      <c r="C9" s="13"/>
      <c r="D9" s="13"/>
      <c r="E9" s="13"/>
      <c r="G9" s="19"/>
      <c r="H9" s="6" t="s">
        <v>899</v>
      </c>
      <c r="I9" s="6">
        <v>1600000.0</v>
      </c>
      <c r="J9" s="13"/>
      <c r="K9" s="13">
        <f t="shared" ref="K9:K10" si="3">+((K8+I4)-J4)</f>
        <v>-4925000</v>
      </c>
      <c r="M9" s="19"/>
      <c r="N9" s="6"/>
      <c r="O9" s="13"/>
      <c r="P9" s="6"/>
      <c r="Q9" s="13"/>
    </row>
    <row r="10">
      <c r="A10" s="13"/>
      <c r="B10" s="13"/>
      <c r="C10" s="13"/>
      <c r="D10" s="13"/>
      <c r="E10" s="13"/>
      <c r="G10" s="19">
        <v>46031.0</v>
      </c>
      <c r="H10" s="6" t="s">
        <v>909</v>
      </c>
      <c r="I10" s="6">
        <v>735000.0</v>
      </c>
      <c r="J10" s="13"/>
      <c r="K10" s="13">
        <f t="shared" si="3"/>
        <v>-6065000</v>
      </c>
      <c r="M10" s="19"/>
      <c r="N10" s="6"/>
      <c r="O10" s="13"/>
      <c r="P10" s="6"/>
      <c r="Q10" s="13"/>
    </row>
    <row r="11">
      <c r="A11" s="13"/>
      <c r="B11" s="13"/>
      <c r="C11" s="13"/>
      <c r="D11" s="13"/>
      <c r="E11" s="13"/>
      <c r="G11" s="19" t="s">
        <v>916</v>
      </c>
      <c r="H11" s="6" t="s">
        <v>918</v>
      </c>
      <c r="I11" s="6">
        <v>805000.0</v>
      </c>
      <c r="J11" s="6"/>
      <c r="K11" s="102">
        <f t="shared" ref="K11:K39" si="4">+((K10+I11)-J11)</f>
        <v>-5260000</v>
      </c>
    </row>
    <row r="12">
      <c r="A12" s="13"/>
      <c r="B12" s="13"/>
      <c r="C12" s="13"/>
      <c r="D12" s="13"/>
      <c r="E12" s="13"/>
      <c r="G12" s="19" t="s">
        <v>922</v>
      </c>
      <c r="H12" s="6" t="s">
        <v>923</v>
      </c>
      <c r="I12" s="6">
        <v>350000.0</v>
      </c>
      <c r="J12" s="6"/>
      <c r="K12" s="13">
        <f t="shared" si="4"/>
        <v>-4910000</v>
      </c>
    </row>
    <row r="13">
      <c r="A13" s="13"/>
      <c r="B13" s="13"/>
      <c r="C13" s="13"/>
      <c r="D13" s="13"/>
      <c r="E13" s="13"/>
      <c r="G13" s="13"/>
      <c r="H13" s="6"/>
      <c r="I13" s="13"/>
      <c r="J13" s="6"/>
      <c r="K13" s="13">
        <f t="shared" si="4"/>
        <v>-4910000</v>
      </c>
    </row>
    <row r="14">
      <c r="G14" s="13"/>
      <c r="H14" s="6"/>
      <c r="I14" s="13"/>
      <c r="J14" s="6"/>
      <c r="K14" s="13">
        <f t="shared" si="4"/>
        <v>-4910000</v>
      </c>
    </row>
    <row r="15">
      <c r="G15" s="13"/>
      <c r="H15" s="6"/>
      <c r="I15" s="13"/>
      <c r="J15" s="6"/>
      <c r="K15" s="13">
        <f t="shared" si="4"/>
        <v>-4910000</v>
      </c>
    </row>
    <row r="16">
      <c r="G16" s="13"/>
      <c r="H16" s="6"/>
      <c r="I16" s="13"/>
      <c r="J16" s="6"/>
      <c r="K16" s="13">
        <f t="shared" si="4"/>
        <v>-4910000</v>
      </c>
    </row>
    <row r="17">
      <c r="G17" s="13"/>
      <c r="H17" s="6"/>
      <c r="I17" s="13"/>
      <c r="J17" s="6"/>
      <c r="K17" s="13">
        <f t="shared" si="4"/>
        <v>-4910000</v>
      </c>
    </row>
    <row r="18">
      <c r="B18" s="2" t="s">
        <v>590</v>
      </c>
      <c r="G18" s="13"/>
      <c r="H18" s="6"/>
      <c r="I18" s="13"/>
      <c r="J18" s="6"/>
      <c r="K18" s="13">
        <f t="shared" si="4"/>
        <v>-4910000</v>
      </c>
    </row>
    <row r="19">
      <c r="A19" s="6" t="s">
        <v>5</v>
      </c>
      <c r="B19" s="6" t="s">
        <v>8</v>
      </c>
      <c r="C19" s="6" t="s">
        <v>9</v>
      </c>
      <c r="D19" s="6" t="s">
        <v>11</v>
      </c>
      <c r="E19" s="6" t="s">
        <v>14</v>
      </c>
      <c r="G19" s="13"/>
      <c r="H19" s="6"/>
      <c r="I19" s="13"/>
      <c r="J19" s="6"/>
      <c r="K19" s="13">
        <f t="shared" si="4"/>
        <v>-4910000</v>
      </c>
    </row>
    <row r="20">
      <c r="A20" s="19"/>
      <c r="B20" s="6" t="s">
        <v>87</v>
      </c>
      <c r="C20" s="6">
        <v>900000.0</v>
      </c>
      <c r="D20" s="13"/>
      <c r="E20" s="13"/>
      <c r="G20" s="13"/>
      <c r="H20" s="6"/>
      <c r="I20" s="13"/>
      <c r="J20" s="6"/>
      <c r="K20" s="13">
        <f t="shared" si="4"/>
        <v>-4910000</v>
      </c>
    </row>
    <row r="21">
      <c r="A21" s="19"/>
      <c r="B21" s="6"/>
      <c r="C21" s="6"/>
      <c r="D21" s="13"/>
      <c r="E21" s="13"/>
      <c r="G21" s="19"/>
      <c r="H21" s="6"/>
      <c r="I21" s="6"/>
      <c r="J21" s="13"/>
      <c r="K21" s="13">
        <f t="shared" si="4"/>
        <v>-4910000</v>
      </c>
    </row>
    <row r="22">
      <c r="A22" s="19"/>
      <c r="B22" s="6"/>
      <c r="C22" s="6"/>
      <c r="D22" s="13"/>
      <c r="E22" s="13"/>
      <c r="G22" s="19"/>
      <c r="H22" s="6"/>
      <c r="I22" s="6"/>
      <c r="J22" s="13"/>
      <c r="K22" s="13">
        <f t="shared" si="4"/>
        <v>-4910000</v>
      </c>
    </row>
    <row r="23">
      <c r="A23" s="13"/>
      <c r="B23" s="13"/>
      <c r="C23" s="13"/>
      <c r="D23" s="13"/>
      <c r="E23" s="13"/>
      <c r="G23" s="19"/>
      <c r="H23" s="6"/>
      <c r="I23" s="6"/>
      <c r="J23" s="13"/>
      <c r="K23" s="13">
        <f t="shared" si="4"/>
        <v>-4910000</v>
      </c>
    </row>
    <row r="24">
      <c r="A24" s="13"/>
      <c r="B24" s="13"/>
      <c r="C24" s="13"/>
      <c r="D24" s="13"/>
      <c r="E24" s="13"/>
      <c r="G24" s="19"/>
      <c r="H24" s="6"/>
      <c r="I24" s="6"/>
      <c r="J24" s="13"/>
      <c r="K24" s="13">
        <f t="shared" si="4"/>
        <v>-4910000</v>
      </c>
    </row>
    <row r="25">
      <c r="A25" s="13"/>
      <c r="B25" s="13"/>
      <c r="C25" s="13"/>
      <c r="D25" s="13"/>
      <c r="E25" s="13"/>
      <c r="G25" s="13"/>
      <c r="H25" s="6"/>
      <c r="I25" s="13"/>
      <c r="J25" s="6"/>
      <c r="K25" s="13">
        <f t="shared" si="4"/>
        <v>-4910000</v>
      </c>
    </row>
    <row r="26">
      <c r="A26" s="13"/>
      <c r="B26" s="13"/>
      <c r="C26" s="13"/>
      <c r="D26" s="13"/>
      <c r="E26" s="13"/>
      <c r="G26" s="13"/>
      <c r="H26" s="6"/>
      <c r="J26" s="6"/>
      <c r="K26" s="13">
        <f t="shared" si="4"/>
        <v>-4910000</v>
      </c>
    </row>
    <row r="27">
      <c r="A27" s="13"/>
      <c r="B27" s="13"/>
      <c r="C27" s="13"/>
      <c r="D27" s="13"/>
      <c r="E27" s="13"/>
      <c r="G27" s="19"/>
      <c r="H27" s="6"/>
      <c r="J27" s="6"/>
      <c r="K27" s="13">
        <f t="shared" si="4"/>
        <v>-4910000</v>
      </c>
    </row>
    <row r="28">
      <c r="A28" s="13"/>
      <c r="B28" s="13"/>
      <c r="C28" s="13"/>
      <c r="D28" s="13"/>
      <c r="E28" s="13"/>
      <c r="G28" s="19"/>
      <c r="H28" s="6"/>
      <c r="I28" s="6"/>
      <c r="K28" s="13">
        <f t="shared" si="4"/>
        <v>-4910000</v>
      </c>
    </row>
    <row r="29">
      <c r="A29" s="13"/>
      <c r="B29" s="13"/>
      <c r="C29" s="13"/>
      <c r="D29" s="13"/>
      <c r="E29" s="13"/>
      <c r="G29" s="19"/>
      <c r="H29" s="6"/>
      <c r="I29" s="6"/>
      <c r="K29" s="13">
        <f t="shared" si="4"/>
        <v>-4910000</v>
      </c>
    </row>
    <row r="30">
      <c r="G30" s="19"/>
      <c r="H30" s="6"/>
      <c r="I30" s="13"/>
      <c r="J30" s="6"/>
      <c r="K30" s="13">
        <f t="shared" si="4"/>
        <v>-4910000</v>
      </c>
    </row>
    <row r="31">
      <c r="G31" s="69"/>
      <c r="H31" s="70"/>
      <c r="I31" s="163"/>
      <c r="J31" s="133"/>
      <c r="K31" s="177">
        <f t="shared" si="4"/>
        <v>-4910000</v>
      </c>
    </row>
    <row r="32">
      <c r="G32" s="69"/>
      <c r="H32" s="70"/>
      <c r="I32" s="163"/>
      <c r="J32" s="133"/>
      <c r="K32" s="177">
        <f t="shared" si="4"/>
        <v>-4910000</v>
      </c>
    </row>
    <row r="33">
      <c r="G33" s="13"/>
      <c r="H33" s="6"/>
      <c r="I33" s="6"/>
      <c r="J33" s="13"/>
      <c r="K33" s="177">
        <f t="shared" si="4"/>
        <v>-4910000</v>
      </c>
    </row>
    <row r="34">
      <c r="G34" s="13"/>
      <c r="H34" s="6"/>
      <c r="I34" s="6"/>
      <c r="J34" s="13"/>
      <c r="K34" s="177">
        <f t="shared" si="4"/>
        <v>-4910000</v>
      </c>
    </row>
    <row r="35">
      <c r="B35" s="2" t="s">
        <v>635</v>
      </c>
      <c r="G35" s="96"/>
      <c r="H35" s="127"/>
      <c r="I35" s="181"/>
      <c r="J35" s="131"/>
      <c r="K35" s="177">
        <f t="shared" si="4"/>
        <v>-4910000</v>
      </c>
    </row>
    <row r="36">
      <c r="A36" s="6" t="s">
        <v>5</v>
      </c>
      <c r="B36" s="6" t="s">
        <v>8</v>
      </c>
      <c r="C36" s="6" t="s">
        <v>9</v>
      </c>
      <c r="D36" s="6" t="s">
        <v>11</v>
      </c>
      <c r="E36" s="6" t="s">
        <v>14</v>
      </c>
      <c r="G36" s="78"/>
      <c r="H36" s="79"/>
      <c r="I36" s="182"/>
      <c r="J36" s="79"/>
      <c r="K36" s="177">
        <f t="shared" si="4"/>
        <v>-4910000</v>
      </c>
    </row>
    <row r="37">
      <c r="A37" s="19">
        <v>45802.0</v>
      </c>
      <c r="B37" s="6" t="s">
        <v>87</v>
      </c>
      <c r="C37" s="6">
        <v>650000.0</v>
      </c>
      <c r="D37" s="13"/>
      <c r="E37" s="13"/>
      <c r="G37" s="78"/>
      <c r="H37" s="79"/>
      <c r="I37" s="182"/>
      <c r="J37" s="79"/>
      <c r="K37" s="177">
        <f t="shared" si="4"/>
        <v>-4910000</v>
      </c>
    </row>
    <row r="38">
      <c r="A38" s="19">
        <v>45894.0</v>
      </c>
      <c r="B38" s="6" t="s">
        <v>104</v>
      </c>
      <c r="C38" s="6">
        <v>500000.0</v>
      </c>
      <c r="D38" s="13"/>
      <c r="E38" s="13"/>
      <c r="G38" s="19"/>
      <c r="H38" s="6"/>
      <c r="I38" s="13"/>
      <c r="J38" s="6"/>
      <c r="K38" s="177">
        <f t="shared" si="4"/>
        <v>-4910000</v>
      </c>
    </row>
    <row r="39">
      <c r="A39" s="13"/>
      <c r="B39" s="13"/>
      <c r="C39" s="13"/>
      <c r="D39" s="13"/>
      <c r="E39" s="13"/>
      <c r="G39" s="13"/>
      <c r="H39" s="13"/>
      <c r="I39" s="13"/>
      <c r="J39" s="13"/>
      <c r="K39" s="177">
        <f t="shared" si="4"/>
        <v>-4910000</v>
      </c>
    </row>
    <row r="40">
      <c r="A40" s="13"/>
      <c r="B40" s="13"/>
      <c r="C40" s="13"/>
      <c r="D40" s="13"/>
      <c r="E40" s="13"/>
    </row>
    <row r="41">
      <c r="A41" s="13"/>
      <c r="B41" s="13"/>
      <c r="C41" s="13"/>
      <c r="D41" s="13"/>
      <c r="E41" s="13"/>
    </row>
    <row r="42">
      <c r="A42" s="13"/>
      <c r="B42" s="13"/>
      <c r="C42" s="13"/>
      <c r="D42" s="13"/>
      <c r="E42" s="13"/>
    </row>
    <row r="43">
      <c r="A43" s="13"/>
      <c r="B43" s="13"/>
      <c r="C43" s="13"/>
      <c r="D43" s="13"/>
      <c r="E43" s="13"/>
    </row>
    <row r="44">
      <c r="A44" s="13"/>
      <c r="B44" s="13"/>
      <c r="C44" s="13"/>
      <c r="D44" s="13"/>
      <c r="E44" s="13"/>
    </row>
    <row r="45">
      <c r="A45" s="13"/>
      <c r="B45" s="13"/>
      <c r="C45" s="13"/>
      <c r="D45" s="13"/>
      <c r="E45" s="13"/>
      <c r="H45" s="2" t="s">
        <v>684</v>
      </c>
      <c r="I45" s="2" t="s">
        <v>685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0.75"/>
    <col customWidth="1" min="3" max="3" width="16.75"/>
    <col customWidth="1" min="4" max="4" width="18.38"/>
    <col customWidth="1" min="5" max="5" width="18.5"/>
    <col customWidth="1" min="8" max="8" width="22.38"/>
    <col customWidth="1" min="9" max="9" width="15.0"/>
    <col customWidth="1" min="10" max="10" width="10.5"/>
  </cols>
  <sheetData>
    <row r="1">
      <c r="A1" s="2" t="s">
        <v>517</v>
      </c>
      <c r="H1" s="2" t="s">
        <v>3</v>
      </c>
      <c r="M1" s="2" t="s">
        <v>4</v>
      </c>
    </row>
    <row r="2">
      <c r="G2" s="6" t="s">
        <v>5</v>
      </c>
      <c r="H2" s="6" t="s">
        <v>8</v>
      </c>
      <c r="I2" s="6" t="s">
        <v>9</v>
      </c>
      <c r="J2" s="6" t="s">
        <v>11</v>
      </c>
      <c r="K2" s="6" t="s">
        <v>14</v>
      </c>
      <c r="M2" s="6" t="s">
        <v>5</v>
      </c>
      <c r="N2" s="6" t="s">
        <v>8</v>
      </c>
      <c r="O2" s="6" t="s">
        <v>9</v>
      </c>
      <c r="P2" s="6" t="s">
        <v>11</v>
      </c>
      <c r="Q2" s="6" t="s">
        <v>14</v>
      </c>
    </row>
    <row r="3">
      <c r="B3" s="2" t="s">
        <v>1045</v>
      </c>
      <c r="K3" s="13"/>
      <c r="Q3" s="13"/>
    </row>
    <row r="4">
      <c r="A4" s="6" t="s">
        <v>5</v>
      </c>
      <c r="B4" s="6" t="s">
        <v>8</v>
      </c>
      <c r="C4" s="6" t="s">
        <v>9</v>
      </c>
      <c r="D4" s="6" t="s">
        <v>11</v>
      </c>
      <c r="E4" s="6" t="s">
        <v>14</v>
      </c>
      <c r="G4" s="19">
        <v>45802.0</v>
      </c>
      <c r="H4" s="6" t="s">
        <v>1048</v>
      </c>
      <c r="I4" s="13"/>
      <c r="J4" s="6">
        <v>1750000.0</v>
      </c>
      <c r="K4" s="13">
        <f t="shared" ref="K4:K14" si="1">+((K3+I4)-J4)</f>
        <v>-1750000</v>
      </c>
      <c r="M4" s="19">
        <v>45855.0</v>
      </c>
      <c r="N4" s="6" t="s">
        <v>35</v>
      </c>
      <c r="O4" s="6">
        <v>5000000.0</v>
      </c>
      <c r="P4" s="13"/>
      <c r="Q4" s="13">
        <f t="shared" ref="Q4:Q7" si="2">+((Q3+O4)-P4)</f>
        <v>5000000</v>
      </c>
    </row>
    <row r="5">
      <c r="A5" s="19">
        <v>45895.0</v>
      </c>
      <c r="B5" s="6" t="s">
        <v>87</v>
      </c>
      <c r="C5" s="6">
        <v>1250000.0</v>
      </c>
      <c r="D5" s="13"/>
      <c r="E5" s="13"/>
      <c r="G5" s="19">
        <v>45803.0</v>
      </c>
      <c r="H5" s="6" t="s">
        <v>1057</v>
      </c>
      <c r="I5" s="6">
        <v>1250000.0</v>
      </c>
      <c r="J5" s="6"/>
      <c r="K5" s="13">
        <f t="shared" si="1"/>
        <v>-500000</v>
      </c>
      <c r="M5" s="19">
        <v>45856.0</v>
      </c>
      <c r="N5" s="6" t="s">
        <v>101</v>
      </c>
      <c r="O5" s="13"/>
      <c r="P5" s="6">
        <v>1000000.0</v>
      </c>
      <c r="Q5" s="13">
        <f t="shared" si="2"/>
        <v>4000000</v>
      </c>
    </row>
    <row r="6">
      <c r="A6" s="19"/>
      <c r="B6" s="6" t="s">
        <v>104</v>
      </c>
      <c r="C6" s="6">
        <v>1250000.0</v>
      </c>
      <c r="D6" s="13"/>
      <c r="E6" s="13"/>
      <c r="G6" s="19"/>
      <c r="H6" s="6" t="s">
        <v>1059</v>
      </c>
      <c r="I6" s="6">
        <v>1250000.0</v>
      </c>
      <c r="J6" s="6">
        <v>2850000.0</v>
      </c>
      <c r="K6" s="13">
        <f t="shared" si="1"/>
        <v>-2100000</v>
      </c>
      <c r="M6" s="19">
        <v>45857.0</v>
      </c>
      <c r="N6" s="6" t="s">
        <v>107</v>
      </c>
      <c r="O6" s="13"/>
      <c r="P6" s="6">
        <v>4000000.0</v>
      </c>
      <c r="Q6" s="13">
        <f t="shared" si="2"/>
        <v>0</v>
      </c>
    </row>
    <row r="7">
      <c r="A7" s="19"/>
      <c r="B7" s="6" t="s">
        <v>410</v>
      </c>
      <c r="C7" s="6">
        <v>1250000.0</v>
      </c>
      <c r="D7" s="13"/>
      <c r="E7" s="13"/>
      <c r="G7" s="19"/>
      <c r="H7" s="6" t="s">
        <v>1060</v>
      </c>
      <c r="I7" s="6">
        <v>1250000.0</v>
      </c>
      <c r="J7" s="6"/>
      <c r="K7" s="13">
        <f t="shared" si="1"/>
        <v>-850000</v>
      </c>
      <c r="M7" s="19">
        <v>45851.0</v>
      </c>
      <c r="N7" s="6" t="s">
        <v>112</v>
      </c>
      <c r="O7" s="13"/>
      <c r="P7" s="6">
        <v>805000.0</v>
      </c>
      <c r="Q7" s="13">
        <f t="shared" si="2"/>
        <v>-805000</v>
      </c>
    </row>
    <row r="8">
      <c r="A8" s="19">
        <v>45946.0</v>
      </c>
      <c r="B8" s="6" t="s">
        <v>114</v>
      </c>
      <c r="C8" s="6">
        <v>1200000.0</v>
      </c>
      <c r="D8" s="13"/>
      <c r="E8" s="13"/>
      <c r="G8" s="19"/>
      <c r="H8" s="6" t="s">
        <v>1064</v>
      </c>
      <c r="I8" s="6">
        <v>700000.0</v>
      </c>
      <c r="J8" s="6"/>
      <c r="K8" s="13">
        <f t="shared" si="1"/>
        <v>-150000</v>
      </c>
      <c r="M8" s="19"/>
      <c r="N8" s="6"/>
      <c r="O8" s="13"/>
      <c r="P8" s="6"/>
      <c r="Q8" s="13"/>
    </row>
    <row r="9">
      <c r="A9" s="13"/>
      <c r="B9" s="6" t="s">
        <v>1065</v>
      </c>
      <c r="C9" s="6">
        <v>1200000.0</v>
      </c>
      <c r="D9" s="13"/>
      <c r="E9" s="13"/>
      <c r="G9" s="19">
        <v>45944.0</v>
      </c>
      <c r="H9" s="6" t="s">
        <v>1066</v>
      </c>
      <c r="I9" s="6"/>
      <c r="J9" s="6">
        <v>3000000.0</v>
      </c>
      <c r="K9" s="13">
        <f t="shared" si="1"/>
        <v>-3150000</v>
      </c>
      <c r="M9" s="19"/>
      <c r="N9" s="6"/>
      <c r="O9" s="13"/>
      <c r="P9" s="6"/>
      <c r="Q9" s="13"/>
    </row>
    <row r="10">
      <c r="A10" s="43">
        <v>46010.0</v>
      </c>
      <c r="B10" s="6" t="s">
        <v>134</v>
      </c>
      <c r="C10" s="6">
        <v>1200000.0</v>
      </c>
      <c r="D10" s="13"/>
      <c r="E10" s="13"/>
      <c r="G10" s="19">
        <v>45946.0</v>
      </c>
      <c r="H10" s="6" t="s">
        <v>1069</v>
      </c>
      <c r="I10" s="6">
        <v>1200000.0</v>
      </c>
      <c r="J10" s="6"/>
      <c r="K10" s="129">
        <f t="shared" si="1"/>
        <v>-1950000</v>
      </c>
      <c r="M10" s="19"/>
      <c r="N10" s="6"/>
      <c r="O10" s="13"/>
      <c r="P10" s="6"/>
      <c r="Q10" s="13"/>
    </row>
    <row r="11">
      <c r="A11" s="13"/>
      <c r="B11" s="13"/>
      <c r="C11" s="13"/>
      <c r="D11" s="13"/>
      <c r="E11" s="13"/>
      <c r="G11" s="19">
        <v>45973.0</v>
      </c>
      <c r="H11" s="6" t="s">
        <v>1070</v>
      </c>
      <c r="I11" s="6">
        <v>1200000.0</v>
      </c>
      <c r="J11" s="6"/>
      <c r="K11" s="13">
        <f t="shared" si="1"/>
        <v>-750000</v>
      </c>
    </row>
    <row r="12">
      <c r="A12" s="13"/>
      <c r="B12" s="13"/>
      <c r="C12" s="13"/>
      <c r="D12" s="13"/>
      <c r="E12" s="13"/>
      <c r="G12" s="19">
        <v>45980.0</v>
      </c>
      <c r="H12" s="6" t="s">
        <v>1066</v>
      </c>
      <c r="I12" s="6"/>
      <c r="J12" s="6">
        <v>2850000.0</v>
      </c>
      <c r="K12" s="13">
        <f t="shared" si="1"/>
        <v>-3600000</v>
      </c>
    </row>
    <row r="13">
      <c r="A13" s="13"/>
      <c r="B13" s="13"/>
      <c r="C13" s="13"/>
      <c r="D13" s="13"/>
      <c r="E13" s="13"/>
      <c r="G13" s="43">
        <v>45979.0</v>
      </c>
      <c r="H13" s="6" t="s">
        <v>1072</v>
      </c>
      <c r="I13" s="6">
        <v>1000000.0</v>
      </c>
      <c r="J13" s="6"/>
      <c r="K13" s="13">
        <f t="shared" si="1"/>
        <v>-2600000</v>
      </c>
    </row>
    <row r="14">
      <c r="G14" s="43">
        <v>46010.0</v>
      </c>
      <c r="H14" s="6" t="s">
        <v>1073</v>
      </c>
      <c r="I14" s="6">
        <v>1200000.0</v>
      </c>
      <c r="J14" s="6"/>
      <c r="K14" s="13">
        <f t="shared" si="1"/>
        <v>-1400000</v>
      </c>
    </row>
    <row r="15">
      <c r="J15" s="6"/>
      <c r="K15" s="13">
        <f>+((K14+'N5 SMK6 '!I11)-J15)</f>
        <v>-595000</v>
      </c>
    </row>
    <row r="16">
      <c r="G16" s="13"/>
      <c r="H16" s="6"/>
      <c r="I16" s="13"/>
      <c r="J16" s="6"/>
      <c r="K16" s="13">
        <f t="shared" ref="K16:K39" si="3">+((K15+I16)-J16)</f>
        <v>-595000</v>
      </c>
    </row>
    <row r="17">
      <c r="G17" s="13"/>
      <c r="H17" s="6"/>
      <c r="I17" s="13"/>
      <c r="J17" s="6"/>
      <c r="K17" s="13">
        <f t="shared" si="3"/>
        <v>-595000</v>
      </c>
    </row>
    <row r="18">
      <c r="B18" s="2" t="s">
        <v>1083</v>
      </c>
      <c r="G18" s="13"/>
      <c r="H18" s="6"/>
      <c r="I18" s="13"/>
      <c r="J18" s="6"/>
      <c r="K18" s="13">
        <f t="shared" si="3"/>
        <v>-595000</v>
      </c>
    </row>
    <row r="19">
      <c r="A19" s="6" t="s">
        <v>5</v>
      </c>
      <c r="B19" s="6" t="s">
        <v>8</v>
      </c>
      <c r="C19" s="6" t="s">
        <v>9</v>
      </c>
      <c r="D19" s="6" t="s">
        <v>11</v>
      </c>
      <c r="E19" s="6" t="s">
        <v>14</v>
      </c>
      <c r="G19" s="13"/>
      <c r="H19" s="6"/>
      <c r="I19" s="13"/>
      <c r="J19" s="6"/>
      <c r="K19" s="13">
        <f t="shared" si="3"/>
        <v>-595000</v>
      </c>
    </row>
    <row r="20">
      <c r="A20" s="19"/>
      <c r="B20" s="6" t="s">
        <v>87</v>
      </c>
      <c r="C20" s="6">
        <v>700000.0</v>
      </c>
      <c r="D20" s="13"/>
      <c r="E20" s="13"/>
      <c r="G20" s="13"/>
      <c r="H20" s="6"/>
      <c r="I20" s="13"/>
      <c r="J20" s="6"/>
      <c r="K20" s="13">
        <f t="shared" si="3"/>
        <v>-595000</v>
      </c>
    </row>
    <row r="21">
      <c r="A21" s="19"/>
      <c r="B21" s="6"/>
      <c r="C21" s="6"/>
      <c r="D21" s="13"/>
      <c r="E21" s="13"/>
      <c r="G21" s="19"/>
      <c r="H21" s="6"/>
      <c r="I21" s="6"/>
      <c r="J21" s="13"/>
      <c r="K21" s="13">
        <f t="shared" si="3"/>
        <v>-595000</v>
      </c>
    </row>
    <row r="22">
      <c r="A22" s="19"/>
      <c r="B22" s="6"/>
      <c r="C22" s="6"/>
      <c r="D22" s="13"/>
      <c r="E22" s="13"/>
      <c r="G22" s="19"/>
      <c r="H22" s="6"/>
      <c r="I22" s="6"/>
      <c r="J22" s="13"/>
      <c r="K22" s="13">
        <f t="shared" si="3"/>
        <v>-595000</v>
      </c>
    </row>
    <row r="23">
      <c r="A23" s="13"/>
      <c r="B23" s="13"/>
      <c r="C23" s="13"/>
      <c r="D23" s="13"/>
      <c r="E23" s="13"/>
      <c r="G23" s="19"/>
      <c r="H23" s="6"/>
      <c r="I23" s="6"/>
      <c r="J23" s="13"/>
      <c r="K23" s="13">
        <f t="shared" si="3"/>
        <v>-595000</v>
      </c>
    </row>
    <row r="24">
      <c r="A24" s="13"/>
      <c r="B24" s="13"/>
      <c r="C24" s="13"/>
      <c r="D24" s="13"/>
      <c r="E24" s="13"/>
      <c r="G24" s="19"/>
      <c r="H24" s="6"/>
      <c r="I24" s="6"/>
      <c r="J24" s="13"/>
      <c r="K24" s="13">
        <f t="shared" si="3"/>
        <v>-595000</v>
      </c>
    </row>
    <row r="25">
      <c r="A25" s="13"/>
      <c r="B25" s="13"/>
      <c r="C25" s="13"/>
      <c r="D25" s="13"/>
      <c r="E25" s="13"/>
      <c r="G25" s="13"/>
      <c r="H25" s="6"/>
      <c r="I25" s="13"/>
      <c r="J25" s="6"/>
      <c r="K25" s="13">
        <f t="shared" si="3"/>
        <v>-595000</v>
      </c>
    </row>
    <row r="26">
      <c r="A26" s="13"/>
      <c r="B26" s="13"/>
      <c r="C26" s="13"/>
      <c r="D26" s="13"/>
      <c r="E26" s="13"/>
      <c r="G26" s="13"/>
      <c r="H26" s="6"/>
      <c r="J26" s="6"/>
      <c r="K26" s="13">
        <f t="shared" si="3"/>
        <v>-595000</v>
      </c>
    </row>
    <row r="27">
      <c r="A27" s="13"/>
      <c r="B27" s="13"/>
      <c r="C27" s="13"/>
      <c r="D27" s="13"/>
      <c r="E27" s="13"/>
      <c r="G27" s="19"/>
      <c r="H27" s="6"/>
      <c r="J27" s="6"/>
      <c r="K27" s="13">
        <f t="shared" si="3"/>
        <v>-595000</v>
      </c>
    </row>
    <row r="28">
      <c r="A28" s="13"/>
      <c r="B28" s="13"/>
      <c r="C28" s="13"/>
      <c r="D28" s="13"/>
      <c r="E28" s="13"/>
      <c r="G28" s="19"/>
      <c r="H28" s="6"/>
      <c r="I28" s="6"/>
      <c r="K28" s="13">
        <f t="shared" si="3"/>
        <v>-595000</v>
      </c>
    </row>
    <row r="29">
      <c r="A29" s="13"/>
      <c r="B29" s="13"/>
      <c r="C29" s="13"/>
      <c r="D29" s="13"/>
      <c r="E29" s="13"/>
      <c r="G29" s="19"/>
      <c r="H29" s="6"/>
      <c r="I29" s="6"/>
      <c r="K29" s="13">
        <f t="shared" si="3"/>
        <v>-595000</v>
      </c>
    </row>
    <row r="30">
      <c r="G30" s="19"/>
      <c r="H30" s="6"/>
      <c r="I30" s="13"/>
      <c r="J30" s="6"/>
      <c r="K30" s="13">
        <f t="shared" si="3"/>
        <v>-595000</v>
      </c>
    </row>
    <row r="31">
      <c r="B31" s="2" t="s">
        <v>1083</v>
      </c>
      <c r="G31" s="69"/>
      <c r="H31" s="70"/>
      <c r="I31" s="163"/>
      <c r="J31" s="133"/>
      <c r="K31" s="177">
        <f t="shared" si="3"/>
        <v>-595000</v>
      </c>
    </row>
    <row r="32">
      <c r="A32" s="6" t="s">
        <v>5</v>
      </c>
      <c r="B32" s="6" t="s">
        <v>8</v>
      </c>
      <c r="C32" s="6" t="s">
        <v>9</v>
      </c>
      <c r="D32" s="6" t="s">
        <v>11</v>
      </c>
      <c r="E32" s="6" t="s">
        <v>14</v>
      </c>
      <c r="G32" s="69"/>
      <c r="H32" s="70"/>
      <c r="I32" s="163"/>
      <c r="J32" s="133"/>
      <c r="K32" s="177">
        <f t="shared" si="3"/>
        <v>-595000</v>
      </c>
    </row>
    <row r="33">
      <c r="A33" s="19"/>
      <c r="B33" s="6" t="s">
        <v>87</v>
      </c>
      <c r="C33" s="6">
        <v>700000.0</v>
      </c>
      <c r="D33" s="13"/>
      <c r="E33" s="13"/>
      <c r="G33" s="13"/>
      <c r="H33" s="6"/>
      <c r="I33" s="6"/>
      <c r="J33" s="13"/>
      <c r="K33" s="177">
        <f t="shared" si="3"/>
        <v>-595000</v>
      </c>
    </row>
    <row r="34">
      <c r="A34" s="19"/>
      <c r="B34" s="6"/>
      <c r="C34" s="6"/>
      <c r="D34" s="13"/>
      <c r="E34" s="13"/>
      <c r="G34" s="13"/>
      <c r="H34" s="6"/>
      <c r="I34" s="6"/>
      <c r="J34" s="13"/>
      <c r="K34" s="177">
        <f t="shared" si="3"/>
        <v>-595000</v>
      </c>
    </row>
    <row r="35">
      <c r="A35" s="19"/>
      <c r="B35" s="6"/>
      <c r="C35" s="6"/>
      <c r="D35" s="13"/>
      <c r="E35" s="13"/>
      <c r="G35" s="96"/>
      <c r="H35" s="127"/>
      <c r="I35" s="181"/>
      <c r="J35" s="131"/>
      <c r="K35" s="177">
        <f t="shared" si="3"/>
        <v>-595000</v>
      </c>
    </row>
    <row r="36">
      <c r="A36" s="13"/>
      <c r="B36" s="13"/>
      <c r="C36" s="13"/>
      <c r="D36" s="13"/>
      <c r="E36" s="13"/>
      <c r="G36" s="78"/>
      <c r="H36" s="79"/>
      <c r="I36" s="182"/>
      <c r="J36" s="79"/>
      <c r="K36" s="177">
        <f t="shared" si="3"/>
        <v>-595000</v>
      </c>
    </row>
    <row r="37">
      <c r="A37" s="13"/>
      <c r="B37" s="13"/>
      <c r="C37" s="13"/>
      <c r="D37" s="13"/>
      <c r="E37" s="13"/>
      <c r="G37" s="78"/>
      <c r="H37" s="79"/>
      <c r="I37" s="182"/>
      <c r="J37" s="79"/>
      <c r="K37" s="177">
        <f t="shared" si="3"/>
        <v>-595000</v>
      </c>
    </row>
    <row r="38">
      <c r="A38" s="13"/>
      <c r="B38" s="13"/>
      <c r="C38" s="13"/>
      <c r="D38" s="13"/>
      <c r="E38" s="13"/>
      <c r="G38" s="19"/>
      <c r="H38" s="6"/>
      <c r="I38" s="13"/>
      <c r="J38" s="6"/>
      <c r="K38" s="177">
        <f t="shared" si="3"/>
        <v>-595000</v>
      </c>
    </row>
    <row r="39">
      <c r="A39" s="13"/>
      <c r="B39" s="13"/>
      <c r="C39" s="13"/>
      <c r="D39" s="13"/>
      <c r="E39" s="13"/>
      <c r="G39" s="13"/>
      <c r="H39" s="13"/>
      <c r="I39" s="13"/>
      <c r="J39" s="13"/>
      <c r="K39" s="177">
        <f t="shared" si="3"/>
        <v>-595000</v>
      </c>
    </row>
    <row r="40">
      <c r="A40" s="13"/>
      <c r="B40" s="13"/>
      <c r="C40" s="13"/>
      <c r="D40" s="13"/>
      <c r="E40" s="13"/>
    </row>
    <row r="41">
      <c r="A41" s="13"/>
      <c r="B41" s="13"/>
      <c r="C41" s="13"/>
      <c r="D41" s="13"/>
      <c r="E41" s="13"/>
    </row>
    <row r="43">
      <c r="B43" s="2" t="s">
        <v>1101</v>
      </c>
    </row>
    <row r="44">
      <c r="A44" s="6" t="s">
        <v>5</v>
      </c>
      <c r="B44" s="6" t="s">
        <v>8</v>
      </c>
      <c r="C44" s="6" t="s">
        <v>9</v>
      </c>
      <c r="D44" s="6" t="s">
        <v>11</v>
      </c>
      <c r="E44" s="6" t="s">
        <v>14</v>
      </c>
    </row>
    <row r="45">
      <c r="A45" s="19"/>
      <c r="B45" s="6" t="s">
        <v>87</v>
      </c>
      <c r="C45" s="6">
        <v>1000000.0</v>
      </c>
      <c r="D45" s="13"/>
      <c r="E45" s="13"/>
      <c r="H45" s="2" t="s">
        <v>684</v>
      </c>
      <c r="I45" s="2" t="s">
        <v>685</v>
      </c>
    </row>
    <row r="46">
      <c r="A46" s="19"/>
      <c r="B46" s="6"/>
      <c r="C46" s="6"/>
      <c r="D46" s="13"/>
      <c r="E46" s="13"/>
    </row>
    <row r="47">
      <c r="A47" s="19"/>
      <c r="B47" s="6"/>
      <c r="C47" s="6"/>
      <c r="D47" s="13"/>
      <c r="E47" s="13"/>
    </row>
    <row r="48">
      <c r="A48" s="13"/>
      <c r="B48" s="13"/>
      <c r="C48" s="13"/>
      <c r="D48" s="13"/>
      <c r="E48" s="13"/>
    </row>
    <row r="49">
      <c r="A49" s="13"/>
      <c r="B49" s="13"/>
      <c r="C49" s="13"/>
      <c r="D49" s="13"/>
      <c r="E49" s="13"/>
    </row>
    <row r="50">
      <c r="A50" s="13"/>
      <c r="B50" s="13"/>
      <c r="C50" s="13"/>
      <c r="D50" s="13"/>
      <c r="E50" s="13"/>
    </row>
    <row r="51">
      <c r="A51" s="13"/>
      <c r="B51" s="13"/>
      <c r="C51" s="13"/>
      <c r="D51" s="13"/>
      <c r="E51" s="13"/>
    </row>
    <row r="52">
      <c r="A52" s="13"/>
      <c r="B52" s="13"/>
      <c r="C52" s="13"/>
      <c r="D52" s="13"/>
      <c r="E52" s="13"/>
    </row>
    <row r="53">
      <c r="A53" s="19"/>
      <c r="B53" s="6"/>
      <c r="C53" s="6"/>
      <c r="D53" s="13"/>
      <c r="E53" s="13"/>
    </row>
    <row r="54">
      <c r="A54" s="19"/>
      <c r="B54" s="6"/>
      <c r="C54" s="6"/>
      <c r="D54" s="13"/>
      <c r="E54" s="13"/>
    </row>
    <row r="55">
      <c r="A55" s="13"/>
      <c r="B55" s="13"/>
      <c r="C55" s="13"/>
      <c r="D55" s="13"/>
      <c r="E55" s="13"/>
    </row>
    <row r="56">
      <c r="A56" s="13"/>
      <c r="B56" s="13"/>
      <c r="C56" s="13"/>
      <c r="D56" s="13"/>
      <c r="E56" s="13"/>
    </row>
    <row r="57">
      <c r="A57" s="13"/>
      <c r="B57" s="13"/>
      <c r="C57" s="13"/>
      <c r="D57" s="13"/>
      <c r="E57" s="13"/>
    </row>
    <row r="58">
      <c r="A58" s="13"/>
      <c r="B58" s="13"/>
      <c r="C58" s="13"/>
      <c r="D58" s="13"/>
      <c r="E58" s="13"/>
    </row>
    <row r="59">
      <c r="A59" s="13"/>
      <c r="B59" s="13"/>
      <c r="C59" s="13"/>
      <c r="D59" s="13"/>
      <c r="E59" s="13"/>
    </row>
    <row r="60">
      <c r="A60" s="13"/>
      <c r="B60" s="13"/>
      <c r="C60" s="13"/>
      <c r="D60" s="13"/>
      <c r="E60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>
        <v>578000.0</v>
      </c>
    </row>
    <row r="3">
      <c r="A3" s="2">
        <v>615000.0</v>
      </c>
    </row>
    <row r="4">
      <c r="A4" s="2">
        <v>325000.0</v>
      </c>
    </row>
    <row r="5">
      <c r="A5" s="2">
        <v>390000.0</v>
      </c>
    </row>
    <row r="6">
      <c r="A6" s="2">
        <v>330000.0</v>
      </c>
    </row>
    <row r="8">
      <c r="A8" s="22">
        <f>SUM(A1:A6)</f>
        <v>2238000</v>
      </c>
    </row>
  </sheetData>
  <drawing r:id="rId1"/>
</worksheet>
</file>