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4430" windowHeight="11745" tabRatio="782" activeTab="5"/>
  </bookViews>
  <sheets>
    <sheet name="Organization Info" sheetId="1" r:id="rId1"/>
    <sheet name="Баланс" sheetId="2" r:id="rId2"/>
    <sheet name="Отчёт об изменениях капитала" sheetId="4" r:id="rId3"/>
    <sheet name="Отчёт о движении денежных средс" sheetId="5" r:id="rId4"/>
    <sheet name="-" sheetId="6" r:id="rId5"/>
    <sheet name="Т1" sheetId="7" r:id="rId6"/>
    <sheet name="Т2" sheetId="8" r:id="rId7"/>
    <sheet name="Т3" sheetId="9" r:id="rId8"/>
    <sheet name="Т4" sheetId="10" r:id="rId9"/>
    <sheet name="Т5" sheetId="12" r:id="rId10"/>
    <sheet name="Т6" sheetId="3" r:id="rId11"/>
    <sheet name="Т7" sheetId="11" r:id="rId12"/>
  </sheets>
  <definedNames>
    <definedName name="JR_PAGE_ANCHOR_0_1">'Organization Info'!$A$1</definedName>
    <definedName name="JR_PAGE_ANCHOR_0_2">Баланс!$A$1</definedName>
    <definedName name="JR_PAGE_ANCHOR_0_3">Т6!#REF!</definedName>
    <definedName name="JR_PAGE_ANCHOR_0_4">'Отчёт об изменениях капитала'!$A$1</definedName>
    <definedName name="JR_PAGE_ANCHOR_0_5">'Отчёт о движении денежных средс'!$A$1</definedName>
  </definedNames>
  <calcPr calcId="162913"/>
</workbook>
</file>

<file path=xl/calcChain.xml><?xml version="1.0" encoding="utf-8"?>
<calcChain xmlns="http://schemas.openxmlformats.org/spreadsheetml/2006/main">
  <c r="D6" i="8" l="1"/>
  <c r="C6" i="8"/>
  <c r="AA15" i="3" l="1"/>
  <c r="AA16" i="3"/>
  <c r="AA17" i="3"/>
  <c r="AA18" i="3"/>
  <c r="AA19" i="3"/>
  <c r="AA20" i="3"/>
  <c r="AA4" i="3"/>
  <c r="AA5" i="3"/>
  <c r="AA6" i="3"/>
  <c r="AA7" i="3"/>
  <c r="AA8" i="3"/>
  <c r="AA9" i="3"/>
  <c r="AA10" i="3"/>
  <c r="AA11" i="3"/>
  <c r="AA12" i="3"/>
  <c r="AA13" i="3"/>
  <c r="S15" i="3"/>
  <c r="S16" i="3"/>
  <c r="S17" i="3"/>
  <c r="S18" i="3"/>
  <c r="S19" i="3"/>
  <c r="S20" i="3"/>
  <c r="S4" i="3"/>
  <c r="S5" i="3"/>
  <c r="S6" i="3"/>
  <c r="S7" i="3"/>
  <c r="S8" i="3"/>
  <c r="S9" i="3"/>
  <c r="S10" i="3"/>
  <c r="S11" i="3"/>
  <c r="S12" i="3"/>
  <c r="S13" i="3"/>
  <c r="S14" i="3" l="1"/>
  <c r="AC6" i="3"/>
  <c r="AA14" i="3"/>
  <c r="AC18" i="3"/>
  <c r="AC4" i="3"/>
  <c r="AC8" i="3"/>
  <c r="AC12" i="3"/>
  <c r="AC16" i="3"/>
  <c r="AC20" i="3"/>
  <c r="C4" i="8"/>
  <c r="C3" i="8"/>
  <c r="C5" i="8" s="1"/>
  <c r="D4" i="8"/>
  <c r="D3" i="8"/>
  <c r="C7" i="11"/>
  <c r="D6" i="11"/>
  <c r="C6" i="11"/>
  <c r="D5" i="11"/>
  <c r="C5" i="11"/>
  <c r="D4" i="11"/>
  <c r="C4" i="11"/>
  <c r="D3" i="11"/>
  <c r="C3" i="11"/>
  <c r="D8" i="11"/>
  <c r="C8" i="11"/>
  <c r="D7" i="11"/>
  <c r="E7" i="11" s="1"/>
  <c r="D7" i="12"/>
  <c r="E7" i="12" s="1"/>
  <c r="C7" i="12"/>
  <c r="D6" i="12"/>
  <c r="E6" i="12" s="1"/>
  <c r="C6" i="12"/>
  <c r="D4" i="12"/>
  <c r="C4" i="12"/>
  <c r="E4" i="12" s="1"/>
  <c r="D3" i="12"/>
  <c r="E3" i="12" s="1"/>
  <c r="C3" i="12"/>
  <c r="C5" i="12" s="1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4" i="3"/>
  <c r="AB5" i="3"/>
  <c r="AB6" i="3"/>
  <c r="AB7" i="3"/>
  <c r="AB8" i="3"/>
  <c r="AB9" i="3"/>
  <c r="AB10" i="3"/>
  <c r="AC10" i="3"/>
  <c r="AB11" i="3"/>
  <c r="AB12" i="3"/>
  <c r="AB13" i="3"/>
  <c r="AB14" i="3"/>
  <c r="AB15" i="3"/>
  <c r="AB16" i="3"/>
  <c r="AB17" i="3"/>
  <c r="AB18" i="3"/>
  <c r="AB19" i="3"/>
  <c r="AB20" i="3"/>
  <c r="AB4" i="3"/>
  <c r="D5" i="9"/>
  <c r="C5" i="9"/>
  <c r="C6" i="9" s="1"/>
  <c r="E5" i="10"/>
  <c r="D5" i="10"/>
  <c r="C5" i="10"/>
  <c r="D4" i="10"/>
  <c r="E4" i="10" s="1"/>
  <c r="C4" i="10"/>
  <c r="D3" i="10"/>
  <c r="E3" i="10" s="1"/>
  <c r="C3" i="10"/>
  <c r="D9" i="9"/>
  <c r="D10" i="9" s="1"/>
  <c r="C9" i="9"/>
  <c r="C10" i="9" s="1"/>
  <c r="D7" i="9"/>
  <c r="D8" i="9" s="1"/>
  <c r="C7" i="9"/>
  <c r="C8" i="9" s="1"/>
  <c r="D3" i="9"/>
  <c r="D4" i="9" s="1"/>
  <c r="C11" i="9" s="1"/>
  <c r="C3" i="9"/>
  <c r="C4" i="9" s="1"/>
  <c r="D5" i="8"/>
  <c r="E5" i="7"/>
  <c r="D5" i="7"/>
  <c r="C5" i="7"/>
  <c r="D4" i="7"/>
  <c r="E4" i="7" s="1"/>
  <c r="C4" i="7"/>
  <c r="D3" i="7"/>
  <c r="C3" i="7"/>
  <c r="E3" i="7" s="1"/>
  <c r="B7" i="6"/>
  <c r="C6" i="6"/>
  <c r="B6" i="6"/>
  <c r="C5" i="6"/>
  <c r="B5" i="6"/>
  <c r="B4" i="6"/>
  <c r="C4" i="6"/>
  <c r="D5" i="12" l="1"/>
  <c r="E5" i="12" s="1"/>
  <c r="AC14" i="3"/>
  <c r="AC19" i="3"/>
  <c r="AC15" i="3"/>
  <c r="AC11" i="3"/>
  <c r="AC7" i="3"/>
  <c r="AC17" i="3"/>
  <c r="AC13" i="3"/>
  <c r="AC9" i="3"/>
  <c r="AC5" i="3"/>
  <c r="E4" i="8"/>
  <c r="E8" i="11"/>
  <c r="E6" i="11"/>
  <c r="E5" i="11"/>
  <c r="E4" i="11"/>
  <c r="E3" i="11"/>
  <c r="E6" i="8"/>
  <c r="E5" i="9"/>
  <c r="E5" i="8"/>
  <c r="E3" i="8"/>
  <c r="E7" i="9"/>
  <c r="D6" i="9"/>
  <c r="E6" i="9" s="1"/>
  <c r="E10" i="9"/>
  <c r="E8" i="9"/>
  <c r="E9" i="9"/>
  <c r="E3" i="9"/>
  <c r="E4" i="9"/>
</calcChain>
</file>

<file path=xl/sharedStrings.xml><?xml version="1.0" encoding="utf-8"?>
<sst xmlns="http://schemas.openxmlformats.org/spreadsheetml/2006/main" count="1057" uniqueCount="615">
  <si>
    <t>Информация из Государственного информационного ресурса бухгалтерской (финансовой) отчетности (Ресурса БФО)</t>
  </si>
  <si>
    <t>Дата формирования информации</t>
  </si>
  <si>
    <r>
      <rPr>
        <sz val="12"/>
        <color rgb="FF000000"/>
        <rFont val="Times New Roman"/>
      </rPr>
      <t>12.03.2024</t>
    </r>
  </si>
  <si>
    <t>Номер выгрузки информации</t>
  </si>
  <si>
    <r>
      <rPr>
        <sz val="12"/>
        <color rgb="FF000000"/>
        <rFont val="Times New Roman"/>
      </rPr>
      <t>№ 0710099_0274108180_2022_000_20240312</t>
    </r>
  </si>
  <si>
    <t>Настоящая выгрузка содержит информацию о юридическом лице:</t>
  </si>
  <si>
    <t>Полное наименование юридического лица</t>
  </si>
  <si>
    <r>
      <rPr>
        <sz val="12"/>
        <color rgb="FF000000"/>
        <rFont val="Times New Roman"/>
      </rPr>
      <t>АКЦИОНЕРНОЕ ОБЩЕСТВО "МЕЖДУНАРОДНЫЙ АЭРОПОРТ "УФА"</t>
    </r>
  </si>
  <si>
    <t xml:space="preserve"> </t>
  </si>
  <si>
    <r>
      <rPr>
        <i/>
        <sz val="12"/>
        <color rgb="FF000000"/>
        <rFont val="Times New Roman"/>
      </rPr>
      <t>включенная в Государственный информационный ресурс бухгалтерской (финансовой) отчетности по состоянию на 12.03.2024</t>
    </r>
  </si>
  <si>
    <t>ИНН</t>
  </si>
  <si>
    <r>
      <rPr>
        <sz val="12"/>
        <color rgb="FF000000"/>
        <rFont val="Times New Roman"/>
      </rPr>
      <t>0274108180</t>
    </r>
  </si>
  <si>
    <t>КПП</t>
  </si>
  <si>
    <r>
      <rPr>
        <sz val="12"/>
        <color rgb="FF000000"/>
        <rFont val="Times New Roman"/>
      </rPr>
      <t>024501001</t>
    </r>
  </si>
  <si>
    <t>Код по ОКПО</t>
  </si>
  <si>
    <t>Форма собственности (по ОКФС)</t>
  </si>
  <si>
    <t>Организационно-правовая форма (по ОКОПФ)</t>
  </si>
  <si>
    <r>
      <rPr>
        <sz val="12"/>
        <color rgb="FF000000"/>
        <rFont val="Times New Roman"/>
      </rPr>
      <t>12267</t>
    </r>
  </si>
  <si>
    <t>Вид экономической деятельности по ОКВЭД 2</t>
  </si>
  <si>
    <r>
      <rPr>
        <sz val="12"/>
        <color rgb="FF000000"/>
        <rFont val="Times New Roman"/>
      </rPr>
      <t>52.23.11</t>
    </r>
  </si>
  <si>
    <t>Местонахождение (адрес)</t>
  </si>
  <si>
    <r>
      <rPr>
        <sz val="12"/>
        <color rgb="FF000000"/>
        <rFont val="Times New Roman"/>
      </rPr>
      <t>Респ. Башкортостан, Уфимский р-н, с. Булгаково, мкр. Аэропорт, д. 131, 450501</t>
    </r>
  </si>
  <si>
    <t>Единица измерения</t>
  </si>
  <si>
    <r>
      <rPr>
        <u/>
        <sz val="12"/>
        <color rgb="FF000000"/>
        <rFont val="Times New Roman"/>
      </rPr>
      <t>Тыс. руб.</t>
    </r>
  </si>
  <si>
    <t>Бухгалтерская отчетность подлежит обязательному аудиту</t>
  </si>
  <si>
    <r>
      <rPr>
        <sz val="12"/>
        <color rgb="FF000000"/>
        <rFont val="Times New Roman"/>
      </rPr>
      <t>Нет</t>
    </r>
  </si>
  <si>
    <t>Наименование аудиторской организации/ФИО индивидуального аудитора</t>
  </si>
  <si>
    <t>ОГРН/ОГРНИП</t>
  </si>
  <si>
    <t>ИНН   0274108180</t>
  </si>
  <si>
    <t>Форма по КНД</t>
  </si>
  <si>
    <t>0710099</t>
  </si>
  <si>
    <t>КПП   024501001</t>
  </si>
  <si>
    <t>Форма по ОКУД</t>
  </si>
  <si>
    <t>0710001</t>
  </si>
  <si>
    <t>Бухгалтерский баланс</t>
  </si>
  <si>
    <r>
      <rPr>
        <sz val="12"/>
        <color rgb="FF000000"/>
        <rFont val="Times New Roman"/>
      </rPr>
      <t>На 31 декабря 2022 г.</t>
    </r>
  </si>
  <si>
    <r>
      <rPr>
        <i/>
        <sz val="12"/>
        <color rgb="FF000000"/>
        <rFont val="Times New Roman"/>
      </rPr>
      <t>Пояснения</t>
    </r>
    <r>
      <rPr>
        <i/>
        <vertAlign val="superscript"/>
        <sz val="12"/>
        <color rgb="FF000000"/>
        <rFont val="Times New Roman"/>
      </rPr>
      <t>1</t>
    </r>
  </si>
  <si>
    <t>Наименование показателя</t>
  </si>
  <si>
    <t>Код строки</t>
  </si>
  <si>
    <t>На 31 декабря 2022 г.</t>
  </si>
  <si>
    <t>На 31 декабря 2021 г.</t>
  </si>
  <si>
    <t>На 31 декабря 2020 г.</t>
  </si>
  <si>
    <t>1</t>
  </si>
  <si>
    <t>2</t>
  </si>
  <si>
    <t>3</t>
  </si>
  <si>
    <t>4</t>
  </si>
  <si>
    <t>5</t>
  </si>
  <si>
    <t>6</t>
  </si>
  <si>
    <t>Актив</t>
  </si>
  <si>
    <t>I. Внеоборотные активы</t>
  </si>
  <si>
    <t>Нематериальные активы</t>
  </si>
  <si>
    <t>1110</t>
  </si>
  <si>
    <t>189</t>
  </si>
  <si>
    <t>281</t>
  </si>
  <si>
    <t>371</t>
  </si>
  <si>
    <t>Результаты исследований и разработок</t>
  </si>
  <si>
    <t>1120</t>
  </si>
  <si>
    <t>-</t>
  </si>
  <si>
    <t>Нематериальные поисковые активы</t>
  </si>
  <si>
    <t>1130</t>
  </si>
  <si>
    <t>Материальные поисковые активы</t>
  </si>
  <si>
    <t>1140</t>
  </si>
  <si>
    <t>Основные средства</t>
  </si>
  <si>
    <t>1150</t>
  </si>
  <si>
    <t>5 739 470</t>
  </si>
  <si>
    <t>5 775 886</t>
  </si>
  <si>
    <t>5 604 817</t>
  </si>
  <si>
    <t>Доходные вложения в материальные ценности</t>
  </si>
  <si>
    <t>1160</t>
  </si>
  <si>
    <t>81 202</t>
  </si>
  <si>
    <t>Финансовые вложения</t>
  </si>
  <si>
    <t>1170</t>
  </si>
  <si>
    <t>18 344</t>
  </si>
  <si>
    <t>Отложенные налоговые активы</t>
  </si>
  <si>
    <t>1180</t>
  </si>
  <si>
    <t>6 851</t>
  </si>
  <si>
    <t>6 043</t>
  </si>
  <si>
    <t>5 251</t>
  </si>
  <si>
    <t>Прочие внеоборотные активы</t>
  </si>
  <si>
    <t>1190</t>
  </si>
  <si>
    <t>4 515</t>
  </si>
  <si>
    <t>29 157</t>
  </si>
  <si>
    <t>28 694</t>
  </si>
  <si>
    <t>Итого по разделу I</t>
  </si>
  <si>
    <t>1100</t>
  </si>
  <si>
    <t>5 850 571</t>
  </si>
  <si>
    <t>5 829 711</t>
  </si>
  <si>
    <t>5 657 477</t>
  </si>
  <si>
    <t>II. Оборотные активы</t>
  </si>
  <si>
    <t>Запасы</t>
  </si>
  <si>
    <t>1210</t>
  </si>
  <si>
    <t>478 139</t>
  </si>
  <si>
    <t>400 424</t>
  </si>
  <si>
    <t>117 653</t>
  </si>
  <si>
    <t>Налог на добавленную стоимость по приобретенным ценностям</t>
  </si>
  <si>
    <t>1220</t>
  </si>
  <si>
    <t>Дебиторская задолженность</t>
  </si>
  <si>
    <t>1230</t>
  </si>
  <si>
    <t>123 802</t>
  </si>
  <si>
    <t>218 351</t>
  </si>
  <si>
    <t>228 304</t>
  </si>
  <si>
    <t>Финансовые вложения (за исключением денежных эквивалентов)</t>
  </si>
  <si>
    <t>1240</t>
  </si>
  <si>
    <t>Денежные средства и денежные эквиваленты</t>
  </si>
  <si>
    <t>1250</t>
  </si>
  <si>
    <t>3 418 292</t>
  </si>
  <si>
    <t>1 949 080</t>
  </si>
  <si>
    <t>1 961 225</t>
  </si>
  <si>
    <t>Прочие оборотные активы</t>
  </si>
  <si>
    <t>1260</t>
  </si>
  <si>
    <t>4 248</t>
  </si>
  <si>
    <t>3 113</t>
  </si>
  <si>
    <t>2 648</t>
  </si>
  <si>
    <t>Итого по разделу II</t>
  </si>
  <si>
    <t>1200</t>
  </si>
  <si>
    <t>4 024 481</t>
  </si>
  <si>
    <t>2 570 968</t>
  </si>
  <si>
    <t>2 309 830</t>
  </si>
  <si>
    <t>БАЛАНС</t>
  </si>
  <si>
    <t>1600</t>
  </si>
  <si>
    <t>9 875 052</t>
  </si>
  <si>
    <t>8 400 679</t>
  </si>
  <si>
    <t>7 967 307</t>
  </si>
  <si>
    <t>Пассив</t>
  </si>
  <si>
    <r>
      <rPr>
        <b/>
        <sz val="12"/>
        <color rgb="FF000000"/>
        <rFont val="Times New Roman"/>
      </rPr>
      <t>III. Капитал и резервы</t>
    </r>
  </si>
  <si>
    <t>Уставный капитал (складочный капитал, уставный фонд, вклады товарищей)</t>
  </si>
  <si>
    <t>1310</t>
  </si>
  <si>
    <t>3 023 017</t>
  </si>
  <si>
    <r>
      <rPr>
        <sz val="12"/>
        <color rgb="FF000000"/>
        <rFont val="Times New Roman"/>
      </rPr>
      <t>Собственные акции, выкупленные у акционеров</t>
    </r>
  </si>
  <si>
    <t>1320</t>
  </si>
  <si>
    <r>
      <rPr>
        <sz val="12"/>
        <color rgb="FF000000"/>
        <rFont val="Times New Roman"/>
      </rPr>
      <t>(-)</t>
    </r>
    <r>
      <rPr>
        <vertAlign val="superscript"/>
        <sz val="12"/>
        <color rgb="FF000000"/>
        <rFont val="Times New Roman"/>
      </rPr>
      <t>2</t>
    </r>
  </si>
  <si>
    <t>(-)</t>
  </si>
  <si>
    <t>Переоценка внеоборотных активов</t>
  </si>
  <si>
    <t>1340</t>
  </si>
  <si>
    <t>Добавочный капитал (без переоценки)</t>
  </si>
  <si>
    <t>1350</t>
  </si>
  <si>
    <t>Резервный капитал</t>
  </si>
  <si>
    <t>1360</t>
  </si>
  <si>
    <t>151 151</t>
  </si>
  <si>
    <t>131 365</t>
  </si>
  <si>
    <t>Нераспределенная прибыль (непокрытый убыток)</t>
  </si>
  <si>
    <t>1370</t>
  </si>
  <si>
    <t>5 738 170</t>
  </si>
  <si>
    <t>4 602 396</t>
  </si>
  <si>
    <t>3 705 436</t>
  </si>
  <si>
    <t>Итого по разделу III</t>
  </si>
  <si>
    <t>1300</t>
  </si>
  <si>
    <t>8 912 340</t>
  </si>
  <si>
    <t>7 776 566</t>
  </si>
  <si>
    <t>6 859 820</t>
  </si>
  <si>
    <t>IV. Долгосрочные обязательства</t>
  </si>
  <si>
    <t>Заемные средства</t>
  </si>
  <si>
    <t>1410</t>
  </si>
  <si>
    <t>0</t>
  </si>
  <si>
    <t>524 987</t>
  </si>
  <si>
    <t>Отложенные налоговые обязательства</t>
  </si>
  <si>
    <t>1420</t>
  </si>
  <si>
    <t>98 654</t>
  </si>
  <si>
    <t>89 699</t>
  </si>
  <si>
    <t>79 977</t>
  </si>
  <si>
    <t>Оценочные обязательства</t>
  </si>
  <si>
    <t>1430</t>
  </si>
  <si>
    <t>Прочие обязательства</t>
  </si>
  <si>
    <t>1450</t>
  </si>
  <si>
    <t>Итого по разделу IV</t>
  </si>
  <si>
    <t>1400</t>
  </si>
  <si>
    <t>604 964</t>
  </si>
  <si>
    <t>V. Краткосрочные обязательства</t>
  </si>
  <si>
    <t>1510</t>
  </si>
  <si>
    <t>136 865</t>
  </si>
  <si>
    <t>Кредиторская задолженность</t>
  </si>
  <si>
    <t>1520</t>
  </si>
  <si>
    <t>715 198</t>
  </si>
  <si>
    <t>399 134</t>
  </si>
  <si>
    <t>315 899</t>
  </si>
  <si>
    <t>Доходы будущих периодов</t>
  </si>
  <si>
    <t>1530</t>
  </si>
  <si>
    <t>1540</t>
  </si>
  <si>
    <t>148 860</t>
  </si>
  <si>
    <t>135 280</t>
  </si>
  <si>
    <t>49 759</t>
  </si>
  <si>
    <t>1550</t>
  </si>
  <si>
    <t>Итого по разделу V</t>
  </si>
  <si>
    <t>1500</t>
  </si>
  <si>
    <t>864 058</t>
  </si>
  <si>
    <t>534 414</t>
  </si>
  <si>
    <t>502 523</t>
  </si>
  <si>
    <t>1700</t>
  </si>
  <si>
    <r>
      <rPr>
        <sz val="10"/>
        <color rgb="FF000000"/>
        <rFont val="Times New Roman"/>
      </rPr>
      <t xml:space="preserve">Примечания
</t>
    </r>
    <r>
      <rPr>
        <vertAlign val="superscript"/>
        <sz val="10"/>
        <color rgb="FF000000"/>
        <rFont val="Times New Roman"/>
      </rPr>
      <t>1</t>
    </r>
    <r>
      <rPr>
        <sz val="10"/>
        <color rgb="FF000000"/>
        <rFont val="Times New Roman"/>
      </rPr>
      <t xml:space="preserve"> Указывается номер соответствующего пояснения.
</t>
    </r>
    <r>
      <rPr>
        <vertAlign val="superscript"/>
        <sz val="10"/>
        <color rgb="FF000000"/>
        <rFont val="Times New Roman"/>
      </rPr>
      <t>2</t>
    </r>
    <r>
      <rPr>
        <sz val="10"/>
        <color rgb="FF000000"/>
        <rFont val="Times New Roman"/>
      </rPr>
      <t xml:space="preserve"> Здесь и в других формах отчетов вычитаемый или отрицательный показатель показывается в круглых скобках.
</t>
    </r>
  </si>
  <si>
    <r>
      <rPr>
        <sz val="12"/>
        <color rgb="FF000000"/>
        <rFont val="Times New Roman"/>
      </rPr>
      <t>За 2022 г.</t>
    </r>
  </si>
  <si>
    <r>
      <rPr>
        <i/>
        <sz val="12"/>
        <color rgb="FF000000"/>
        <rFont val="Times New Roman"/>
      </rPr>
      <t>Пояснения</t>
    </r>
    <r>
      <rPr>
        <i/>
        <vertAlign val="superscript"/>
        <sz val="12"/>
        <color rgb="FF000000"/>
        <rFont val="Times New Roman"/>
      </rPr>
      <t>3</t>
    </r>
  </si>
  <si>
    <t>За 2022 г.</t>
  </si>
  <si>
    <t>За 2021 г.</t>
  </si>
  <si>
    <r>
      <rPr>
        <sz val="12"/>
        <color rgb="FF000000"/>
        <rFont val="Times New Roman"/>
      </rPr>
      <t>(-)</t>
    </r>
  </si>
  <si>
    <r>
      <rPr>
        <sz val="12"/>
        <color rgb="FF000000"/>
        <rFont val="Times New Roman"/>
      </rPr>
      <t>56 350</t>
    </r>
  </si>
  <si>
    <r>
      <rPr>
        <sz val="12"/>
        <color rgb="FF000000"/>
        <rFont val="Times New Roman"/>
      </rPr>
      <t>(0)</t>
    </r>
  </si>
  <si>
    <r>
      <rPr>
        <sz val="12"/>
        <color rgb="FF000000"/>
        <rFont val="Times New Roman"/>
      </rPr>
      <t>0</t>
    </r>
  </si>
  <si>
    <r>
      <rPr>
        <sz val="12"/>
        <color rgb="FF000000"/>
        <rFont val="Times New Roman"/>
      </rPr>
      <t>-</t>
    </r>
  </si>
  <si>
    <t>0710004</t>
  </si>
  <si>
    <t>Отчет об изменениях капитала</t>
  </si>
  <si>
    <t>1. Движение капитала</t>
  </si>
  <si>
    <t>Уставной капитал</t>
  </si>
  <si>
    <t>Собственные акции, выкупленные у акционеров</t>
  </si>
  <si>
    <t>Добавочный капитал</t>
  </si>
  <si>
    <t>Итого</t>
  </si>
  <si>
    <t>7</t>
  </si>
  <si>
    <t>8</t>
  </si>
  <si>
    <r>
      <rPr>
        <b/>
        <sz val="9"/>
        <color rgb="FF000000"/>
        <rFont val="Times New Roman"/>
      </rPr>
      <t>Величина капитала на 31 декабря 2020 г.</t>
    </r>
  </si>
  <si>
    <r>
      <rPr>
        <sz val="9"/>
        <color rgb="FF000000"/>
        <rFont val="Times New Roman"/>
      </rPr>
      <t>3100</t>
    </r>
  </si>
  <si>
    <r>
      <rPr>
        <sz val="9"/>
        <color rgb="FF000000"/>
        <rFont val="Times New Roman"/>
      </rPr>
      <t>3 023 017</t>
    </r>
  </si>
  <si>
    <r>
      <rPr>
        <sz val="9"/>
        <color rgb="FF000000"/>
        <rFont val="Times New Roman"/>
      </rPr>
      <t>(-)</t>
    </r>
  </si>
  <si>
    <r>
      <rPr>
        <sz val="9"/>
        <color rgb="FF000000"/>
        <rFont val="Times New Roman"/>
      </rPr>
      <t>2</t>
    </r>
  </si>
  <si>
    <r>
      <rPr>
        <sz val="9"/>
        <color rgb="FF000000"/>
        <rFont val="Times New Roman"/>
      </rPr>
      <t>131 365</t>
    </r>
  </si>
  <si>
    <r>
      <rPr>
        <sz val="9"/>
        <color rgb="FF000000"/>
        <rFont val="Times New Roman"/>
      </rPr>
      <t>3 705 436</t>
    </r>
  </si>
  <si>
    <r>
      <rPr>
        <sz val="9"/>
        <color rgb="FF000000"/>
        <rFont val="Times New Roman"/>
      </rPr>
      <t>6 859 820</t>
    </r>
  </si>
  <si>
    <r>
      <rPr>
        <b/>
        <sz val="9"/>
        <color rgb="FF000000"/>
        <rFont val="Times New Roman"/>
      </rPr>
      <t>За 2021 г.</t>
    </r>
  </si>
  <si>
    <r>
      <rPr>
        <sz val="9"/>
        <color rgb="FF000000"/>
        <rFont val="Times New Roman"/>
      </rPr>
      <t>Увеличение капитала - всего:</t>
    </r>
  </si>
  <si>
    <r>
      <rPr>
        <sz val="9"/>
        <color rgb="FF000000"/>
        <rFont val="Times New Roman"/>
      </rPr>
      <t>3210</t>
    </r>
  </si>
  <si>
    <r>
      <rPr>
        <sz val="9"/>
        <color rgb="FF000000"/>
        <rFont val="Times New Roman"/>
      </rPr>
      <t>0</t>
    </r>
  </si>
  <si>
    <r>
      <rPr>
        <sz val="9"/>
        <color rgb="FF000000"/>
        <rFont val="Times New Roman"/>
      </rPr>
      <t>-</t>
    </r>
  </si>
  <si>
    <r>
      <rPr>
        <sz val="9"/>
        <color rgb="FF000000"/>
        <rFont val="Times New Roman"/>
      </rPr>
      <t>916 746</t>
    </r>
  </si>
  <si>
    <r>
      <rPr>
        <sz val="9"/>
        <color rgb="FF000000"/>
        <rFont val="Times New Roman"/>
      </rPr>
      <t>в том числе:
       чистая прибыль</t>
    </r>
  </si>
  <si>
    <r>
      <rPr>
        <sz val="9"/>
        <color rgb="FF000000"/>
        <rFont val="Times New Roman"/>
      </rPr>
      <t>3211</t>
    </r>
  </si>
  <si>
    <r>
      <rPr>
        <sz val="9"/>
        <color rgb="FF000000"/>
        <rFont val="Times New Roman"/>
      </rPr>
      <t>Х</t>
    </r>
  </si>
  <si>
    <r>
      <rPr>
        <sz val="9"/>
        <color rgb="FF000000"/>
        <rFont val="Times New Roman"/>
      </rPr>
      <t>переоценка имущества</t>
    </r>
  </si>
  <si>
    <r>
      <rPr>
        <sz val="9"/>
        <color rgb="FF000000"/>
        <rFont val="Times New Roman"/>
      </rPr>
      <t>3212</t>
    </r>
  </si>
  <si>
    <r>
      <rPr>
        <sz val="9"/>
        <color rgb="FF000000"/>
        <rFont val="Times New Roman"/>
      </rPr>
      <t>доходы, относящиеся непосредственно на увеличение капитала</t>
    </r>
  </si>
  <si>
    <r>
      <rPr>
        <sz val="9"/>
        <color rgb="FF000000"/>
        <rFont val="Times New Roman"/>
      </rPr>
      <t>3213</t>
    </r>
  </si>
  <si>
    <r>
      <rPr>
        <sz val="9"/>
        <color rgb="FF000000"/>
        <rFont val="Times New Roman"/>
      </rPr>
      <t>дополнительный выпуск акций</t>
    </r>
  </si>
  <si>
    <r>
      <rPr>
        <sz val="9"/>
        <color rgb="FF000000"/>
        <rFont val="Times New Roman"/>
      </rPr>
      <t>3214</t>
    </r>
  </si>
  <si>
    <r>
      <rPr>
        <sz val="9"/>
        <color rgb="FF000000"/>
        <rFont val="Times New Roman"/>
      </rPr>
      <t>увеличение номинальной стоимости акций</t>
    </r>
  </si>
  <si>
    <r>
      <rPr>
        <sz val="9"/>
        <color rgb="FF000000"/>
        <rFont val="Times New Roman"/>
      </rPr>
      <t>3215</t>
    </r>
  </si>
  <si>
    <r>
      <rPr>
        <sz val="9"/>
        <color rgb="FF000000"/>
        <rFont val="Times New Roman"/>
      </rPr>
      <t>реорганизация юридического лица</t>
    </r>
  </si>
  <si>
    <r>
      <rPr>
        <sz val="9"/>
        <color rgb="FF000000"/>
        <rFont val="Times New Roman"/>
      </rPr>
      <t>3216</t>
    </r>
  </si>
  <si>
    <r>
      <rPr>
        <sz val="9"/>
        <color rgb="FF000000"/>
        <rFont val="Times New Roman"/>
      </rPr>
      <t>Уменьшение капитала - всего:</t>
    </r>
  </si>
  <si>
    <r>
      <rPr>
        <sz val="9"/>
        <color rgb="FF000000"/>
        <rFont val="Times New Roman"/>
      </rPr>
      <t>3220</t>
    </r>
  </si>
  <si>
    <r>
      <rPr>
        <sz val="9"/>
        <color rgb="FF000000"/>
        <rFont val="Times New Roman"/>
      </rPr>
      <t>(0)</t>
    </r>
  </si>
  <si>
    <r>
      <rPr>
        <sz val="9"/>
        <color rgb="FF000000"/>
        <rFont val="Times New Roman"/>
      </rPr>
      <t>в том числе:
       убыток</t>
    </r>
  </si>
  <si>
    <r>
      <rPr>
        <sz val="9"/>
        <color rgb="FF000000"/>
        <rFont val="Times New Roman"/>
      </rPr>
      <t>3221</t>
    </r>
  </si>
  <si>
    <r>
      <rPr>
        <sz val="9"/>
        <color rgb="FF000000"/>
        <rFont val="Times New Roman"/>
      </rPr>
      <t>3222</t>
    </r>
  </si>
  <si>
    <r>
      <rPr>
        <sz val="9"/>
        <color rgb="FF000000"/>
        <rFont val="Times New Roman"/>
      </rPr>
      <t>расходы, относящиеся непосредственно на уменьшение капитала</t>
    </r>
  </si>
  <si>
    <r>
      <rPr>
        <sz val="9"/>
        <color rgb="FF000000"/>
        <rFont val="Times New Roman"/>
      </rPr>
      <t>3223</t>
    </r>
  </si>
  <si>
    <r>
      <rPr>
        <sz val="9"/>
        <color rgb="FF000000"/>
        <rFont val="Times New Roman"/>
      </rPr>
      <t>уменьшение номинальной стоимости акций</t>
    </r>
  </si>
  <si>
    <r>
      <rPr>
        <sz val="9"/>
        <color rgb="FF000000"/>
        <rFont val="Times New Roman"/>
      </rPr>
      <t>3224</t>
    </r>
  </si>
  <si>
    <r>
      <rPr>
        <sz val="9"/>
        <color rgb="FF000000"/>
        <rFont val="Times New Roman"/>
      </rPr>
      <t>уменьшение количества акций</t>
    </r>
  </si>
  <si>
    <r>
      <rPr>
        <sz val="9"/>
        <color rgb="FF000000"/>
        <rFont val="Times New Roman"/>
      </rPr>
      <t>3225</t>
    </r>
  </si>
  <si>
    <r>
      <rPr>
        <sz val="9"/>
        <color rgb="FF000000"/>
        <rFont val="Times New Roman"/>
      </rPr>
      <t>3226</t>
    </r>
  </si>
  <si>
    <r>
      <rPr>
        <sz val="9"/>
        <color rgb="FF000000"/>
        <rFont val="Times New Roman"/>
      </rPr>
      <t>дивиденды</t>
    </r>
  </si>
  <si>
    <r>
      <rPr>
        <sz val="9"/>
        <color rgb="FF000000"/>
        <rFont val="Times New Roman"/>
      </rPr>
      <t>3227</t>
    </r>
  </si>
  <si>
    <r>
      <rPr>
        <sz val="9"/>
        <color rgb="FF000000"/>
        <rFont val="Times New Roman"/>
      </rPr>
      <t>Изменение добавочного капитала</t>
    </r>
  </si>
  <si>
    <r>
      <rPr>
        <sz val="9"/>
        <color rgb="FF000000"/>
        <rFont val="Times New Roman"/>
      </rPr>
      <t>3230</t>
    </r>
  </si>
  <si>
    <r>
      <rPr>
        <sz val="9"/>
        <color rgb="FF000000"/>
        <rFont val="Times New Roman"/>
      </rPr>
      <t>Изменение резервного капитала</t>
    </r>
  </si>
  <si>
    <r>
      <rPr>
        <sz val="9"/>
        <color rgb="FF000000"/>
        <rFont val="Times New Roman"/>
      </rPr>
      <t>3240</t>
    </r>
  </si>
  <si>
    <r>
      <rPr>
        <sz val="9"/>
        <color rgb="FF000000"/>
        <rFont val="Times New Roman"/>
      </rPr>
      <t>19 786</t>
    </r>
  </si>
  <si>
    <r>
      <rPr>
        <sz val="9"/>
        <color rgb="FF000000"/>
        <rFont val="Times New Roman"/>
      </rPr>
      <t>(19 786)</t>
    </r>
  </si>
  <si>
    <r>
      <rPr>
        <b/>
        <sz val="9"/>
        <color rgb="FF000000"/>
        <rFont val="Times New Roman"/>
      </rPr>
      <t>Величина капитала на 31 декабря 2021 г.</t>
    </r>
  </si>
  <si>
    <r>
      <rPr>
        <sz val="9"/>
        <color rgb="FF000000"/>
        <rFont val="Times New Roman"/>
      </rPr>
      <t>3200</t>
    </r>
  </si>
  <si>
    <r>
      <rPr>
        <sz val="9"/>
        <color rgb="FF000000"/>
        <rFont val="Times New Roman"/>
      </rPr>
      <t>151 151</t>
    </r>
  </si>
  <si>
    <r>
      <rPr>
        <sz val="9"/>
        <color rgb="FF000000"/>
        <rFont val="Times New Roman"/>
      </rPr>
      <t>4 602 396</t>
    </r>
  </si>
  <si>
    <r>
      <rPr>
        <sz val="9"/>
        <color rgb="FF000000"/>
        <rFont val="Times New Roman"/>
      </rPr>
      <t>7 776 566</t>
    </r>
  </si>
  <si>
    <r>
      <rPr>
        <b/>
        <sz val="9"/>
        <color rgb="FF000000"/>
        <rFont val="Times New Roman"/>
      </rPr>
      <t>За 2022 г.</t>
    </r>
  </si>
  <si>
    <r>
      <rPr>
        <sz val="9"/>
        <color rgb="FF000000"/>
        <rFont val="Times New Roman"/>
      </rPr>
      <t>3310</t>
    </r>
  </si>
  <si>
    <r>
      <rPr>
        <sz val="9"/>
        <color rgb="FF000000"/>
        <rFont val="Times New Roman"/>
      </rPr>
      <t>1 435 774</t>
    </r>
  </si>
  <si>
    <r>
      <rPr>
        <sz val="9"/>
        <color rgb="FF000000"/>
        <rFont val="Times New Roman"/>
      </rPr>
      <t>3311</t>
    </r>
  </si>
  <si>
    <r>
      <rPr>
        <sz val="9"/>
        <color rgb="FF000000"/>
        <rFont val="Times New Roman"/>
      </rPr>
      <t>1 435 480</t>
    </r>
  </si>
  <si>
    <r>
      <rPr>
        <sz val="9"/>
        <color rgb="FF000000"/>
        <rFont val="Times New Roman"/>
      </rPr>
      <t>3312</t>
    </r>
  </si>
  <si>
    <r>
      <rPr>
        <sz val="9"/>
        <color rgb="FF000000"/>
        <rFont val="Times New Roman"/>
      </rPr>
      <t>3313</t>
    </r>
  </si>
  <si>
    <r>
      <rPr>
        <sz val="9"/>
        <color rgb="FF000000"/>
        <rFont val="Times New Roman"/>
      </rPr>
      <t>294</t>
    </r>
  </si>
  <si>
    <r>
      <rPr>
        <sz val="9"/>
        <color rgb="FF000000"/>
        <rFont val="Times New Roman"/>
      </rPr>
      <t>3314</t>
    </r>
  </si>
  <si>
    <r>
      <rPr>
        <sz val="9"/>
        <color rgb="FF000000"/>
        <rFont val="Times New Roman"/>
      </rPr>
      <t>3315</t>
    </r>
  </si>
  <si>
    <r>
      <rPr>
        <sz val="9"/>
        <color rgb="FF000000"/>
        <rFont val="Times New Roman"/>
      </rPr>
      <t>3316</t>
    </r>
  </si>
  <si>
    <r>
      <rPr>
        <sz val="9"/>
        <color rgb="FF000000"/>
        <rFont val="Times New Roman"/>
      </rPr>
      <t>3320</t>
    </r>
  </si>
  <si>
    <r>
      <rPr>
        <sz val="9"/>
        <color rgb="FF000000"/>
        <rFont val="Times New Roman"/>
      </rPr>
      <t>(300 000)</t>
    </r>
  </si>
  <si>
    <r>
      <rPr>
        <sz val="9"/>
        <color rgb="FF000000"/>
        <rFont val="Times New Roman"/>
      </rPr>
      <t>3321</t>
    </r>
  </si>
  <si>
    <r>
      <rPr>
        <sz val="9"/>
        <color rgb="FF000000"/>
        <rFont val="Times New Roman"/>
      </rPr>
      <t>3322</t>
    </r>
  </si>
  <si>
    <r>
      <rPr>
        <sz val="9"/>
        <color rgb="FF000000"/>
        <rFont val="Times New Roman"/>
      </rPr>
      <t>3323</t>
    </r>
  </si>
  <si>
    <r>
      <rPr>
        <sz val="9"/>
        <color rgb="FF000000"/>
        <rFont val="Times New Roman"/>
      </rPr>
      <t>3324</t>
    </r>
  </si>
  <si>
    <r>
      <rPr>
        <sz val="9"/>
        <color rgb="FF000000"/>
        <rFont val="Times New Roman"/>
      </rPr>
      <t>3325</t>
    </r>
  </si>
  <si>
    <r>
      <rPr>
        <sz val="9"/>
        <color rgb="FF000000"/>
        <rFont val="Times New Roman"/>
      </rPr>
      <t>3326</t>
    </r>
  </si>
  <si>
    <r>
      <rPr>
        <sz val="9"/>
        <color rgb="FF000000"/>
        <rFont val="Times New Roman"/>
      </rPr>
      <t>3327</t>
    </r>
  </si>
  <si>
    <r>
      <rPr>
        <sz val="9"/>
        <color rgb="FF000000"/>
        <rFont val="Times New Roman"/>
      </rPr>
      <t>3330</t>
    </r>
  </si>
  <si>
    <r>
      <rPr>
        <sz val="9"/>
        <color rgb="FF000000"/>
        <rFont val="Times New Roman"/>
      </rPr>
      <t>3340</t>
    </r>
  </si>
  <si>
    <r>
      <rPr>
        <b/>
        <sz val="9"/>
        <color rgb="FF000000"/>
        <rFont val="Times New Roman"/>
      </rPr>
      <t>Величина капитала на 31 декабря 2022 г.</t>
    </r>
  </si>
  <si>
    <r>
      <rPr>
        <sz val="9"/>
        <color rgb="FF000000"/>
        <rFont val="Times New Roman"/>
      </rPr>
      <t>3300</t>
    </r>
  </si>
  <si>
    <r>
      <rPr>
        <sz val="9"/>
        <color rgb="FF000000"/>
        <rFont val="Times New Roman"/>
      </rPr>
      <t>5 738 170</t>
    </r>
  </si>
  <si>
    <r>
      <rPr>
        <sz val="9"/>
        <color rgb="FF000000"/>
        <rFont val="Times New Roman"/>
      </rPr>
      <t>8 912 340</t>
    </r>
  </si>
  <si>
    <t>2. Корректировки в связи с изменением учетной политики и исправлением ошибок</t>
  </si>
  <si>
    <r>
      <rPr>
        <i/>
        <sz val="12"/>
        <color rgb="FF000000"/>
        <rFont val="Times New Roman"/>
      </rPr>
      <t>На 31 декабря 2020 г.</t>
    </r>
  </si>
  <si>
    <r>
      <rPr>
        <i/>
        <sz val="12"/>
        <color rgb="FF000000"/>
        <rFont val="Times New Roman"/>
      </rPr>
      <t>Изменение капитала за 2021 г.</t>
    </r>
  </si>
  <si>
    <r>
      <rPr>
        <i/>
        <sz val="12"/>
        <color rgb="FF000000"/>
        <rFont val="Times New Roman"/>
      </rPr>
      <t>На 31 декабря 2021 г.</t>
    </r>
  </si>
  <si>
    <t>За счет чистой прибыли (убытка)</t>
  </si>
  <si>
    <t>За счет иных факторов</t>
  </si>
  <si>
    <t>Капитал - всего:</t>
  </si>
  <si>
    <r>
      <rPr>
        <sz val="12"/>
        <color rgb="FF000000"/>
        <rFont val="Times New Roman"/>
      </rPr>
      <t>до корректировок</t>
    </r>
  </si>
  <si>
    <r>
      <rPr>
        <sz val="12"/>
        <color rgb="FF000000"/>
        <rFont val="Times New Roman"/>
      </rPr>
      <t>3400</t>
    </r>
  </si>
  <si>
    <r>
      <rPr>
        <sz val="12"/>
        <color rgb="FF000000"/>
        <rFont val="Times New Roman"/>
      </rPr>
      <t>корректировка в связи с:
       изменением учетной
       политики</t>
    </r>
  </si>
  <si>
    <r>
      <rPr>
        <sz val="12"/>
        <color rgb="FF000000"/>
        <rFont val="Times New Roman"/>
      </rPr>
      <t>3410</t>
    </r>
  </si>
  <si>
    <r>
      <rPr>
        <sz val="12"/>
        <color rgb="FF000000"/>
        <rFont val="Times New Roman"/>
      </rPr>
      <t>исправлением ошибок</t>
    </r>
  </si>
  <si>
    <r>
      <rPr>
        <sz val="12"/>
        <color rgb="FF000000"/>
        <rFont val="Times New Roman"/>
      </rPr>
      <t>3420</t>
    </r>
  </si>
  <si>
    <r>
      <rPr>
        <sz val="12"/>
        <color rgb="FF000000"/>
        <rFont val="Times New Roman"/>
      </rPr>
      <t>после корректировок</t>
    </r>
  </si>
  <si>
    <r>
      <rPr>
        <sz val="12"/>
        <color rgb="FF000000"/>
        <rFont val="Times New Roman"/>
      </rPr>
      <t>3500</t>
    </r>
  </si>
  <si>
    <r>
      <rPr>
        <b/>
        <sz val="12"/>
        <color rgb="FF000000"/>
        <rFont val="Times New Roman"/>
      </rPr>
      <t>в том числе</t>
    </r>
  </si>
  <si>
    <r>
      <rPr>
        <sz val="12"/>
        <color rgb="FF000000"/>
        <rFont val="Times New Roman"/>
      </rPr>
      <t>нераспределенная прибыль (непокрытый убыток):</t>
    </r>
  </si>
  <si>
    <r>
      <rPr>
        <sz val="12"/>
        <color rgb="FF000000"/>
        <rFont val="Times New Roman"/>
      </rPr>
      <t>3401</t>
    </r>
  </si>
  <si>
    <r>
      <rPr>
        <sz val="12"/>
        <color rgb="FF000000"/>
        <rFont val="Times New Roman"/>
      </rPr>
      <t>3411</t>
    </r>
  </si>
  <si>
    <r>
      <rPr>
        <sz val="12"/>
        <color rgb="FF000000"/>
        <rFont val="Times New Roman"/>
      </rPr>
      <t>3421</t>
    </r>
  </si>
  <si>
    <r>
      <rPr>
        <sz val="12"/>
        <color rgb="FF000000"/>
        <rFont val="Times New Roman"/>
      </rPr>
      <t>3501</t>
    </r>
  </si>
  <si>
    <r>
      <rPr>
        <sz val="12"/>
        <color rgb="FF000000"/>
        <rFont val="Times New Roman"/>
      </rPr>
      <t>другие статьи капитала, по которым осуществлены корректировки</t>
    </r>
  </si>
  <si>
    <r>
      <rPr>
        <i/>
        <sz val="12"/>
        <color rgb="FF000000"/>
        <rFont val="Times New Roman"/>
      </rPr>
      <t>(по статьям):</t>
    </r>
  </si>
  <si>
    <r>
      <rPr>
        <sz val="12"/>
        <color rgb="FF000000"/>
        <rFont val="Times New Roman"/>
      </rPr>
      <t>3402</t>
    </r>
  </si>
  <si>
    <r>
      <rPr>
        <sz val="12"/>
        <color rgb="FF000000"/>
        <rFont val="Times New Roman"/>
      </rPr>
      <t>3412</t>
    </r>
  </si>
  <si>
    <r>
      <rPr>
        <sz val="12"/>
        <color rgb="FF000000"/>
        <rFont val="Times New Roman"/>
      </rPr>
      <t>3422</t>
    </r>
  </si>
  <si>
    <r>
      <rPr>
        <sz val="12"/>
        <color rgb="FF000000"/>
        <rFont val="Times New Roman"/>
      </rPr>
      <t>3502</t>
    </r>
  </si>
  <si>
    <t>3. Чистые активы</t>
  </si>
  <si>
    <t>Код строк</t>
  </si>
  <si>
    <r>
      <rPr>
        <i/>
        <sz val="12"/>
        <color rgb="FF000000"/>
        <rFont val="Times New Roman"/>
      </rPr>
      <t>На 31 декабря 2022 г.</t>
    </r>
  </si>
  <si>
    <r>
      <rPr>
        <sz val="12"/>
        <color rgb="FF000000"/>
        <rFont val="Times New Roman"/>
      </rPr>
      <t>Чистые активы</t>
    </r>
  </si>
  <si>
    <r>
      <rPr>
        <sz val="12"/>
        <color rgb="FF000000"/>
        <rFont val="Times New Roman"/>
      </rPr>
      <t>3600</t>
    </r>
  </si>
  <si>
    <r>
      <rPr>
        <sz val="12"/>
        <color rgb="FF000000"/>
        <rFont val="Times New Roman"/>
      </rPr>
      <t>8 912 340</t>
    </r>
  </si>
  <si>
    <r>
      <rPr>
        <sz val="12"/>
        <color rgb="FF000000"/>
        <rFont val="Times New Roman"/>
      </rPr>
      <t>7 776 566</t>
    </r>
  </si>
  <si>
    <r>
      <rPr>
        <sz val="12"/>
        <color rgb="FF000000"/>
        <rFont val="Times New Roman"/>
      </rPr>
      <t>6 859 820</t>
    </r>
  </si>
  <si>
    <t>0710005</t>
  </si>
  <si>
    <t>Отчет о движении денежных средств</t>
  </si>
  <si>
    <r>
      <rPr>
        <b/>
        <sz val="12"/>
        <color rgb="FF000000"/>
        <rFont val="Times New Roman"/>
      </rPr>
      <t>Денежные потоки от текущих операций</t>
    </r>
  </si>
  <si>
    <r>
      <rPr>
        <sz val="12"/>
        <color rgb="FF000000"/>
        <rFont val="Times New Roman"/>
      </rPr>
      <t>Поступления - всего</t>
    </r>
  </si>
  <si>
    <r>
      <rPr>
        <sz val="12"/>
        <color rgb="FF000000"/>
        <rFont val="Times New Roman"/>
      </rPr>
      <t>4110</t>
    </r>
  </si>
  <si>
    <r>
      <rPr>
        <sz val="12"/>
        <color rgb="FF000000"/>
        <rFont val="Times New Roman"/>
      </rPr>
      <t>8 241 908</t>
    </r>
  </si>
  <si>
    <r>
      <rPr>
        <sz val="12"/>
        <color rgb="FF000000"/>
        <rFont val="Times New Roman"/>
      </rPr>
      <t>5 892 594</t>
    </r>
  </si>
  <si>
    <r>
      <rPr>
        <sz val="12"/>
        <color rgb="FF000000"/>
        <rFont val="Times New Roman"/>
      </rPr>
      <t>в том числе:
      От продажи продукции, товаров, работ и услуг</t>
    </r>
  </si>
  <si>
    <r>
      <rPr>
        <sz val="12"/>
        <color rgb="FF000000"/>
        <rFont val="Times New Roman"/>
      </rPr>
      <t>4111</t>
    </r>
  </si>
  <si>
    <r>
      <rPr>
        <sz val="12"/>
        <color rgb="FF000000"/>
        <rFont val="Times New Roman"/>
      </rPr>
      <t>7 050 923</t>
    </r>
  </si>
  <si>
    <r>
      <rPr>
        <sz val="12"/>
        <color rgb="FF000000"/>
        <rFont val="Times New Roman"/>
      </rPr>
      <t>5 200 512</t>
    </r>
  </si>
  <si>
    <r>
      <rPr>
        <sz val="12"/>
        <color rgb="FF000000"/>
        <rFont val="Times New Roman"/>
      </rPr>
      <t>арендных платежей, лицензионных платежей, роялти, комиссионных и иных аналогичных платежей</t>
    </r>
  </si>
  <si>
    <r>
      <rPr>
        <sz val="12"/>
        <color rgb="FF000000"/>
        <rFont val="Times New Roman"/>
      </rPr>
      <t>4112</t>
    </r>
  </si>
  <si>
    <r>
      <rPr>
        <sz val="12"/>
        <color rgb="FF000000"/>
        <rFont val="Times New Roman"/>
      </rPr>
      <t>184 009</t>
    </r>
  </si>
  <si>
    <r>
      <rPr>
        <sz val="12"/>
        <color rgb="FF000000"/>
        <rFont val="Times New Roman"/>
      </rPr>
      <t>181 058</t>
    </r>
  </si>
  <si>
    <r>
      <rPr>
        <sz val="12"/>
        <color rgb="FF000000"/>
        <rFont val="Times New Roman"/>
      </rPr>
      <t>от перепродажи финансовых вложений</t>
    </r>
  </si>
  <si>
    <r>
      <rPr>
        <sz val="12"/>
        <color rgb="FF000000"/>
        <rFont val="Times New Roman"/>
      </rPr>
      <t>4113</t>
    </r>
  </si>
  <si>
    <r>
      <rPr>
        <sz val="12"/>
        <color rgb="FF000000"/>
        <rFont val="Times New Roman"/>
      </rPr>
      <t>прочие поступления</t>
    </r>
  </si>
  <si>
    <r>
      <rPr>
        <sz val="12"/>
        <color rgb="FF000000"/>
        <rFont val="Times New Roman"/>
      </rPr>
      <t>4119</t>
    </r>
  </si>
  <si>
    <r>
      <rPr>
        <sz val="12"/>
        <color rgb="FF000000"/>
        <rFont val="Times New Roman"/>
      </rPr>
      <t>1 006 976</t>
    </r>
  </si>
  <si>
    <r>
      <rPr>
        <sz val="12"/>
        <color rgb="FF000000"/>
        <rFont val="Times New Roman"/>
      </rPr>
      <t>511 024</t>
    </r>
  </si>
  <si>
    <r>
      <rPr>
        <sz val="12"/>
        <color rgb="FF000000"/>
        <rFont val="Times New Roman"/>
      </rPr>
      <t>Платежи - всего</t>
    </r>
  </si>
  <si>
    <r>
      <rPr>
        <sz val="12"/>
        <color rgb="FF000000"/>
        <rFont val="Times New Roman"/>
      </rPr>
      <t>4120</t>
    </r>
  </si>
  <si>
    <r>
      <rPr>
        <sz val="12"/>
        <color rgb="FF000000"/>
        <rFont val="Times New Roman"/>
      </rPr>
      <t>(6 174 151)</t>
    </r>
  </si>
  <si>
    <r>
      <rPr>
        <sz val="12"/>
        <color rgb="FF000000"/>
        <rFont val="Times New Roman"/>
      </rPr>
      <t>(5 058 304)</t>
    </r>
  </si>
  <si>
    <r>
      <rPr>
        <sz val="12"/>
        <color rgb="FF000000"/>
        <rFont val="Times New Roman"/>
      </rPr>
      <t>в том числе:
      поставщикам (подрядчикам) за сырье,
      материалы, работы, услуги</t>
    </r>
  </si>
  <si>
    <r>
      <rPr>
        <sz val="12"/>
        <color rgb="FF000000"/>
        <rFont val="Times New Roman"/>
      </rPr>
      <t>4121</t>
    </r>
  </si>
  <si>
    <r>
      <rPr>
        <sz val="12"/>
        <color rgb="FF000000"/>
        <rFont val="Times New Roman"/>
      </rPr>
      <t>(3 745 981)</t>
    </r>
  </si>
  <si>
    <r>
      <rPr>
        <sz val="12"/>
        <color rgb="FF000000"/>
        <rFont val="Times New Roman"/>
      </rPr>
      <t>(2 976 586)</t>
    </r>
  </si>
  <si>
    <r>
      <rPr>
        <sz val="12"/>
        <color rgb="FF000000"/>
        <rFont val="Times New Roman"/>
      </rPr>
      <t>в связи с оплатой труда работников</t>
    </r>
  </si>
  <si>
    <r>
      <rPr>
        <sz val="12"/>
        <color rgb="FF000000"/>
        <rFont val="Times New Roman"/>
      </rPr>
      <t>4122</t>
    </r>
  </si>
  <si>
    <r>
      <rPr>
        <sz val="12"/>
        <color rgb="FF000000"/>
        <rFont val="Times New Roman"/>
      </rPr>
      <t>(1 040 100)</t>
    </r>
  </si>
  <si>
    <r>
      <rPr>
        <sz val="12"/>
        <color rgb="FF000000"/>
        <rFont val="Times New Roman"/>
      </rPr>
      <t>(1 002 328)</t>
    </r>
  </si>
  <si>
    <r>
      <rPr>
        <sz val="12"/>
        <color rgb="FF000000"/>
        <rFont val="Times New Roman"/>
      </rPr>
      <t>процентов по долговым обязательствам</t>
    </r>
  </si>
  <si>
    <r>
      <rPr>
        <sz val="12"/>
        <color rgb="FF000000"/>
        <rFont val="Times New Roman"/>
      </rPr>
      <t>4123</t>
    </r>
  </si>
  <si>
    <r>
      <rPr>
        <sz val="12"/>
        <color rgb="FF000000"/>
        <rFont val="Times New Roman"/>
      </rPr>
      <t>(34 434)</t>
    </r>
  </si>
  <si>
    <r>
      <rPr>
        <sz val="12"/>
        <color rgb="FF000000"/>
        <rFont val="Times New Roman"/>
      </rPr>
      <t>налог на прибыль организаций</t>
    </r>
  </si>
  <si>
    <r>
      <rPr>
        <sz val="12"/>
        <color rgb="FF000000"/>
        <rFont val="Times New Roman"/>
      </rPr>
      <t>4124</t>
    </r>
  </si>
  <si>
    <r>
      <rPr>
        <sz val="12"/>
        <color rgb="FF000000"/>
        <rFont val="Times New Roman"/>
      </rPr>
      <t>(460 203)</t>
    </r>
  </si>
  <si>
    <r>
      <rPr>
        <sz val="12"/>
        <color rgb="FF000000"/>
        <rFont val="Times New Roman"/>
      </rPr>
      <t>(293 138)</t>
    </r>
  </si>
  <si>
    <r>
      <rPr>
        <sz val="12"/>
        <color rgb="FF000000"/>
        <rFont val="Times New Roman"/>
      </rPr>
      <t>прочие платежи</t>
    </r>
  </si>
  <si>
    <r>
      <rPr>
        <sz val="12"/>
        <color rgb="FF000000"/>
        <rFont val="Times New Roman"/>
      </rPr>
      <t>4129</t>
    </r>
  </si>
  <si>
    <r>
      <rPr>
        <sz val="12"/>
        <color rgb="FF000000"/>
        <rFont val="Times New Roman"/>
      </rPr>
      <t>(927 867)</t>
    </r>
  </si>
  <si>
    <r>
      <rPr>
        <sz val="12"/>
        <color rgb="FF000000"/>
        <rFont val="Times New Roman"/>
      </rPr>
      <t>(751 818)</t>
    </r>
  </si>
  <si>
    <r>
      <rPr>
        <sz val="12"/>
        <color rgb="FF000000"/>
        <rFont val="Times New Roman"/>
      </rPr>
      <t>Сальдо денежных потоков от текущих операций</t>
    </r>
  </si>
  <si>
    <r>
      <rPr>
        <sz val="12"/>
        <color rgb="FF000000"/>
        <rFont val="Times New Roman"/>
      </rPr>
      <t>4100</t>
    </r>
  </si>
  <si>
    <r>
      <rPr>
        <sz val="12"/>
        <color rgb="FF000000"/>
        <rFont val="Times New Roman"/>
      </rPr>
      <t>2 067 757</t>
    </r>
  </si>
  <si>
    <r>
      <rPr>
        <sz val="12"/>
        <color rgb="FF000000"/>
        <rFont val="Times New Roman"/>
      </rPr>
      <t>834 290</t>
    </r>
  </si>
  <si>
    <r>
      <rPr>
        <b/>
        <sz val="12"/>
        <color rgb="FF000000"/>
        <rFont val="Times New Roman"/>
      </rPr>
      <t>Денежные потоки от инвестиционных операций</t>
    </r>
  </si>
  <si>
    <r>
      <rPr>
        <sz val="12"/>
        <color rgb="FF000000"/>
        <rFont val="Times New Roman"/>
      </rPr>
      <t>4210</t>
    </r>
  </si>
  <si>
    <r>
      <rPr>
        <sz val="12"/>
        <color rgb="FF000000"/>
        <rFont val="Times New Roman"/>
      </rPr>
      <t>57 381</t>
    </r>
  </si>
  <si>
    <r>
      <rPr>
        <sz val="12"/>
        <color rgb="FF000000"/>
        <rFont val="Times New Roman"/>
      </rPr>
      <t>160 429</t>
    </r>
  </si>
  <si>
    <r>
      <rPr>
        <sz val="12"/>
        <color rgb="FF000000"/>
        <rFont val="Times New Roman"/>
      </rPr>
      <t>в том числе
      от продажи внеоборотных активов (кроме
      финансовых вложений)</t>
    </r>
  </si>
  <si>
    <r>
      <rPr>
        <sz val="12"/>
        <color rgb="FF000000"/>
        <rFont val="Times New Roman"/>
      </rPr>
      <t>4211</t>
    </r>
  </si>
  <si>
    <r>
      <rPr>
        <sz val="12"/>
        <color rgb="FF000000"/>
        <rFont val="Times New Roman"/>
      </rPr>
      <t>1 031</t>
    </r>
  </si>
  <si>
    <r>
      <rPr>
        <sz val="12"/>
        <color rgb="FF000000"/>
        <rFont val="Times New Roman"/>
      </rPr>
      <t>15 112</t>
    </r>
  </si>
  <si>
    <r>
      <rPr>
        <sz val="12"/>
        <color rgb="FF000000"/>
        <rFont val="Times New Roman"/>
      </rPr>
      <t>от продажи акций других организаций (долей участия)</t>
    </r>
  </si>
  <si>
    <r>
      <rPr>
        <sz val="12"/>
        <color rgb="FF000000"/>
        <rFont val="Times New Roman"/>
      </rPr>
      <t>4212</t>
    </r>
  </si>
  <si>
    <r>
      <rPr>
        <sz val="12"/>
        <color rgb="FF000000"/>
        <rFont val="Times New Roman"/>
      </rPr>
      <t>от возврата предоставленных займов, от продажи долговых ценных бумаг (прав требования денежных средств к другим лицам)</t>
    </r>
  </si>
  <si>
    <r>
      <rPr>
        <sz val="12"/>
        <color rgb="FF000000"/>
        <rFont val="Times New Roman"/>
      </rPr>
      <t>4213</t>
    </r>
  </si>
  <si>
    <r>
      <rPr>
        <sz val="12"/>
        <color rgb="FF000000"/>
        <rFont val="Times New Roman"/>
      </rPr>
      <t>дивидендов, процентов по долговым финансовым вложениям и аналогичных поступлений от долевого участия в других организациях</t>
    </r>
  </si>
  <si>
    <r>
      <rPr>
        <sz val="12"/>
        <color rgb="FF000000"/>
        <rFont val="Times New Roman"/>
      </rPr>
      <t>4214</t>
    </r>
  </si>
  <si>
    <r>
      <rPr>
        <sz val="12"/>
        <color rgb="FF000000"/>
        <rFont val="Times New Roman"/>
      </rPr>
      <t>145 317</t>
    </r>
  </si>
  <si>
    <r>
      <rPr>
        <sz val="12"/>
        <color rgb="FF000000"/>
        <rFont val="Times New Roman"/>
      </rPr>
      <t>4219</t>
    </r>
  </si>
  <si>
    <r>
      <rPr>
        <sz val="12"/>
        <color rgb="FF000000"/>
        <rFont val="Times New Roman"/>
      </rPr>
      <t>4220</t>
    </r>
  </si>
  <si>
    <r>
      <rPr>
        <sz val="12"/>
        <color rgb="FF000000"/>
        <rFont val="Times New Roman"/>
      </rPr>
      <t>(356 076)</t>
    </r>
  </si>
  <si>
    <r>
      <rPr>
        <sz val="12"/>
        <color rgb="FF000000"/>
        <rFont val="Times New Roman"/>
      </rPr>
      <t>(482 460)</t>
    </r>
  </si>
  <si>
    <r>
      <rPr>
        <sz val="12"/>
        <color rgb="FF000000"/>
        <rFont val="Times New Roman"/>
      </rPr>
      <t>в том числе:
      в связи с приобретением, созданием,
      модернизацией, реконструкцией и подготовкой
      к использованию внеоборотных активов</t>
    </r>
  </si>
  <si>
    <r>
      <rPr>
        <sz val="12"/>
        <color rgb="FF000000"/>
        <rFont val="Times New Roman"/>
      </rPr>
      <t>4221</t>
    </r>
  </si>
  <si>
    <r>
      <rPr>
        <sz val="12"/>
        <color rgb="FF000000"/>
        <rFont val="Times New Roman"/>
      </rPr>
      <t>в связи с приобретением акций других организаций (долей участия)</t>
    </r>
  </si>
  <si>
    <r>
      <rPr>
        <sz val="12"/>
        <color rgb="FF000000"/>
        <rFont val="Times New Roman"/>
      </rPr>
      <t>4222</t>
    </r>
  </si>
  <si>
    <r>
      <rPr>
        <sz val="12"/>
        <color rgb="FF000000"/>
        <rFont val="Times New Roman"/>
      </rPr>
      <t>в связи с приобретением долговых ценных бумаг (прав требования денежных средств к другим лицам), предоставление займов другим лицам</t>
    </r>
  </si>
  <si>
    <r>
      <rPr>
        <sz val="12"/>
        <color rgb="FF000000"/>
        <rFont val="Times New Roman"/>
      </rPr>
      <t>4223</t>
    </r>
  </si>
  <si>
    <r>
      <rPr>
        <sz val="12"/>
        <color rgb="FF000000"/>
        <rFont val="Times New Roman"/>
      </rPr>
      <t>процентов по долговым обязательствам, включаемым в стоимость инвестиционного актива</t>
    </r>
  </si>
  <si>
    <r>
      <rPr>
        <sz val="12"/>
        <color rgb="FF000000"/>
        <rFont val="Times New Roman"/>
      </rPr>
      <t>4224</t>
    </r>
  </si>
  <si>
    <r>
      <rPr>
        <sz val="12"/>
        <color rgb="FF000000"/>
        <rFont val="Times New Roman"/>
      </rPr>
      <t>4229</t>
    </r>
  </si>
  <si>
    <r>
      <rPr>
        <sz val="12"/>
        <color rgb="FF000000"/>
        <rFont val="Times New Roman"/>
      </rPr>
      <t>Сальдо денежных потоков от инвестиционных операций</t>
    </r>
  </si>
  <si>
    <r>
      <rPr>
        <sz val="12"/>
        <color rgb="FF000000"/>
        <rFont val="Times New Roman"/>
      </rPr>
      <t>4200</t>
    </r>
  </si>
  <si>
    <r>
      <rPr>
        <sz val="12"/>
        <color rgb="FF000000"/>
        <rFont val="Times New Roman"/>
      </rPr>
      <t>(298 695)</t>
    </r>
  </si>
  <si>
    <r>
      <rPr>
        <sz val="12"/>
        <color rgb="FF000000"/>
        <rFont val="Times New Roman"/>
      </rPr>
      <t>(322 031)</t>
    </r>
  </si>
  <si>
    <r>
      <rPr>
        <b/>
        <sz val="12"/>
        <color rgb="FF000000"/>
        <rFont val="Times New Roman"/>
      </rPr>
      <t>Денежные потоки от финансовых операций</t>
    </r>
  </si>
  <si>
    <r>
      <rPr>
        <sz val="12"/>
        <color rgb="FF000000"/>
        <rFont val="Times New Roman"/>
      </rPr>
      <t>4310</t>
    </r>
  </si>
  <si>
    <r>
      <rPr>
        <sz val="12"/>
        <color rgb="FF000000"/>
        <rFont val="Times New Roman"/>
      </rPr>
      <t>137</t>
    </r>
  </si>
  <si>
    <r>
      <rPr>
        <sz val="12"/>
        <color rgb="FF000000"/>
        <rFont val="Times New Roman"/>
      </rPr>
      <t>в том числе:
      получение кредитов и займов</t>
    </r>
  </si>
  <si>
    <r>
      <rPr>
        <sz val="12"/>
        <color rgb="FF000000"/>
        <rFont val="Times New Roman"/>
      </rPr>
      <t>4311</t>
    </r>
  </si>
  <si>
    <r>
      <rPr>
        <sz val="12"/>
        <color rgb="FF000000"/>
        <rFont val="Times New Roman"/>
      </rPr>
      <t>денежных вкладов собственников (участников)</t>
    </r>
  </si>
  <si>
    <r>
      <rPr>
        <sz val="12"/>
        <color rgb="FF000000"/>
        <rFont val="Times New Roman"/>
      </rPr>
      <t>4312</t>
    </r>
  </si>
  <si>
    <r>
      <rPr>
        <sz val="12"/>
        <color rgb="FF000000"/>
        <rFont val="Times New Roman"/>
      </rPr>
      <t>от выпуска акций, увеличения долей участия</t>
    </r>
  </si>
  <si>
    <r>
      <rPr>
        <sz val="12"/>
        <color rgb="FF000000"/>
        <rFont val="Times New Roman"/>
      </rPr>
      <t>4313</t>
    </r>
  </si>
  <si>
    <r>
      <rPr>
        <sz val="12"/>
        <color rgb="FF000000"/>
        <rFont val="Times New Roman"/>
      </rPr>
      <t>от выпуска облигаций, векселей и других долговых ценных бумаг и др.</t>
    </r>
  </si>
  <si>
    <r>
      <rPr>
        <sz val="12"/>
        <color rgb="FF000000"/>
        <rFont val="Times New Roman"/>
      </rPr>
      <t>4314</t>
    </r>
  </si>
  <si>
    <r>
      <rPr>
        <sz val="12"/>
        <color rgb="FF000000"/>
        <rFont val="Times New Roman"/>
      </rPr>
      <t>4319</t>
    </r>
  </si>
  <si>
    <r>
      <rPr>
        <sz val="12"/>
        <color rgb="FF000000"/>
        <rFont val="Times New Roman"/>
      </rPr>
      <t>4320</t>
    </r>
  </si>
  <si>
    <r>
      <rPr>
        <sz val="12"/>
        <color rgb="FF000000"/>
        <rFont val="Times New Roman"/>
      </rPr>
      <t>(300 000)</t>
    </r>
  </si>
  <si>
    <r>
      <rPr>
        <sz val="12"/>
        <color rgb="FF000000"/>
        <rFont val="Times New Roman"/>
      </rPr>
      <t>(524 987)</t>
    </r>
  </si>
  <si>
    <r>
      <rPr>
        <sz val="12"/>
        <color rgb="FF000000"/>
        <rFont val="Times New Roman"/>
      </rPr>
      <t>в том числе:
      собственникам (участникам) в связи с выкупом
      у них акций (долей участия) организации или их
      выходом из состава участников</t>
    </r>
  </si>
  <si>
    <r>
      <rPr>
        <sz val="12"/>
        <color rgb="FF000000"/>
        <rFont val="Times New Roman"/>
      </rPr>
      <t>4321</t>
    </r>
  </si>
  <si>
    <r>
      <rPr>
        <sz val="12"/>
        <color rgb="FF000000"/>
        <rFont val="Times New Roman"/>
      </rPr>
      <t>на уплату дивидендов и иных платежей по распределению прибыли в пользу собственников (участников)</t>
    </r>
  </si>
  <si>
    <r>
      <rPr>
        <sz val="12"/>
        <color rgb="FF000000"/>
        <rFont val="Times New Roman"/>
      </rPr>
      <t>4322</t>
    </r>
  </si>
  <si>
    <r>
      <rPr>
        <sz val="12"/>
        <color rgb="FF000000"/>
        <rFont val="Times New Roman"/>
      </rPr>
      <t>в связи с погашением (выкупом) векселей и других долговых ценных бумаг, возврат кредитов и займов</t>
    </r>
  </si>
  <si>
    <r>
      <rPr>
        <sz val="12"/>
        <color rgb="FF000000"/>
        <rFont val="Times New Roman"/>
      </rPr>
      <t>4323</t>
    </r>
  </si>
  <si>
    <r>
      <rPr>
        <sz val="12"/>
        <color rgb="FF000000"/>
        <rFont val="Times New Roman"/>
      </rPr>
      <t>4329</t>
    </r>
  </si>
  <si>
    <r>
      <rPr>
        <sz val="12"/>
        <color rgb="FF000000"/>
        <rFont val="Times New Roman"/>
      </rPr>
      <t>Сальдо денежных потоков от финансовых операций</t>
    </r>
  </si>
  <si>
    <r>
      <rPr>
        <sz val="12"/>
        <color rgb="FF000000"/>
        <rFont val="Times New Roman"/>
      </rPr>
      <t>4300</t>
    </r>
  </si>
  <si>
    <r>
      <rPr>
        <sz val="12"/>
        <color rgb="FF000000"/>
        <rFont val="Times New Roman"/>
      </rPr>
      <t>(299 863)</t>
    </r>
  </si>
  <si>
    <r>
      <rPr>
        <b/>
        <sz val="12"/>
        <color rgb="FF000000"/>
        <rFont val="Times New Roman"/>
      </rPr>
      <t>Сальдо денежных потоков за отчетный период</t>
    </r>
  </si>
  <si>
    <r>
      <rPr>
        <sz val="12"/>
        <color rgb="FF000000"/>
        <rFont val="Times New Roman"/>
      </rPr>
      <t>4400</t>
    </r>
  </si>
  <si>
    <r>
      <rPr>
        <sz val="12"/>
        <color rgb="FF000000"/>
        <rFont val="Times New Roman"/>
      </rPr>
      <t>1 469 199</t>
    </r>
  </si>
  <si>
    <r>
      <rPr>
        <sz val="12"/>
        <color rgb="FF000000"/>
        <rFont val="Times New Roman"/>
      </rPr>
      <t>(12 728)</t>
    </r>
  </si>
  <si>
    <r>
      <rPr>
        <b/>
        <sz val="12"/>
        <color rgb="FF000000"/>
        <rFont val="Times New Roman"/>
      </rPr>
      <t>Остаток денежных средств и денежных эквивалентов на начало отчетного периода</t>
    </r>
  </si>
  <si>
    <r>
      <rPr>
        <sz val="12"/>
        <color rgb="FF000000"/>
        <rFont val="Times New Roman"/>
      </rPr>
      <t>4450</t>
    </r>
  </si>
  <si>
    <r>
      <rPr>
        <sz val="12"/>
        <color rgb="FF000000"/>
        <rFont val="Times New Roman"/>
      </rPr>
      <t>1 949 080</t>
    </r>
  </si>
  <si>
    <r>
      <rPr>
        <sz val="12"/>
        <color rgb="FF000000"/>
        <rFont val="Times New Roman"/>
      </rPr>
      <t>1 961 225</t>
    </r>
  </si>
  <si>
    <r>
      <rPr>
        <b/>
        <sz val="12"/>
        <color rgb="FF000000"/>
        <rFont val="Times New Roman"/>
      </rPr>
      <t>Остаток денежных средств и денежных эквивалентов на конец отчетного периода</t>
    </r>
  </si>
  <si>
    <r>
      <rPr>
        <sz val="12"/>
        <color rgb="FF000000"/>
        <rFont val="Times New Roman"/>
      </rPr>
      <t>4500</t>
    </r>
  </si>
  <si>
    <r>
      <rPr>
        <sz val="12"/>
        <color rgb="FF000000"/>
        <rFont val="Times New Roman"/>
      </rPr>
      <t>3 418 292</t>
    </r>
  </si>
  <si>
    <r>
      <rPr>
        <sz val="12"/>
        <color rgb="FF000000"/>
        <rFont val="Times New Roman"/>
      </rPr>
      <t>Величина влияния изменений курса иностранной валюты по отношению к рублю</t>
    </r>
  </si>
  <si>
    <r>
      <rPr>
        <sz val="12"/>
        <color rgb="FF000000"/>
        <rFont val="Times New Roman"/>
      </rPr>
      <t>4490</t>
    </r>
  </si>
  <si>
    <r>
      <rPr>
        <sz val="12"/>
        <color rgb="FF000000"/>
        <rFont val="Times New Roman"/>
      </rPr>
      <t>13</t>
    </r>
  </si>
  <si>
    <r>
      <rPr>
        <sz val="12"/>
        <color rgb="FF000000"/>
        <rFont val="Times New Roman"/>
      </rPr>
      <t>583</t>
    </r>
  </si>
  <si>
    <t>Таблица 1 - Анализ баланса на ликвидность за 2021 г., тыс.руб.</t>
  </si>
  <si>
    <t>Активы</t>
  </si>
  <si>
    <t>Начало 2021 г.</t>
  </si>
  <si>
    <t>конец 2021 г.</t>
  </si>
  <si>
    <t>Пасссивы</t>
  </si>
  <si>
    <t>Изменение</t>
  </si>
  <si>
    <t>На начало</t>
  </si>
  <si>
    <t>На конец</t>
  </si>
  <si>
    <t>А1</t>
  </si>
  <si>
    <t>А2</t>
  </si>
  <si>
    <t>А3</t>
  </si>
  <si>
    <t>А4</t>
  </si>
  <si>
    <t>П1</t>
  </si>
  <si>
    <t>П2</t>
  </si>
  <si>
    <t>П3</t>
  </si>
  <si>
    <t>П4</t>
  </si>
  <si>
    <t>№</t>
  </si>
  <si>
    <t>2021 г.</t>
  </si>
  <si>
    <t>2022 г.</t>
  </si>
  <si>
    <t>Коэффициент абсолютной ликвидности</t>
  </si>
  <si>
    <t xml:space="preserve">Коэффициент критической ликвидности </t>
  </si>
  <si>
    <t>Коэффициент текущей ликвидности</t>
  </si>
  <si>
    <t>Таблица 3 - Анализ оборачиваемости оборотных средств АО "МАОУ" за 2021-2022 гг.</t>
  </si>
  <si>
    <t>Таблица 1 - Коэффициенты ликвидности АО "МАОУ" за 2021-2022 гг.</t>
  </si>
  <si>
    <t>Сумма высвобождения (привлечения) оборотных средств</t>
  </si>
  <si>
    <t>Скорость оборота в днях</t>
  </si>
  <si>
    <t>Коэффициент оборачиваемости оборотных средств</t>
  </si>
  <si>
    <t>Коэффициент оборачиваемости запасов</t>
  </si>
  <si>
    <t>Коэффициент оборачиваемости дебиторской задолженности</t>
  </si>
  <si>
    <t>Коэффициент оборачиваемости денежных средств</t>
  </si>
  <si>
    <t>Скорость оборота денежных средств в днях</t>
  </si>
  <si>
    <t>Скорость оборота дебиторской задолженности в днях</t>
  </si>
  <si>
    <t>Скорость оборота запасов в днях</t>
  </si>
  <si>
    <t>Таблица 4 - Определение типа финансовой устойчивости АО "МАОУ" за 2021-2022 гг., тыс.руб.</t>
  </si>
  <si>
    <t>Излишек (недостаток) собственных оборотных средств</t>
  </si>
  <si>
    <t>Излишек (недостаток) собственных оборотных средств и долгосрочных заёмных средств для формирования запасов и затрат</t>
  </si>
  <si>
    <t>Излишек (недостаток) общей величины основных источников средств для формирования запасов и затрат</t>
  </si>
  <si>
    <t>В сумме</t>
  </si>
  <si>
    <t>УВ</t>
  </si>
  <si>
    <t>Темп роста (снижения), %</t>
  </si>
  <si>
    <t>5 374 907</t>
  </si>
  <si>
    <t>7 101 418</t>
  </si>
  <si>
    <t>Себестоимость продаж</t>
  </si>
  <si>
    <t>Валовая прибыль (убыток)</t>
  </si>
  <si>
    <t>1 338 135</t>
  </si>
  <si>
    <t>2 035 501</t>
  </si>
  <si>
    <t>Управленческие расходы</t>
  </si>
  <si>
    <t>Прибыль (убыток) от продаж</t>
  </si>
  <si>
    <t>1 178 025</t>
  </si>
  <si>
    <t>Доходы от участия в других организациях</t>
  </si>
  <si>
    <t>34 637</t>
  </si>
  <si>
    <t>56 350</t>
  </si>
  <si>
    <t>Проценты к получению</t>
  </si>
  <si>
    <t>117 065</t>
  </si>
  <si>
    <t>227 051</t>
  </si>
  <si>
    <t>Проценты к уплате</t>
  </si>
  <si>
    <t>Прочие доходы</t>
  </si>
  <si>
    <t>313 823</t>
  </si>
  <si>
    <t>179 540</t>
  </si>
  <si>
    <t>Прочие расходы</t>
  </si>
  <si>
    <t>Прибыль (убыток) до налогообложения</t>
  </si>
  <si>
    <t>1 188 644</t>
  </si>
  <si>
    <t>1 867 978</t>
  </si>
  <si>
    <t>в т.ч.:
текущий налог на прибыль</t>
  </si>
  <si>
    <t>Прочее</t>
  </si>
  <si>
    <t>Чистая прибыль (убыток)</t>
  </si>
  <si>
    <t>916 746</t>
  </si>
  <si>
    <t>1 435 480</t>
  </si>
  <si>
    <r>
      <t>Налог на прибыль</t>
    </r>
    <r>
      <rPr>
        <vertAlign val="superscript"/>
        <sz val="12"/>
        <color rgb="FF000000"/>
        <rFont val="Times New Roman"/>
        <family val="1"/>
        <charset val="204"/>
      </rPr>
      <t>5</t>
    </r>
  </si>
  <si>
    <r>
      <t>отложенный налог на прибыль</t>
    </r>
    <r>
      <rPr>
        <vertAlign val="superscript"/>
        <sz val="12"/>
        <color rgb="FF000000"/>
        <rFont val="Times New Roman"/>
        <family val="1"/>
        <charset val="204"/>
      </rPr>
      <t>6</t>
    </r>
  </si>
  <si>
    <r>
      <t>Совокупный финансовый результат периода</t>
    </r>
    <r>
      <rPr>
        <vertAlign val="superscript"/>
        <sz val="12"/>
        <color rgb="FF000000"/>
        <rFont val="Times New Roman"/>
        <family val="1"/>
        <charset val="204"/>
      </rPr>
      <t>7</t>
    </r>
  </si>
  <si>
    <t>Таблица 6 - Показатели отчёта о финансовых результатах АО "МАОУ" за 2021-2022 гг., в тыс.руб.</t>
  </si>
  <si>
    <t>Коэффициент автономии</t>
  </si>
  <si>
    <t>Коэффициент финансовой зависимости</t>
  </si>
  <si>
    <t>Коэффициент финансовой устойчивости</t>
  </si>
  <si>
    <t>Коэффициент  обеспеченности собственными средствами</t>
  </si>
  <si>
    <t>Коэффициент финансового левериджа</t>
  </si>
  <si>
    <t>Рентабельность активов</t>
  </si>
  <si>
    <t>Рентабельность собственного капитала</t>
  </si>
  <si>
    <t>Таблица 7 - Анализ показателей рентабельности АО "МАОУ" за 2021-2022 гг., в %</t>
  </si>
  <si>
    <t>Рентабельность инвестированного капитала</t>
  </si>
  <si>
    <t>Рентабельность  внеоборотных активов</t>
  </si>
  <si>
    <t>Рентабельность продаж</t>
  </si>
  <si>
    <t>Рентабельность производственных затрат</t>
  </si>
  <si>
    <t>Таблица 2 - Анализ интенсивности использования основных фондов АО "МАОУ" за 2021-2022 гг.</t>
  </si>
  <si>
    <t>На конец 2021 г.</t>
  </si>
  <si>
    <t>На конец 2022 г.</t>
  </si>
  <si>
    <t>ЧП/((ОСнг+ОСкг)/2)*100</t>
  </si>
  <si>
    <t>((ОСнг + ОСкг)/2)/В</t>
  </si>
  <si>
    <t>((ОСнг + ОСкг)/2)/ССЧ</t>
  </si>
  <si>
    <t>В/((ОСнг + ОСкг)/2)</t>
  </si>
  <si>
    <t>В/((Ит2р нг+Ит2кг)/2)</t>
  </si>
  <si>
    <t>365/п1</t>
  </si>
  <si>
    <t>Сс/((Знг+Зкг)/2)</t>
  </si>
  <si>
    <t>365/п3</t>
  </si>
  <si>
    <t>В/((ДЗнг нг+ДЗкг)/2)</t>
  </si>
  <si>
    <t>365/п5</t>
  </si>
  <si>
    <t>В/((ДСнг+ДСкг)/2)</t>
  </si>
  <si>
    <t>365/п7</t>
  </si>
  <si>
    <t>В за 2022г/365*(п2 за 2022 - п2 за 2021г)</t>
  </si>
  <si>
    <t>(Ит3 - Ит1)-(З+НДС)</t>
  </si>
  <si>
    <t>(Ит3 - Ит1+Ит4)-(З+НДС)</t>
  </si>
  <si>
    <t>(Ит3 - Ит1+Ит4+Заем.ср5)-(З+НДС)</t>
  </si>
  <si>
    <t>Если 1 минус - Зона допустимого риска</t>
  </si>
  <si>
    <t>Если 3 минус - Зона катострофического риска</t>
  </si>
  <si>
    <t>Если 2 минус - Зона критического риска</t>
  </si>
  <si>
    <t>Если 0 минус - Безрисковая зона</t>
  </si>
  <si>
    <t>Абсолютная фин.состояние</t>
  </si>
  <si>
    <t>Нормальное фин.состояние</t>
  </si>
  <si>
    <t>Неустойчивое фин.состояние</t>
  </si>
  <si>
    <t>Кризисное фин.состояние</t>
  </si>
  <si>
    <t>Таблица 5 - Коэффициенты финансовой устойчивости АО "МАОУ" за 2021-2022 гг.</t>
  </si>
  <si>
    <t>Ит3/ВБ</t>
  </si>
  <si>
    <t>ВБ/Ит3</t>
  </si>
  <si>
    <t>(Ит3+Ит4)/Вб</t>
  </si>
  <si>
    <t>(Ит3-Ит1)/Ит2</t>
  </si>
  <si>
    <t>(Ит4+Ит5)/Ит3</t>
  </si>
  <si>
    <t>&lt;=2</t>
  </si>
  <si>
    <t>&gt; 0,5</t>
  </si>
  <si>
    <t>&gt;0,5</t>
  </si>
  <si>
    <t>&gt;=0,1</t>
  </si>
  <si>
    <t>&lt;=1</t>
  </si>
  <si>
    <t>Выручка</t>
  </si>
  <si>
    <t>uu5</t>
  </si>
  <si>
    <t>ЧП/((ВБнг +ВБкг)/2)*100</t>
  </si>
  <si>
    <t>Валов.приб/Сс*100</t>
  </si>
  <si>
    <t>ЧП/((Ит 2 нг +Ит 2 кг)/2)*100</t>
  </si>
  <si>
    <t>Пп/В*100</t>
  </si>
  <si>
    <t>ЧП/((Ит 3 нг +Ит 3 кг +Ит4 нг +Ит4 кг)/2)*100</t>
  </si>
  <si>
    <t>ЧП/((Ит3 нг +Ит3 кг)/2)*100</t>
  </si>
  <si>
    <t>Эффективнсть использования СК и привлеченных на долгосрочной основе заемных средств</t>
  </si>
  <si>
    <t>Эффективность использования иммобилизированных активов</t>
  </si>
  <si>
    <t>Какова эффективность затрат, связанных с производством</t>
  </si>
  <si>
    <t>Какова эффективность операционной деятельности и сколько прибыли приходится на рубль объема продаж</t>
  </si>
  <si>
    <t>Эффективность импользования СК</t>
  </si>
  <si>
    <t>Эффективность использования активов</t>
  </si>
  <si>
    <t>Денежные средства + финансовые вложения 2 раздела</t>
  </si>
  <si>
    <t xml:space="preserve">А2 </t>
  </si>
  <si>
    <t>Запасы + НДС + прочие оборотные активы + финансовые вложения 1 раздела</t>
  </si>
  <si>
    <t>Итого внеоборотных активов – финансовые вложения 1 раздела</t>
  </si>
  <si>
    <t>Итого краткосрочных обязательств – кредиторская задолженность</t>
  </si>
  <si>
    <t xml:space="preserve">П3 </t>
  </si>
  <si>
    <t>Итого долгосрочных обязательств</t>
  </si>
  <si>
    <t xml:space="preserve">П4 </t>
  </si>
  <si>
    <t xml:space="preserve">Итого собственного капитала </t>
  </si>
  <si>
    <t xml:space="preserve">Коэффициент абсолютной ликвидности </t>
  </si>
  <si>
    <t xml:space="preserve">Коэффициент соотношения денежных средств и чистого оборотного капитала </t>
  </si>
  <si>
    <t>; (ДС/Ит3-Ит1)</t>
  </si>
  <si>
    <t>Коэффициент покрытия процентов</t>
  </si>
  <si>
    <t>&gt;=0,2-0,5</t>
  </si>
  <si>
    <t>&gt;=0,8-1</t>
  </si>
  <si>
    <t>&gt;=2-3</t>
  </si>
  <si>
    <t>Коэф-ент абсолютной ликвидности:</t>
  </si>
  <si>
    <t>*Если 0,2 и &gt; Данная организация в 2021 г. платежеспособная на дату составления баланса, т.к. Коэф-ент абс.ликвидности в пределах рекомендуемого значения и составляет на начало года ____ и на конец года ____</t>
  </si>
  <si>
    <t>Данная орг за 2021 г. платежесп за счет денежных средств и ожидаемых поступлений, т.к. коэ-ет критич-ой ликвидности в пределах рекомендуемого значения и составляют на начало года ___, на конец года ситуация улучшилась / ухудшилась и составила</t>
  </si>
  <si>
    <t>Коэф-ент критической ликвидности</t>
  </si>
  <si>
    <t>Коэф-ент текущей ликвидности</t>
  </si>
  <si>
    <t>*Если &gt;= 2, в организации достаточно оборотных средств для покрытия краткосрочных обязательств, т.к коэф-ент в пределах рекомендуемых значений</t>
  </si>
  <si>
    <t>*Если 3&gt;= в 2021 г. в организации достаточно оборотнх средств, т.к. коэф-ент текущей ликвидности больше рекомендуемого значения и составлет на начало года ____, на конец года ___, при этом данные значения свидетельтвуют о том, что в 2021 г. происходят замедление оборачиваемости оборотных средств, что отрицательно сказывается на фин.положении организации</t>
  </si>
  <si>
    <t>Если ФО увеличилась, то это свид-ет о повышении интенсивности использования ОС</t>
  </si>
  <si>
    <t>Фондоотдача, руб</t>
  </si>
  <si>
    <t>Фондоёмкость, руб</t>
  </si>
  <si>
    <t>руб ОС приходится на рубль ГП</t>
  </si>
  <si>
    <t>Фондорентабельность, %</t>
  </si>
  <si>
    <t>Фондовооружённость, тыс. руб/на чел</t>
  </si>
  <si>
    <t>Если ФЁ снизилась, то это показывает улучшение использование оборудования</t>
  </si>
  <si>
    <t>Если ФЁ уыеличивается, неэффект исп обору</t>
  </si>
  <si>
    <t>Если ФР увеличивается, свид-ет о повышении эффективности использования ОС</t>
  </si>
  <si>
    <t>тыс. руб. ОС на человека.</t>
  </si>
  <si>
    <t>В 2021 году приходится 28451,76 тыс.руб ОС на чел</t>
  </si>
  <si>
    <t xml:space="preserve">Коэф-нт оборачиваеемости </t>
  </si>
  <si>
    <t xml:space="preserve">Оборачиваемость оборотных средств в отчётном 2022 году замедлилась на 0,05 оборота и скорость одного оборота увеличилась на 4 дня, это свидетельствует о дополнительном вовлечении средств в оборот       </t>
  </si>
  <si>
    <t>привлечение запасов в оборот</t>
  </si>
  <si>
    <t>Сумма привлечения составляет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</si>
</sst>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0"/>
      <color rgb="FF000000"/>
      <name val="SansSerif"/>
      <family val="2"/>
    </font>
    <font>
      <sz val="10"/>
      <color rgb="FF000000"/>
      <name val="Times New Roman"/>
      <family val="2"/>
    </font>
    <font>
      <b/>
      <sz val="10"/>
      <color rgb="FF000000"/>
      <name val="Times New Roman"/>
      <family val="2"/>
    </font>
    <font>
      <b/>
      <sz val="12"/>
      <color rgb="FF000000"/>
      <name val="Times New Roman"/>
      <family val="2"/>
    </font>
    <font>
      <i/>
      <sz val="10"/>
      <color rgb="FF000000"/>
      <name val="Times New Roman"/>
      <family val="2"/>
    </font>
    <font>
      <b/>
      <sz val="9"/>
      <color rgb="FF000000"/>
      <name val="Times New Roman"/>
      <family val="2"/>
    </font>
    <font>
      <i/>
      <sz val="9"/>
      <color rgb="FF000000"/>
      <name val="Times New Roman"/>
      <family val="2"/>
    </font>
    <font>
      <sz val="9"/>
      <color rgb="FF000000"/>
      <name val="Times New Roman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</font>
    <font>
      <i/>
      <sz val="12"/>
      <color rgb="FF000000"/>
      <name val="Times New Roman"/>
    </font>
    <font>
      <u/>
      <sz val="12"/>
      <color rgb="FF000000"/>
      <name val="Times New Roman"/>
    </font>
    <font>
      <i/>
      <vertAlign val="superscript"/>
      <sz val="12"/>
      <color rgb="FF000000"/>
      <name val="Times New Roman"/>
    </font>
    <font>
      <b/>
      <sz val="12"/>
      <color rgb="FF000000"/>
      <name val="Times New Roman"/>
    </font>
    <font>
      <vertAlign val="superscript"/>
      <sz val="12"/>
      <color rgb="FF000000"/>
      <name val="Times New Roman"/>
    </font>
    <font>
      <sz val="10"/>
      <color rgb="FF000000"/>
      <name val="Times New Roman"/>
    </font>
    <font>
      <vertAlign val="superscript"/>
      <sz val="10"/>
      <color rgb="FF000000"/>
      <name val="Times New Roman"/>
    </font>
    <font>
      <b/>
      <sz val="9"/>
      <color rgb="FF000000"/>
      <name val="Times New Roman"/>
    </font>
    <font>
      <sz val="9"/>
      <color rgb="FF000000"/>
      <name val="Times New Roman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/>
    </fill>
    <fill>
      <patternFill patternType="solid">
        <fgColor rgb="FFFFFFFF"/>
      </patternFill>
    </fill>
    <fill>
      <patternFill patternType="none"/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5050"/>
        <bgColor indexed="64"/>
      </patternFill>
    </fill>
  </fills>
  <borders count="17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30" borderId="2"/>
  </cellStyleXfs>
  <cellXfs count="91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3" borderId="0" xfId="0" applyNumberFormat="1" applyFont="1" applyFill="1" applyBorder="1" applyAlignment="1" applyProtection="1">
      <alignment wrapText="1"/>
      <protection locked="0"/>
    </xf>
    <xf numFmtId="0" fontId="3" fillId="5" borderId="1" xfId="0" applyNumberFormat="1" applyFont="1" applyFill="1" applyBorder="1" applyAlignment="1" applyProtection="1">
      <alignment horizontal="left" vertical="center" wrapText="1"/>
    </xf>
    <xf numFmtId="0" fontId="4" fillId="9" borderId="2" xfId="0" applyNumberFormat="1" applyFont="1" applyFill="1" applyBorder="1" applyAlignment="1" applyProtection="1">
      <alignment horizontal="left" vertical="top" wrapText="1"/>
    </xf>
    <xf numFmtId="0" fontId="6" fillId="12" borderId="2" xfId="0" applyNumberFormat="1" applyFont="1" applyFill="1" applyBorder="1" applyAlignment="1" applyProtection="1">
      <alignment horizontal="right" vertical="top" wrapText="1"/>
    </xf>
    <xf numFmtId="0" fontId="10" fillId="22" borderId="1" xfId="0" applyNumberFormat="1" applyFont="1" applyFill="1" applyBorder="1" applyAlignment="1" applyProtection="1">
      <alignment horizontal="center" vertical="center" wrapText="1"/>
    </xf>
    <xf numFmtId="0" fontId="11" fillId="24" borderId="1" xfId="0" applyNumberFormat="1" applyFont="1" applyFill="1" applyBorder="1" applyAlignment="1" applyProtection="1">
      <alignment horizontal="center" vertical="center" wrapText="1"/>
    </xf>
    <xf numFmtId="0" fontId="12" fillId="30" borderId="2" xfId="1"/>
    <xf numFmtId="0" fontId="0" fillId="30" borderId="2" xfId="1" applyFont="1" applyAlignment="1">
      <alignment vertical="center" wrapText="1"/>
    </xf>
    <xf numFmtId="0" fontId="12" fillId="30" borderId="2" xfId="1" applyAlignment="1">
      <alignment vertical="center" wrapText="1"/>
    </xf>
    <xf numFmtId="0" fontId="23" fillId="0" borderId="8" xfId="0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 vertical="center" wrapText="1"/>
    </xf>
    <xf numFmtId="1" fontId="23" fillId="0" borderId="8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3" fillId="5" borderId="6" xfId="0" applyNumberFormat="1" applyFont="1" applyFill="1" applyBorder="1" applyAlignment="1" applyProtection="1">
      <alignment horizontal="left" vertical="center" wrapText="1"/>
    </xf>
    <xf numFmtId="0" fontId="0" fillId="3" borderId="2" xfId="0" applyNumberFormat="1" applyFont="1" applyFill="1" applyBorder="1" applyAlignment="1" applyProtection="1">
      <alignment wrapText="1"/>
      <protection locked="0"/>
    </xf>
    <xf numFmtId="0" fontId="0" fillId="0" borderId="2" xfId="0" applyBorder="1"/>
    <xf numFmtId="0" fontId="24" fillId="2" borderId="8" xfId="0" applyNumberFormat="1" applyFont="1" applyFill="1" applyBorder="1" applyAlignment="1" applyProtection="1">
      <alignment horizontal="center" vertical="center" wrapText="1"/>
    </xf>
    <xf numFmtId="0" fontId="3" fillId="5" borderId="12" xfId="0" applyNumberFormat="1" applyFont="1" applyFill="1" applyBorder="1" applyAlignment="1" applyProtection="1">
      <alignment horizontal="left" vertical="center" wrapText="1"/>
    </xf>
    <xf numFmtId="0" fontId="3" fillId="5" borderId="2" xfId="0" applyNumberFormat="1" applyFont="1" applyFill="1" applyBorder="1" applyAlignment="1" applyProtection="1">
      <alignment horizontal="left" vertical="center" wrapText="1"/>
    </xf>
    <xf numFmtId="0" fontId="23" fillId="31" borderId="8" xfId="0" applyFont="1" applyFill="1" applyBorder="1" applyAlignment="1">
      <alignment horizontal="center" vertical="center"/>
    </xf>
    <xf numFmtId="2" fontId="23" fillId="31" borderId="8" xfId="0" applyNumberFormat="1" applyFont="1" applyFill="1" applyBorder="1" applyAlignment="1">
      <alignment horizontal="center" vertical="center"/>
    </xf>
    <xf numFmtId="164" fontId="23" fillId="0" borderId="8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1" fillId="0" borderId="0" xfId="0" applyFont="1"/>
    <xf numFmtId="0" fontId="23" fillId="0" borderId="0" xfId="0" applyFont="1"/>
    <xf numFmtId="0" fontId="23" fillId="0" borderId="0" xfId="0" applyFont="1" applyAlignment="1">
      <alignment horizontal="left" vertical="center"/>
    </xf>
    <xf numFmtId="0" fontId="23" fillId="3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3" fillId="0" borderId="0" xfId="0" applyFont="1" applyAlignment="1">
      <alignment wrapText="1"/>
    </xf>
    <xf numFmtId="0" fontId="23" fillId="30" borderId="8" xfId="0" applyFont="1" applyFill="1" applyBorder="1" applyAlignment="1">
      <alignment horizontal="left" vertical="center" wrapText="1"/>
    </xf>
    <xf numFmtId="0" fontId="23" fillId="0" borderId="8" xfId="0" applyFont="1" applyBorder="1" applyAlignment="1">
      <alignment horizontal="left"/>
    </xf>
    <xf numFmtId="0" fontId="23" fillId="0" borderId="8" xfId="0" applyFont="1" applyBorder="1" applyAlignment="1">
      <alignment horizontal="left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4" xfId="0" applyFont="1" applyBorder="1" applyAlignment="1">
      <alignment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6" xfId="0" applyFont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justify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left" vertical="center" wrapText="1"/>
    </xf>
    <xf numFmtId="0" fontId="3" fillId="5" borderId="1" xfId="0" applyNumberFormat="1" applyFont="1" applyFill="1" applyBorder="1" applyAlignment="1" applyProtection="1">
      <alignment horizontal="left" vertical="center" wrapText="1"/>
    </xf>
    <xf numFmtId="0" fontId="3" fillId="6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2" fillId="8" borderId="1" xfId="0" applyNumberFormat="1" applyFont="1" applyFill="1" applyBorder="1" applyAlignment="1" applyProtection="1">
      <alignment horizontal="center" vertical="center" wrapText="1"/>
    </xf>
    <xf numFmtId="0" fontId="3" fillId="14" borderId="2" xfId="0" applyNumberFormat="1" applyFont="1" applyFill="1" applyBorder="1" applyAlignment="1" applyProtection="1">
      <alignment horizontal="center" vertical="center" wrapText="1"/>
    </xf>
    <xf numFmtId="0" fontId="5" fillId="10" borderId="2" xfId="0" applyNumberFormat="1" applyFont="1" applyFill="1" applyBorder="1" applyAlignment="1" applyProtection="1">
      <alignment horizontal="left" vertical="top" wrapText="1"/>
    </xf>
    <xf numFmtId="0" fontId="6" fillId="11" borderId="2" xfId="0" applyNumberFormat="1" applyFont="1" applyFill="1" applyBorder="1" applyAlignment="1" applyProtection="1">
      <alignment horizontal="left" vertical="top" wrapText="1"/>
    </xf>
    <xf numFmtId="0" fontId="7" fillId="13" borderId="2" xfId="0" applyNumberFormat="1" applyFont="1" applyFill="1" applyBorder="1" applyAlignment="1" applyProtection="1">
      <alignment horizontal="center" wrapText="1"/>
    </xf>
    <xf numFmtId="0" fontId="7" fillId="15" borderId="1" xfId="0" applyNumberFormat="1" applyFont="1" applyFill="1" applyBorder="1" applyAlignment="1" applyProtection="1">
      <alignment horizontal="center" vertical="center" wrapText="1"/>
    </xf>
    <xf numFmtId="0" fontId="7" fillId="16" borderId="1" xfId="0" applyNumberFormat="1" applyFont="1" applyFill="1" applyBorder="1" applyAlignment="1" applyProtection="1">
      <alignment horizontal="left" vertical="center" wrapText="1"/>
    </xf>
    <xf numFmtId="0" fontId="0" fillId="17" borderId="3" xfId="0" applyNumberFormat="1" applyFont="1" applyFill="1" applyBorder="1" applyAlignment="1" applyProtection="1">
      <alignment wrapText="1"/>
      <protection locked="0"/>
    </xf>
    <xf numFmtId="0" fontId="5" fillId="18" borderId="2" xfId="0" applyNumberFormat="1" applyFont="1" applyFill="1" applyBorder="1" applyAlignment="1" applyProtection="1">
      <alignment horizontal="left" vertical="center" wrapText="1"/>
    </xf>
    <xf numFmtId="0" fontId="9" fillId="21" borderId="1" xfId="0" applyNumberFormat="1" applyFont="1" applyFill="1" applyBorder="1" applyAlignment="1" applyProtection="1">
      <alignment horizontal="center" vertical="center" wrapText="1"/>
    </xf>
    <xf numFmtId="0" fontId="10" fillId="22" borderId="1" xfId="0" applyNumberFormat="1" applyFont="1" applyFill="1" applyBorder="1" applyAlignment="1" applyProtection="1">
      <alignment horizontal="center" vertical="center" wrapText="1"/>
    </xf>
    <xf numFmtId="0" fontId="9" fillId="23" borderId="1" xfId="0" applyNumberFormat="1" applyFont="1" applyFill="1" applyBorder="1" applyAlignment="1" applyProtection="1">
      <alignment horizontal="left" vertical="center" wrapText="1"/>
    </xf>
    <xf numFmtId="0" fontId="11" fillId="25" borderId="1" xfId="0" applyNumberFormat="1" applyFont="1" applyFill="1" applyBorder="1" applyAlignment="1" applyProtection="1">
      <alignment horizontal="left" vertical="center" wrapText="1"/>
    </xf>
    <xf numFmtId="0" fontId="11" fillId="24" borderId="1" xfId="0" applyNumberFormat="1" applyFont="1" applyFill="1" applyBorder="1" applyAlignment="1" applyProtection="1">
      <alignment horizontal="center" vertical="center" wrapText="1"/>
    </xf>
    <xf numFmtId="0" fontId="7" fillId="26" borderId="1" xfId="0" applyNumberFormat="1" applyFont="1" applyFill="1" applyBorder="1" applyAlignment="1" applyProtection="1">
      <alignment horizontal="center" vertical="center" wrapText="1"/>
    </xf>
    <xf numFmtId="0" fontId="7" fillId="27" borderId="4" xfId="0" applyNumberFormat="1" applyFont="1" applyFill="1" applyBorder="1" applyAlignment="1" applyProtection="1">
      <alignment horizontal="left" vertical="center" wrapText="1"/>
    </xf>
    <xf numFmtId="0" fontId="3" fillId="28" borderId="5" xfId="0" applyNumberFormat="1" applyFont="1" applyFill="1" applyBorder="1" applyAlignment="1" applyProtection="1">
      <alignment horizontal="left" vertical="center" wrapText="1"/>
    </xf>
    <xf numFmtId="0" fontId="3" fillId="29" borderId="6" xfId="0" applyNumberFormat="1" applyFont="1" applyFill="1" applyBorder="1" applyAlignment="1" applyProtection="1">
      <alignment horizontal="left" vertical="center" wrapText="1"/>
    </xf>
    <xf numFmtId="0" fontId="2" fillId="30" borderId="7" xfId="0" applyNumberFormat="1" applyFont="1" applyFill="1" applyBorder="1" applyAlignment="1" applyProtection="1">
      <alignment horizontal="left" vertical="center" wrapText="1"/>
    </xf>
    <xf numFmtId="0" fontId="12" fillId="30" borderId="2" xfId="1" applyAlignment="1">
      <alignment horizontal="center" vertical="center" wrapText="1"/>
    </xf>
    <xf numFmtId="0" fontId="0" fillId="30" borderId="2" xfId="1" applyFont="1" applyAlignment="1">
      <alignment horizontal="center" vertical="center" wrapText="1"/>
    </xf>
    <xf numFmtId="0" fontId="23" fillId="0" borderId="9" xfId="0" applyFont="1" applyBorder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2" fontId="23" fillId="0" borderId="11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2" borderId="8" xfId="0" applyNumberFormat="1" applyFont="1" applyFill="1" applyBorder="1" applyAlignment="1" applyProtection="1">
      <alignment horizontal="center" vertical="center" wrapText="1"/>
    </xf>
    <xf numFmtId="0" fontId="24" fillId="5" borderId="8" xfId="0" applyNumberFormat="1" applyFont="1" applyFill="1" applyBorder="1" applyAlignment="1" applyProtection="1">
      <alignment horizontal="left" vertical="center" wrapText="1"/>
    </xf>
    <xf numFmtId="0" fontId="24" fillId="7" borderId="8" xfId="0" applyNumberFormat="1" applyFont="1" applyFill="1" applyBorder="1" applyAlignment="1" applyProtection="1">
      <alignment horizontal="center" vertical="center" wrapText="1"/>
    </xf>
    <xf numFmtId="3" fontId="24" fillId="7" borderId="8" xfId="0" applyNumberFormat="1" applyFont="1" applyFill="1" applyBorder="1" applyAlignment="1" applyProtection="1">
      <alignment horizontal="center" vertical="center" wrapText="1"/>
    </xf>
    <xf numFmtId="0" fontId="26" fillId="16" borderId="8" xfId="0" applyNumberFormat="1" applyFont="1" applyFill="1" applyBorder="1" applyAlignment="1" applyProtection="1">
      <alignment horizontal="left" vertical="center" wrapText="1"/>
    </xf>
    <xf numFmtId="0" fontId="3" fillId="5" borderId="2" xfId="0" applyNumberFormat="1" applyFont="1" applyFill="1" applyBorder="1" applyAlignment="1" applyProtection="1">
      <alignment horizontal="left" vertical="center" wrapText="1"/>
    </xf>
    <xf numFmtId="0" fontId="3" fillId="7" borderId="2" xfId="0" applyNumberFormat="1" applyFont="1" applyFill="1" applyBorder="1" applyAlignment="1" applyProtection="1">
      <alignment horizontal="center" vertical="center" wrapText="1"/>
    </xf>
    <xf numFmtId="0" fontId="7" fillId="16" borderId="2" xfId="0" applyNumberFormat="1" applyFont="1" applyFill="1" applyBorder="1" applyAlignment="1" applyProtection="1">
      <alignment horizontal="left" vertical="center" wrapText="1"/>
    </xf>
    <xf numFmtId="0" fontId="7" fillId="19" borderId="2" xfId="0" applyNumberFormat="1" applyFont="1" applyFill="1" applyBorder="1" applyAlignment="1" applyProtection="1">
      <alignment horizontal="center" vertical="center" wrapText="1"/>
    </xf>
    <xf numFmtId="0" fontId="8" fillId="20" borderId="2" xfId="0" applyNumberFormat="1" applyFont="1" applyFill="1" applyBorder="1" applyAlignment="1" applyProtection="1">
      <alignment horizontal="left" vertical="center" wrapText="1"/>
    </xf>
    <xf numFmtId="0" fontId="24" fillId="8" borderId="8" xfId="0" applyNumberFormat="1" applyFont="1" applyFill="1" applyBorder="1" applyAlignment="1" applyProtection="1">
      <alignment horizontal="center" vertical="center" wrapText="1"/>
    </xf>
    <xf numFmtId="0" fontId="24" fillId="13" borderId="2" xfId="0" applyNumberFormat="1" applyFont="1" applyFill="1" applyBorder="1" applyAlignment="1" applyProtection="1">
      <alignment horizontal="center" wrapText="1"/>
    </xf>
    <xf numFmtId="0" fontId="0" fillId="17" borderId="2" xfId="0" applyNumberFormat="1" applyFont="1" applyFill="1" applyBorder="1" applyAlignment="1" applyProtection="1">
      <alignment wrapText="1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ru-RU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Анализ оборачиваемости оборотных средств АО "МАОУ" за 2021-2022 гг.</a:t>
            </a:r>
          </a:p>
        </c:rich>
      </c:tx>
      <c:layout>
        <c:manualLayout>
          <c:xMode val="edge"/>
          <c:yMode val="edge"/>
          <c:x val="0.31444278054200281"/>
          <c:y val="2.33236151603498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52196480041221838"/>
          <c:y val="0.20291545189504373"/>
          <c:w val="0.4270689016633657"/>
          <c:h val="0.606085259750694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Т3!$C$2</c:f>
              <c:strCache>
                <c:ptCount val="1"/>
                <c:pt idx="0">
                  <c:v>На конец 2021 г.</c:v>
                </c:pt>
              </c:strCache>
            </c:strRef>
          </c:tx>
          <c:invertIfNegative val="0"/>
          <c:cat>
            <c:strRef>
              <c:f>Т3!$B$3:$B$10</c:f>
              <c:strCache>
                <c:ptCount val="8"/>
                <c:pt idx="0">
                  <c:v>Коэффициент оборачиваемости оборотных средств</c:v>
                </c:pt>
                <c:pt idx="1">
                  <c:v>Скорость оборота в днях</c:v>
                </c:pt>
                <c:pt idx="2">
                  <c:v>Коэффициент оборачиваемости запасов</c:v>
                </c:pt>
                <c:pt idx="3">
                  <c:v>Скорость оборота запасов в днях</c:v>
                </c:pt>
                <c:pt idx="4">
                  <c:v>Коэффициент оборачиваемости дебиторской задолженности</c:v>
                </c:pt>
                <c:pt idx="5">
                  <c:v>Скорость оборота дебиторской задолженности в днях</c:v>
                </c:pt>
                <c:pt idx="6">
                  <c:v>Коэффициент оборачиваемости денежных средств</c:v>
                </c:pt>
                <c:pt idx="7">
                  <c:v>Скорость оборота денежных средств в днях</c:v>
                </c:pt>
              </c:strCache>
            </c:strRef>
          </c:cat>
          <c:val>
            <c:numRef>
              <c:f>Т3!$C$3:$C$10</c:f>
              <c:numCache>
                <c:formatCode>0</c:formatCode>
                <c:ptCount val="8"/>
                <c:pt idx="0" formatCode="0.00">
                  <c:v>2.20247057960604</c:v>
                </c:pt>
                <c:pt idx="1">
                  <c:v>165.72298553258688</c:v>
                </c:pt>
                <c:pt idx="2" formatCode="0.00">
                  <c:v>15.583675785645763</c:v>
                </c:pt>
                <c:pt idx="3">
                  <c:v>23.421945182933293</c:v>
                </c:pt>
                <c:pt idx="4" formatCode="0.00">
                  <c:v>24.067376386696669</c:v>
                </c:pt>
                <c:pt idx="5">
                  <c:v>15.165757751715518</c:v>
                </c:pt>
                <c:pt idx="6" formatCode="0.00">
                  <c:v>2.7490985997255968</c:v>
                </c:pt>
                <c:pt idx="7">
                  <c:v>132.77079259231834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6-4467-B06A-3603D7A2CF99}"/>
            </c:ext>
          </c:extLst>
        </c:ser>
        <c:ser>
          <c:idx val="1"/>
          <c:order val="1"/>
          <c:tx>
            <c:strRef>
              <c:f>Т3!$D$2</c:f>
              <c:strCache>
                <c:ptCount val="1"/>
                <c:pt idx="0">
                  <c:v>На конец 2022 г.</c:v>
                </c:pt>
              </c:strCache>
            </c:strRef>
          </c:tx>
          <c:invertIfNegative val="0"/>
          <c:cat>
            <c:strRef>
              <c:f>Т3!$B$3:$B$10</c:f>
              <c:strCache>
                <c:ptCount val="8"/>
                <c:pt idx="0">
                  <c:v>Коэффициент оборачиваемости оборотных средств</c:v>
                </c:pt>
                <c:pt idx="1">
                  <c:v>Скорость оборота в днях</c:v>
                </c:pt>
                <c:pt idx="2">
                  <c:v>Коэффициент оборачиваемости запасов</c:v>
                </c:pt>
                <c:pt idx="3">
                  <c:v>Скорость оборота запасов в днях</c:v>
                </c:pt>
                <c:pt idx="4">
                  <c:v>Коэффициент оборачиваемости дебиторской задолженности</c:v>
                </c:pt>
                <c:pt idx="5">
                  <c:v>Скорость оборота дебиторской задолженности в днях</c:v>
                </c:pt>
                <c:pt idx="6">
                  <c:v>Коэффициент оборачиваемости денежных средств</c:v>
                </c:pt>
                <c:pt idx="7">
                  <c:v>Скорость оборота денежных средств в днях</c:v>
                </c:pt>
              </c:strCache>
            </c:strRef>
          </c:cat>
          <c:val>
            <c:numRef>
              <c:f>Т3!$D$3:$D$10</c:f>
              <c:numCache>
                <c:formatCode>0</c:formatCode>
                <c:ptCount val="8"/>
                <c:pt idx="0" formatCode="0.00">
                  <c:v>2.1534297361711081</c:v>
                </c:pt>
                <c:pt idx="1">
                  <c:v>169.49705572886995</c:v>
                </c:pt>
                <c:pt idx="2" formatCode="0.00">
                  <c:v>11.532279415363497</c:v>
                </c:pt>
                <c:pt idx="3">
                  <c:v>31.650291052932765</c:v>
                </c:pt>
                <c:pt idx="4" formatCode="0.00">
                  <c:v>41.510189885811322</c:v>
                </c:pt>
                <c:pt idx="5">
                  <c:v>8.7930216894710309</c:v>
                </c:pt>
                <c:pt idx="6" formatCode="0.00">
                  <c:v>2.6461434012771985</c:v>
                </c:pt>
                <c:pt idx="7">
                  <c:v>137.93659097380271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6-4467-B06A-3603D7A2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34560"/>
        <c:axId val="194436096"/>
      </c:barChart>
      <c:catAx>
        <c:axId val="194434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4436096"/>
        <c:crosses val="autoZero"/>
        <c:auto val="1"/>
        <c:lblAlgn val="ctr"/>
        <c:lblOffset val="100"/>
        <c:noMultiLvlLbl val="0"/>
      </c:catAx>
      <c:valAx>
        <c:axId val="19443609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9443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2</xdr:col>
      <xdr:colOff>533400</xdr:colOff>
      <xdr:row>16</xdr:row>
      <xdr:rowOff>342900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68225"/>
          <a:ext cx="5334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533400</xdr:colOff>
      <xdr:row>17</xdr:row>
      <xdr:rowOff>342900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20750"/>
          <a:ext cx="5334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3</xdr:col>
      <xdr:colOff>257175</xdr:colOff>
      <xdr:row>18</xdr:row>
      <xdr:rowOff>342900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73275"/>
          <a:ext cx="8667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4</xdr:col>
      <xdr:colOff>114300</xdr:colOff>
      <xdr:row>19</xdr:row>
      <xdr:rowOff>285750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35300"/>
          <a:ext cx="1333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4</xdr:col>
      <xdr:colOff>104775</xdr:colOff>
      <xdr:row>20</xdr:row>
      <xdr:rowOff>381000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30825"/>
          <a:ext cx="13239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233973</xdr:colOff>
      <xdr:row>19</xdr:row>
      <xdr:rowOff>79130</xdr:rowOff>
    </xdr:from>
    <xdr:to>
      <xdr:col>5</xdr:col>
      <xdr:colOff>1119798</xdr:colOff>
      <xdr:row>36</xdr:row>
      <xdr:rowOff>107706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22"/>
  <sheetViews>
    <sheetView workbookViewId="0">
      <selection sqref="A1:AF1"/>
    </sheetView>
  </sheetViews>
  <sheetFormatPr defaultRowHeight="15"/>
  <cols>
    <col min="1" max="1" width="0.140625" customWidth="1"/>
    <col min="2" max="2" width="0.7109375" customWidth="1"/>
    <col min="3" max="3" width="10.85546875" customWidth="1"/>
    <col min="4" max="4" width="1.7109375" customWidth="1"/>
    <col min="5" max="5" width="5" customWidth="1"/>
    <col min="6" max="6" width="4.140625" customWidth="1"/>
    <col min="7" max="7" width="2.42578125" customWidth="1"/>
    <col min="8" max="9" width="1.7109375" customWidth="1"/>
    <col min="10" max="10" width="5" customWidth="1"/>
    <col min="11" max="11" width="0.140625" customWidth="1"/>
    <col min="12" max="12" width="1.42578125" customWidth="1"/>
    <col min="13" max="13" width="5" customWidth="1"/>
    <col min="14" max="14" width="4.140625" customWidth="1"/>
    <col min="15" max="15" width="2.42578125" customWidth="1"/>
    <col min="16" max="16" width="0.85546875" customWidth="1"/>
    <col min="17" max="17" width="2.42578125" customWidth="1"/>
    <col min="18" max="18" width="0.85546875" customWidth="1"/>
    <col min="19" max="19" width="0.7109375" customWidth="1"/>
    <col min="20" max="20" width="3.42578125" customWidth="1"/>
    <col min="21" max="21" width="3.28515625" customWidth="1"/>
    <col min="22" max="22" width="4.140625" customWidth="1"/>
    <col min="23" max="23" width="2.42578125" customWidth="1"/>
    <col min="24" max="24" width="0.85546875" customWidth="1"/>
    <col min="25" max="25" width="3.7109375" customWidth="1"/>
    <col min="26" max="26" width="1.7109375" customWidth="1"/>
    <col min="27" max="27" width="3.85546875" customWidth="1"/>
    <col min="28" max="28" width="1.7109375" customWidth="1"/>
    <col min="29" max="30" width="0.85546875" customWidth="1"/>
    <col min="31" max="31" width="6.7109375" customWidth="1"/>
    <col min="32" max="32" width="2.42578125" customWidth="1"/>
    <col min="33" max="33" width="5" customWidth="1"/>
    <col min="34" max="34" width="20" customWidth="1"/>
  </cols>
  <sheetData>
    <row r="1" spans="1:34" ht="30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2"/>
      <c r="AH1" s="2"/>
    </row>
    <row r="2" spans="1:34" ht="1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2"/>
      <c r="AH2" s="2"/>
    </row>
    <row r="3" spans="1:34" ht="15.95" customHeight="1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 t="s">
        <v>2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2"/>
      <c r="AH3" s="2"/>
    </row>
    <row r="4" spans="1:34" ht="15.95" customHeight="1">
      <c r="A4" s="45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6" t="s">
        <v>4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2"/>
      <c r="AH4" s="2"/>
    </row>
    <row r="5" spans="1:34" ht="15.95" customHeight="1">
      <c r="A5" s="47" t="s">
        <v>5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2"/>
      <c r="AH5" s="2"/>
    </row>
    <row r="6" spans="1:34" ht="45.95" customHeight="1">
      <c r="A6" s="45" t="s">
        <v>6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8" t="s">
        <v>7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2"/>
      <c r="AH6" s="2"/>
    </row>
    <row r="7" spans="1:34" ht="12.95" customHeight="1">
      <c r="A7" s="44" t="s">
        <v>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2"/>
      <c r="AH7" s="2"/>
    </row>
    <row r="8" spans="1:34" ht="59.1" customHeight="1">
      <c r="A8" s="49" t="s">
        <v>9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2"/>
      <c r="AH8" s="2"/>
    </row>
    <row r="9" spans="1:34" ht="15.95" customHeight="1">
      <c r="A9" s="49" t="s">
        <v>8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2"/>
      <c r="AH9" s="2"/>
    </row>
    <row r="10" spans="1:34" ht="15.95" customHeight="1">
      <c r="A10" s="45" t="s">
        <v>10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 t="s">
        <v>11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2"/>
      <c r="AH10" s="2"/>
    </row>
    <row r="11" spans="1:34" ht="15.95" customHeight="1">
      <c r="A11" s="45" t="s">
        <v>12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 t="s">
        <v>13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2"/>
      <c r="AH11" s="2"/>
    </row>
    <row r="12" spans="1:34" ht="15.95" customHeight="1">
      <c r="A12" s="45" t="s">
        <v>14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2"/>
      <c r="AH12" s="2"/>
    </row>
    <row r="13" spans="1:34" ht="15.95" customHeight="1">
      <c r="A13" s="45" t="s">
        <v>15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2"/>
      <c r="AH13" s="2"/>
    </row>
    <row r="14" spans="1:34" ht="30" customHeight="1">
      <c r="A14" s="45" t="s">
        <v>16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6" t="s">
        <v>17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2"/>
      <c r="AH14" s="2"/>
    </row>
    <row r="15" spans="1:34" ht="30" customHeight="1">
      <c r="A15" s="45" t="s">
        <v>18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6" t="s">
        <v>19</v>
      </c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2"/>
      <c r="AH15" s="2"/>
    </row>
    <row r="16" spans="1:34" ht="30" customHeight="1">
      <c r="A16" s="45" t="s">
        <v>20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6" t="s">
        <v>21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2"/>
      <c r="AH16" s="2"/>
    </row>
    <row r="17" spans="1:34" ht="15.95" customHeight="1">
      <c r="A17" s="45" t="s">
        <v>22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6" t="s">
        <v>23</v>
      </c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2"/>
      <c r="AH17" s="2"/>
    </row>
    <row r="18" spans="1:34" ht="30" customHeight="1">
      <c r="A18" s="45" t="s">
        <v>24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6" t="s">
        <v>25</v>
      </c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2"/>
      <c r="AH18" s="2"/>
    </row>
    <row r="19" spans="1:34" ht="44.1" customHeight="1">
      <c r="A19" s="45" t="s">
        <v>26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2"/>
      <c r="AH19" s="2"/>
    </row>
    <row r="20" spans="1:34" ht="15.95" customHeight="1">
      <c r="A20" s="45" t="s">
        <v>10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2"/>
      <c r="AH20" s="2"/>
    </row>
    <row r="21" spans="1:34" ht="15.95" customHeight="1">
      <c r="A21" s="45" t="s">
        <v>27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2"/>
      <c r="AH21" s="2"/>
    </row>
    <row r="22" spans="1:34" ht="0.95" customHeight="1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</sheetData>
  <mergeCells count="36">
    <mergeCell ref="A21:L21"/>
    <mergeCell ref="M21:AF21"/>
    <mergeCell ref="A18:L18"/>
    <mergeCell ref="M18:AF18"/>
    <mergeCell ref="A19:L19"/>
    <mergeCell ref="M19:AF19"/>
    <mergeCell ref="A20:L20"/>
    <mergeCell ref="M20:AF20"/>
    <mergeCell ref="A15:L15"/>
    <mergeCell ref="M15:AF15"/>
    <mergeCell ref="A16:L16"/>
    <mergeCell ref="M16:AF16"/>
    <mergeCell ref="A17:L17"/>
    <mergeCell ref="M17:AF17"/>
    <mergeCell ref="A12:L12"/>
    <mergeCell ref="M12:AF12"/>
    <mergeCell ref="A13:L13"/>
    <mergeCell ref="M13:AF13"/>
    <mergeCell ref="A14:L14"/>
    <mergeCell ref="M14:AF14"/>
    <mergeCell ref="A9:AF9"/>
    <mergeCell ref="A10:L10"/>
    <mergeCell ref="M10:AF10"/>
    <mergeCell ref="A11:L11"/>
    <mergeCell ref="M11:AF11"/>
    <mergeCell ref="A5:AF5"/>
    <mergeCell ref="A6:L6"/>
    <mergeCell ref="M6:AF6"/>
    <mergeCell ref="A7:AF7"/>
    <mergeCell ref="A8:AF8"/>
    <mergeCell ref="A1:AF1"/>
    <mergeCell ref="A2:AF2"/>
    <mergeCell ref="A3:L3"/>
    <mergeCell ref="M3:AF3"/>
    <mergeCell ref="A4:L4"/>
    <mergeCell ref="M4:AF4"/>
  </mergeCells>
  <pageMargins left="0" right="0" top="0" bottom="0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G8"/>
    </sheetView>
  </sheetViews>
  <sheetFormatPr defaultRowHeight="15"/>
  <cols>
    <col min="1" max="1" width="6.5703125" customWidth="1"/>
    <col min="2" max="2" width="57.28515625" customWidth="1"/>
    <col min="5" max="5" width="11.7109375" bestFit="1" customWidth="1"/>
    <col min="6" max="6" width="22.7109375" customWidth="1"/>
  </cols>
  <sheetData>
    <row r="1" spans="1:7" ht="15.75">
      <c r="A1" s="70" t="s">
        <v>552</v>
      </c>
      <c r="B1" s="70"/>
      <c r="C1" s="70"/>
      <c r="D1" s="70"/>
      <c r="E1" s="70"/>
    </row>
    <row r="2" spans="1:7" ht="47.25">
      <c r="A2" s="11" t="s">
        <v>457</v>
      </c>
      <c r="B2" s="11" t="s">
        <v>37</v>
      </c>
      <c r="C2" s="14" t="s">
        <v>526</v>
      </c>
      <c r="D2" s="14" t="s">
        <v>527</v>
      </c>
      <c r="E2" s="11" t="s">
        <v>446</v>
      </c>
    </row>
    <row r="3" spans="1:7" ht="15.75">
      <c r="A3" s="13">
        <v>1</v>
      </c>
      <c r="B3" s="34" t="s">
        <v>513</v>
      </c>
      <c r="C3" s="12">
        <f>Баланс!W36/Баланс!W50</f>
        <v>0.92570683869720527</v>
      </c>
      <c r="D3" s="12">
        <f>Баланс!Q36/Баланс!Q50</f>
        <v>0.9025106905766167</v>
      </c>
      <c r="E3" s="12">
        <f>D3-C3</f>
        <v>-2.3196148120588567E-2</v>
      </c>
      <c r="F3" s="28" t="s">
        <v>553</v>
      </c>
      <c r="G3" t="s">
        <v>559</v>
      </c>
    </row>
    <row r="4" spans="1:7" ht="15.75">
      <c r="A4" s="13">
        <v>2</v>
      </c>
      <c r="B4" s="34" t="s">
        <v>514</v>
      </c>
      <c r="C4" s="12">
        <f>(Баланс!W36+Баланс!W42)/Баланс!W50</f>
        <v>0.93638442797302457</v>
      </c>
      <c r="D4" s="12">
        <f>(Баланс!Q36+Баланс!Q42)/Баланс!Q50</f>
        <v>0.91250091645087028</v>
      </c>
      <c r="E4" s="12">
        <f t="shared" ref="E4:E7" si="0">D4-C4</f>
        <v>-2.3883511522154288E-2</v>
      </c>
      <c r="F4" s="28" t="s">
        <v>554</v>
      </c>
      <c r="G4" t="s">
        <v>558</v>
      </c>
    </row>
    <row r="5" spans="1:7" ht="15.75">
      <c r="A5" s="13">
        <v>3</v>
      </c>
      <c r="B5" s="34" t="s">
        <v>515</v>
      </c>
      <c r="C5" s="12">
        <f>1/C3</f>
        <v>1.0802556038230757</v>
      </c>
      <c r="D5" s="12">
        <f>1/D3</f>
        <v>1.1080201159291498</v>
      </c>
      <c r="E5" s="12">
        <f t="shared" si="0"/>
        <v>2.7764512106074113E-2</v>
      </c>
      <c r="F5" s="28" t="s">
        <v>555</v>
      </c>
      <c r="G5" t="s">
        <v>560</v>
      </c>
    </row>
    <row r="6" spans="1:7" ht="15.75">
      <c r="A6" s="13">
        <v>4</v>
      </c>
      <c r="B6" s="34" t="s">
        <v>516</v>
      </c>
      <c r="C6" s="25">
        <f>(Баланс!W36-Баланс!W18)/Баланс!W26</f>
        <v>0.7572459089339113</v>
      </c>
      <c r="D6" s="25">
        <f>(Баланс!Q36-Баланс!Q18)/Баланс!Q26</f>
        <v>0.76078604918249082</v>
      </c>
      <c r="E6" s="25">
        <f t="shared" si="0"/>
        <v>3.5401402485795153E-3</v>
      </c>
      <c r="F6" s="28" t="s">
        <v>556</v>
      </c>
      <c r="G6" t="s">
        <v>561</v>
      </c>
    </row>
    <row r="7" spans="1:7" ht="15.75">
      <c r="A7" s="13">
        <v>5</v>
      </c>
      <c r="B7" s="34" t="s">
        <v>517</v>
      </c>
      <c r="C7" s="12">
        <f>(Баланс!W42+Баланс!W49)/Баланс!W36</f>
        <v>8.025560382307563E-2</v>
      </c>
      <c r="D7" s="12">
        <f>(Баланс!Q42+Баланс!Q49)/Баланс!Q36</f>
        <v>0.10802011592914992</v>
      </c>
      <c r="E7" s="12">
        <f t="shared" si="0"/>
        <v>2.7764512106074293E-2</v>
      </c>
      <c r="F7" s="28" t="s">
        <v>557</v>
      </c>
      <c r="G7" t="s">
        <v>562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36"/>
  <sheetViews>
    <sheetView workbookViewId="0">
      <selection activeCell="M14" sqref="M14:R14"/>
    </sheetView>
  </sheetViews>
  <sheetFormatPr defaultRowHeight="15"/>
  <cols>
    <col min="1" max="1" width="0.140625" customWidth="1"/>
    <col min="2" max="2" width="5" customWidth="1"/>
    <col min="3" max="3" width="4.140625" customWidth="1"/>
    <col min="4" max="4" width="2.42578125" customWidth="1"/>
    <col min="5" max="6" width="1.7109375" customWidth="1"/>
    <col min="7" max="7" width="5" customWidth="1"/>
    <col min="8" max="8" width="0.140625" customWidth="1"/>
    <col min="9" max="9" width="1.42578125" customWidth="1"/>
    <col min="10" max="10" width="5" customWidth="1"/>
    <col min="11" max="11" width="4.140625" customWidth="1"/>
    <col min="12" max="12" width="4.7109375" customWidth="1"/>
    <col min="13" max="13" width="3.85546875" customWidth="1"/>
    <col min="14" max="14" width="1.7109375" customWidth="1"/>
    <col min="15" max="16" width="0.85546875" customWidth="1"/>
    <col min="17" max="17" width="6.7109375" customWidth="1"/>
    <col min="18" max="18" width="2.42578125" customWidth="1"/>
    <col min="19" max="19" width="10.140625" customWidth="1"/>
    <col min="20" max="20" width="20" hidden="1" customWidth="1"/>
    <col min="21" max="21" width="4.5703125" customWidth="1"/>
    <col min="22" max="22" width="0.28515625" customWidth="1"/>
    <col min="23" max="23" width="5.5703125" customWidth="1"/>
    <col min="24" max="24" width="9.140625" hidden="1" customWidth="1"/>
    <col min="26" max="26" width="0.5703125" customWidth="1"/>
    <col min="28" max="28" width="13" customWidth="1"/>
    <col min="30" max="30" width="15.85546875" customWidth="1"/>
  </cols>
  <sheetData>
    <row r="1" spans="1:30" ht="20.25" customHeight="1">
      <c r="A1" s="89" t="s">
        <v>512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</row>
    <row r="2" spans="1:30" ht="30" customHeight="1">
      <c r="A2" s="16" t="s">
        <v>190</v>
      </c>
      <c r="B2" s="78" t="s">
        <v>37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88" t="s">
        <v>192</v>
      </c>
      <c r="N2" s="88"/>
      <c r="O2" s="88"/>
      <c r="P2" s="88"/>
      <c r="Q2" s="88"/>
      <c r="R2" s="88"/>
      <c r="S2" s="88"/>
      <c r="T2" s="11"/>
      <c r="U2" s="78" t="s">
        <v>191</v>
      </c>
      <c r="V2" s="78"/>
      <c r="W2" s="78"/>
      <c r="X2" s="78"/>
      <c r="Y2" s="78"/>
      <c r="Z2" s="78"/>
      <c r="AA2" s="78"/>
      <c r="AB2" s="76" t="s">
        <v>446</v>
      </c>
      <c r="AC2" s="77"/>
      <c r="AD2" s="75" t="s">
        <v>480</v>
      </c>
    </row>
    <row r="3" spans="1:30" ht="15" customHeight="1">
      <c r="A3" s="16" t="s">
        <v>42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 t="s">
        <v>478</v>
      </c>
      <c r="N3" s="78"/>
      <c r="O3" s="78"/>
      <c r="P3" s="78"/>
      <c r="Q3" s="78"/>
      <c r="R3" s="78"/>
      <c r="S3" s="11" t="s">
        <v>479</v>
      </c>
      <c r="T3" s="11"/>
      <c r="U3" s="78" t="s">
        <v>478</v>
      </c>
      <c r="V3" s="78"/>
      <c r="W3" s="78"/>
      <c r="X3" s="78"/>
      <c r="Y3" s="78"/>
      <c r="Z3" s="78"/>
      <c r="AA3" s="11" t="s">
        <v>479</v>
      </c>
      <c r="AB3" s="20" t="s">
        <v>478</v>
      </c>
      <c r="AC3" s="11" t="s">
        <v>479</v>
      </c>
      <c r="AD3" s="75"/>
    </row>
    <row r="4" spans="1:30" ht="17.100000000000001" customHeight="1">
      <c r="A4" s="17"/>
      <c r="B4" s="79" t="s">
        <v>563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80" t="s">
        <v>481</v>
      </c>
      <c r="N4" s="80"/>
      <c r="O4" s="80"/>
      <c r="P4" s="80"/>
      <c r="Q4" s="80"/>
      <c r="R4" s="80"/>
      <c r="S4" s="12">
        <f t="shared" ref="S4:S20" si="0">M4/$M$14*100</f>
        <v>452.18812360976034</v>
      </c>
      <c r="T4" s="11"/>
      <c r="U4" s="80" t="s">
        <v>482</v>
      </c>
      <c r="V4" s="80"/>
      <c r="W4" s="80"/>
      <c r="X4" s="80"/>
      <c r="Y4" s="80"/>
      <c r="Z4" s="80"/>
      <c r="AA4" s="12">
        <f t="shared" ref="AA4:AA20" si="1">U4/$U$14*100</f>
        <v>380.16604049940634</v>
      </c>
      <c r="AB4" s="11">
        <f>U4-M4</f>
        <v>1726511</v>
      </c>
      <c r="AC4" s="12">
        <f>AA4-S4</f>
        <v>-72.022083110354004</v>
      </c>
      <c r="AD4" s="12">
        <f>U4/M4*100</f>
        <v>132.12169066367102</v>
      </c>
    </row>
    <row r="5" spans="1:30" ht="15.95" customHeight="1">
      <c r="A5" s="17"/>
      <c r="B5" s="79" t="s">
        <v>483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81">
        <v>4036772</v>
      </c>
      <c r="N5" s="80"/>
      <c r="O5" s="80"/>
      <c r="P5" s="80"/>
      <c r="Q5" s="80"/>
      <c r="R5" s="80"/>
      <c r="S5" s="12">
        <f t="shared" si="0"/>
        <v>339.6115237194652</v>
      </c>
      <c r="T5" s="11"/>
      <c r="U5" s="81">
        <v>5065917</v>
      </c>
      <c r="V5" s="80"/>
      <c r="W5" s="80"/>
      <c r="X5" s="80"/>
      <c r="Y5" s="80"/>
      <c r="Z5" s="80"/>
      <c r="AA5" s="12">
        <f t="shared" si="1"/>
        <v>271.19789419361473</v>
      </c>
      <c r="AB5" s="11">
        <f t="shared" ref="AB5:AB20" si="2">U5-M5</f>
        <v>1029145</v>
      </c>
      <c r="AC5" s="12">
        <f t="shared" ref="AC5:AC20" si="3">AA5-S5</f>
        <v>-68.413629525850467</v>
      </c>
      <c r="AD5" s="12">
        <f t="shared" ref="AD5:AD20" si="4">U5/M5*100</f>
        <v>125.49425630181739</v>
      </c>
    </row>
    <row r="6" spans="1:30" ht="15.95" customHeight="1">
      <c r="A6" s="17"/>
      <c r="B6" s="79" t="s">
        <v>484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 t="s">
        <v>485</v>
      </c>
      <c r="N6" s="80"/>
      <c r="O6" s="80"/>
      <c r="P6" s="80"/>
      <c r="Q6" s="80"/>
      <c r="R6" s="80"/>
      <c r="S6" s="12">
        <f t="shared" si="0"/>
        <v>112.57659989029516</v>
      </c>
      <c r="T6" s="11"/>
      <c r="U6" s="80" t="s">
        <v>486</v>
      </c>
      <c r="V6" s="80"/>
      <c r="W6" s="80"/>
      <c r="X6" s="80"/>
      <c r="Y6" s="80"/>
      <c r="Z6" s="80"/>
      <c r="AA6" s="12">
        <f t="shared" si="1"/>
        <v>108.96814630579161</v>
      </c>
      <c r="AB6" s="11">
        <f t="shared" si="2"/>
        <v>697366</v>
      </c>
      <c r="AC6" s="12">
        <f t="shared" si="3"/>
        <v>-3.6084535845035504</v>
      </c>
      <c r="AD6" s="12">
        <f t="shared" si="4"/>
        <v>152.11477167849284</v>
      </c>
    </row>
    <row r="7" spans="1:30" ht="15.95" customHeight="1">
      <c r="A7" s="17"/>
      <c r="B7" s="79" t="s">
        <v>487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81">
        <v>160110</v>
      </c>
      <c r="N7" s="80"/>
      <c r="O7" s="80"/>
      <c r="P7" s="80"/>
      <c r="Q7" s="80"/>
      <c r="R7" s="80"/>
      <c r="S7" s="12">
        <f t="shared" si="0"/>
        <v>13.46997082389681</v>
      </c>
      <c r="T7" s="11"/>
      <c r="U7" s="81">
        <v>167816</v>
      </c>
      <c r="V7" s="80"/>
      <c r="W7" s="80"/>
      <c r="X7" s="80"/>
      <c r="Y7" s="80"/>
      <c r="Z7" s="80"/>
      <c r="AA7" s="12">
        <f t="shared" si="1"/>
        <v>8.9838317153628147</v>
      </c>
      <c r="AB7" s="11">
        <f t="shared" si="2"/>
        <v>7706</v>
      </c>
      <c r="AC7" s="12">
        <f t="shared" si="3"/>
        <v>-4.4861391085339957</v>
      </c>
      <c r="AD7" s="12">
        <f t="shared" si="4"/>
        <v>104.81294110299169</v>
      </c>
    </row>
    <row r="8" spans="1:30" ht="15.95" customHeight="1">
      <c r="A8" s="17"/>
      <c r="B8" s="79" t="s">
        <v>488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80" t="s">
        <v>489</v>
      </c>
      <c r="N8" s="80"/>
      <c r="O8" s="80"/>
      <c r="P8" s="80"/>
      <c r="Q8" s="80"/>
      <c r="R8" s="80"/>
      <c r="S8" s="12">
        <f t="shared" si="0"/>
        <v>99.106629066398355</v>
      </c>
      <c r="T8" s="11"/>
      <c r="U8" s="81">
        <v>1867685</v>
      </c>
      <c r="V8" s="80"/>
      <c r="W8" s="80"/>
      <c r="X8" s="80"/>
      <c r="Y8" s="80"/>
      <c r="Z8" s="80"/>
      <c r="AA8" s="12">
        <f t="shared" si="1"/>
        <v>99.984314590428795</v>
      </c>
      <c r="AB8" s="11">
        <f t="shared" si="2"/>
        <v>689660</v>
      </c>
      <c r="AC8" s="12">
        <f t="shared" si="3"/>
        <v>0.87768552403043998</v>
      </c>
      <c r="AD8" s="12">
        <f t="shared" si="4"/>
        <v>158.54374907153922</v>
      </c>
    </row>
    <row r="9" spans="1:30" ht="30" customHeight="1">
      <c r="A9" s="17"/>
      <c r="B9" s="79" t="s">
        <v>490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80" t="s">
        <v>491</v>
      </c>
      <c r="N9" s="80"/>
      <c r="O9" s="80"/>
      <c r="P9" s="80"/>
      <c r="Q9" s="80"/>
      <c r="R9" s="80"/>
      <c r="S9" s="12">
        <f t="shared" si="0"/>
        <v>2.9139927514041206</v>
      </c>
      <c r="T9" s="11"/>
      <c r="U9" s="80" t="s">
        <v>492</v>
      </c>
      <c r="V9" s="80"/>
      <c r="W9" s="80"/>
      <c r="X9" s="80"/>
      <c r="Y9" s="80"/>
      <c r="Z9" s="80"/>
      <c r="AA9" s="12">
        <f t="shared" si="1"/>
        <v>3.016630816851162</v>
      </c>
      <c r="AB9" s="11">
        <f t="shared" si="2"/>
        <v>21713</v>
      </c>
      <c r="AC9" s="12">
        <f t="shared" si="3"/>
        <v>0.10263806544704135</v>
      </c>
      <c r="AD9" s="12">
        <f t="shared" si="4"/>
        <v>162.68729970840431</v>
      </c>
    </row>
    <row r="10" spans="1:30" ht="15.95" customHeight="1">
      <c r="A10" s="17"/>
      <c r="B10" s="79" t="s">
        <v>493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80" t="s">
        <v>494</v>
      </c>
      <c r="N10" s="80"/>
      <c r="O10" s="80"/>
      <c r="P10" s="80"/>
      <c r="Q10" s="80"/>
      <c r="R10" s="80"/>
      <c r="S10" s="12">
        <f t="shared" si="0"/>
        <v>9.8486174161481497</v>
      </c>
      <c r="T10" s="11"/>
      <c r="U10" s="80" t="s">
        <v>495</v>
      </c>
      <c r="V10" s="80"/>
      <c r="W10" s="80"/>
      <c r="X10" s="80"/>
      <c r="Y10" s="80"/>
      <c r="Z10" s="80"/>
      <c r="AA10" s="12">
        <f t="shared" si="1"/>
        <v>12.154907605978229</v>
      </c>
      <c r="AB10" s="11">
        <f t="shared" si="2"/>
        <v>109986</v>
      </c>
      <c r="AC10" s="12">
        <f t="shared" si="3"/>
        <v>2.3062901898300794</v>
      </c>
      <c r="AD10" s="12">
        <f t="shared" si="4"/>
        <v>193.9529321317217</v>
      </c>
    </row>
    <row r="11" spans="1:30" ht="15.95" customHeight="1">
      <c r="A11" s="17"/>
      <c r="B11" s="79" t="s">
        <v>496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81">
        <v>33771</v>
      </c>
      <c r="N11" s="80"/>
      <c r="O11" s="80"/>
      <c r="P11" s="80"/>
      <c r="Q11" s="80"/>
      <c r="R11" s="80"/>
      <c r="S11" s="12">
        <f t="shared" si="0"/>
        <v>2.8411366229081207</v>
      </c>
      <c r="T11" s="11"/>
      <c r="U11" s="80">
        <v>0</v>
      </c>
      <c r="V11" s="80"/>
      <c r="W11" s="80"/>
      <c r="X11" s="80"/>
      <c r="Y11" s="80"/>
      <c r="Z11" s="80"/>
      <c r="AA11" s="12">
        <f t="shared" si="1"/>
        <v>0</v>
      </c>
      <c r="AB11" s="11">
        <f t="shared" si="2"/>
        <v>-33771</v>
      </c>
      <c r="AC11" s="12">
        <f t="shared" si="3"/>
        <v>-2.8411366229081207</v>
      </c>
      <c r="AD11" s="12">
        <f t="shared" si="4"/>
        <v>0</v>
      </c>
    </row>
    <row r="12" spans="1:30" ht="15.95" customHeight="1">
      <c r="A12" s="17"/>
      <c r="B12" s="79" t="s">
        <v>497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80" t="s">
        <v>498</v>
      </c>
      <c r="N12" s="80"/>
      <c r="O12" s="80"/>
      <c r="P12" s="80"/>
      <c r="Q12" s="80"/>
      <c r="R12" s="80"/>
      <c r="S12" s="12">
        <f t="shared" si="0"/>
        <v>26.401765372979629</v>
      </c>
      <c r="T12" s="11"/>
      <c r="U12" s="80" t="s">
        <v>499</v>
      </c>
      <c r="V12" s="80"/>
      <c r="W12" s="80"/>
      <c r="X12" s="80"/>
      <c r="Y12" s="80"/>
      <c r="Z12" s="80"/>
      <c r="AA12" s="12">
        <f t="shared" si="1"/>
        <v>9.6114622334952546</v>
      </c>
      <c r="AB12" s="11">
        <f t="shared" si="2"/>
        <v>-134283</v>
      </c>
      <c r="AC12" s="12">
        <f t="shared" si="3"/>
        <v>-16.790303139484372</v>
      </c>
      <c r="AD12" s="12">
        <f t="shared" si="4"/>
        <v>57.210593232490922</v>
      </c>
    </row>
    <row r="13" spans="1:30" ht="15.95" customHeight="1">
      <c r="A13" s="17"/>
      <c r="B13" s="79" t="s">
        <v>500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81">
        <v>421135</v>
      </c>
      <c r="N13" s="80"/>
      <c r="O13" s="80"/>
      <c r="P13" s="80"/>
      <c r="Q13" s="80"/>
      <c r="R13" s="80"/>
      <c r="S13" s="12">
        <f t="shared" si="0"/>
        <v>35.429867984022131</v>
      </c>
      <c r="T13" s="11"/>
      <c r="U13" s="81">
        <v>462648</v>
      </c>
      <c r="V13" s="80"/>
      <c r="W13" s="80"/>
      <c r="X13" s="80"/>
      <c r="Y13" s="80"/>
      <c r="Z13" s="80"/>
      <c r="AA13" s="12">
        <f t="shared" si="1"/>
        <v>24.767315246753441</v>
      </c>
      <c r="AB13" s="11">
        <f t="shared" si="2"/>
        <v>41513</v>
      </c>
      <c r="AC13" s="12">
        <f t="shared" si="3"/>
        <v>-10.66255273726869</v>
      </c>
      <c r="AD13" s="12">
        <f t="shared" si="4"/>
        <v>109.85740914433615</v>
      </c>
    </row>
    <row r="14" spans="1:30" ht="30" customHeight="1">
      <c r="A14" s="17"/>
      <c r="B14" s="82" t="s">
        <v>501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0" t="s">
        <v>502</v>
      </c>
      <c r="N14" s="80"/>
      <c r="O14" s="80"/>
      <c r="P14" s="80"/>
      <c r="Q14" s="80"/>
      <c r="R14" s="80"/>
      <c r="S14" s="12">
        <f t="shared" si="0"/>
        <v>100</v>
      </c>
      <c r="T14" s="11"/>
      <c r="U14" s="80" t="s">
        <v>503</v>
      </c>
      <c r="V14" s="80"/>
      <c r="W14" s="80"/>
      <c r="X14" s="80"/>
      <c r="Y14" s="80"/>
      <c r="Z14" s="80"/>
      <c r="AA14" s="12">
        <f t="shared" si="1"/>
        <v>100</v>
      </c>
      <c r="AB14" s="11">
        <f t="shared" si="2"/>
        <v>679334</v>
      </c>
      <c r="AC14" s="12">
        <f t="shared" si="3"/>
        <v>0</v>
      </c>
      <c r="AD14" s="12">
        <f t="shared" si="4"/>
        <v>157.15201523753117</v>
      </c>
    </row>
    <row r="15" spans="1:30" ht="17.100000000000001" customHeight="1">
      <c r="A15" s="17"/>
      <c r="B15" s="79" t="s">
        <v>509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81">
        <v>247163</v>
      </c>
      <c r="N15" s="80"/>
      <c r="O15" s="80"/>
      <c r="P15" s="80"/>
      <c r="Q15" s="80"/>
      <c r="R15" s="80"/>
      <c r="S15" s="12">
        <f t="shared" si="0"/>
        <v>20.793694327317514</v>
      </c>
      <c r="T15" s="11"/>
      <c r="U15" s="81">
        <v>432498</v>
      </c>
      <c r="V15" s="80"/>
      <c r="W15" s="80"/>
      <c r="X15" s="80"/>
      <c r="Y15" s="80"/>
      <c r="Z15" s="80"/>
      <c r="AA15" s="12">
        <f t="shared" si="1"/>
        <v>23.153270541730148</v>
      </c>
      <c r="AB15" s="11">
        <f t="shared" si="2"/>
        <v>185335</v>
      </c>
      <c r="AC15" s="12">
        <f t="shared" si="3"/>
        <v>2.359576214412634</v>
      </c>
      <c r="AD15" s="12">
        <f t="shared" si="4"/>
        <v>174.98492897399692</v>
      </c>
    </row>
    <row r="16" spans="1:30" ht="30" customHeight="1">
      <c r="A16" s="17"/>
      <c r="B16" s="79" t="s">
        <v>504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81">
        <v>238233</v>
      </c>
      <c r="N16" s="80"/>
      <c r="O16" s="80"/>
      <c r="P16" s="80"/>
      <c r="Q16" s="80"/>
      <c r="R16" s="80"/>
      <c r="S16" s="12">
        <f t="shared" si="0"/>
        <v>20.042418083126655</v>
      </c>
      <c r="T16" s="11"/>
      <c r="U16" s="81">
        <v>424351</v>
      </c>
      <c r="V16" s="80"/>
      <c r="W16" s="80"/>
      <c r="X16" s="80"/>
      <c r="Y16" s="80"/>
      <c r="Z16" s="80"/>
      <c r="AA16" s="12">
        <f t="shared" si="1"/>
        <v>22.717130501536957</v>
      </c>
      <c r="AB16" s="11">
        <f t="shared" si="2"/>
        <v>186118</v>
      </c>
      <c r="AC16" s="12">
        <f t="shared" si="3"/>
        <v>2.6747124184103015</v>
      </c>
      <c r="AD16" s="12">
        <f t="shared" si="4"/>
        <v>178.12435724689695</v>
      </c>
    </row>
    <row r="17" spans="1:30" ht="17.100000000000001" customHeight="1">
      <c r="A17" s="17"/>
      <c r="B17" s="79" t="s">
        <v>510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81">
        <v>8930</v>
      </c>
      <c r="N17" s="80"/>
      <c r="O17" s="80"/>
      <c r="P17" s="80"/>
      <c r="Q17" s="80"/>
      <c r="R17" s="80"/>
      <c r="S17" s="12">
        <f t="shared" si="0"/>
        <v>0.75127624419085948</v>
      </c>
      <c r="T17" s="11"/>
      <c r="U17" s="81">
        <v>8147</v>
      </c>
      <c r="V17" s="80"/>
      <c r="W17" s="80"/>
      <c r="X17" s="80"/>
      <c r="Y17" s="80"/>
      <c r="Z17" s="80"/>
      <c r="AA17" s="12">
        <f t="shared" si="1"/>
        <v>0.43614004019319286</v>
      </c>
      <c r="AB17" s="11">
        <f t="shared" si="2"/>
        <v>-783</v>
      </c>
      <c r="AC17" s="12">
        <f t="shared" si="3"/>
        <v>-0.31513620399766662</v>
      </c>
      <c r="AD17" s="12">
        <f t="shared" si="4"/>
        <v>91.23180291153416</v>
      </c>
    </row>
    <row r="18" spans="1:30" ht="15.95" customHeight="1">
      <c r="A18" s="17"/>
      <c r="B18" s="79" t="s">
        <v>505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81">
        <v>-24735</v>
      </c>
      <c r="N18" s="80"/>
      <c r="O18" s="80"/>
      <c r="P18" s="80"/>
      <c r="Q18" s="80"/>
      <c r="R18" s="80"/>
      <c r="S18" s="12">
        <f t="shared" si="0"/>
        <v>-2.0809426539821847</v>
      </c>
      <c r="T18" s="11"/>
      <c r="U18" s="80" t="s">
        <v>153</v>
      </c>
      <c r="V18" s="80"/>
      <c r="W18" s="80"/>
      <c r="X18" s="80"/>
      <c r="Y18" s="80"/>
      <c r="Z18" s="80"/>
      <c r="AA18" s="12">
        <f t="shared" si="1"/>
        <v>0</v>
      </c>
      <c r="AB18" s="11">
        <f t="shared" si="2"/>
        <v>24735</v>
      </c>
      <c r="AC18" s="12">
        <f t="shared" si="3"/>
        <v>2.0809426539821847</v>
      </c>
      <c r="AD18" s="12">
        <f t="shared" si="4"/>
        <v>0</v>
      </c>
    </row>
    <row r="19" spans="1:30" ht="15.95" customHeight="1">
      <c r="A19" s="17"/>
      <c r="B19" s="82" t="s">
        <v>506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0" t="s">
        <v>507</v>
      </c>
      <c r="N19" s="80"/>
      <c r="O19" s="80"/>
      <c r="P19" s="80"/>
      <c r="Q19" s="80"/>
      <c r="R19" s="80"/>
      <c r="S19" s="12">
        <f t="shared" si="0"/>
        <v>77.125363018700298</v>
      </c>
      <c r="T19" s="11"/>
      <c r="U19" s="80" t="s">
        <v>508</v>
      </c>
      <c r="V19" s="80"/>
      <c r="W19" s="80"/>
      <c r="X19" s="80"/>
      <c r="Y19" s="80"/>
      <c r="Z19" s="80"/>
      <c r="AA19" s="12">
        <f t="shared" si="1"/>
        <v>76.846729458269849</v>
      </c>
      <c r="AB19" s="11">
        <f t="shared" si="2"/>
        <v>518734</v>
      </c>
      <c r="AC19" s="12">
        <f t="shared" si="3"/>
        <v>-0.27863356043044973</v>
      </c>
      <c r="AD19" s="12">
        <f t="shared" si="4"/>
        <v>156.5842665252971</v>
      </c>
    </row>
    <row r="20" spans="1:30" ht="30.95" customHeight="1">
      <c r="A20" s="21"/>
      <c r="B20" s="79" t="s">
        <v>511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80" t="s">
        <v>507</v>
      </c>
      <c r="N20" s="80"/>
      <c r="O20" s="80"/>
      <c r="P20" s="80"/>
      <c r="Q20" s="80"/>
      <c r="R20" s="80"/>
      <c r="S20" s="12">
        <f t="shared" si="0"/>
        <v>77.125363018700298</v>
      </c>
      <c r="T20" s="11"/>
      <c r="U20" s="80" t="s">
        <v>508</v>
      </c>
      <c r="V20" s="80"/>
      <c r="W20" s="80"/>
      <c r="X20" s="80"/>
      <c r="Y20" s="80"/>
      <c r="Z20" s="80"/>
      <c r="AA20" s="12">
        <f t="shared" si="1"/>
        <v>76.846729458269849</v>
      </c>
      <c r="AB20" s="11">
        <f t="shared" si="2"/>
        <v>518734</v>
      </c>
      <c r="AC20" s="12">
        <f t="shared" si="3"/>
        <v>-0.27863356043044973</v>
      </c>
      <c r="AD20" s="12">
        <f t="shared" si="4"/>
        <v>156.5842665252971</v>
      </c>
    </row>
    <row r="21" spans="1:30" ht="15.95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18"/>
      <c r="T21" s="18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ht="15.95" customHeight="1">
      <c r="A22" s="2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4"/>
      <c r="N22" s="84"/>
      <c r="O22" s="84"/>
      <c r="P22" s="84"/>
      <c r="Q22" s="84"/>
      <c r="R22" s="84"/>
      <c r="S22" s="2"/>
      <c r="T22" s="2"/>
    </row>
    <row r="23" spans="1:30" ht="30" customHeight="1">
      <c r="A23" s="2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4"/>
      <c r="N23" s="84"/>
      <c r="O23" s="84"/>
      <c r="P23" s="84"/>
      <c r="Q23" s="84"/>
      <c r="R23" s="84"/>
      <c r="S23" s="2"/>
      <c r="T23" s="2"/>
    </row>
    <row r="24" spans="1:30" ht="0.95" customHeight="1">
      <c r="A24" s="90"/>
      <c r="B24" s="90"/>
      <c r="C24" s="90"/>
      <c r="D24" s="90"/>
      <c r="E24" s="90"/>
      <c r="F24" s="90"/>
      <c r="G24" s="9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2"/>
      <c r="T24" s="2"/>
    </row>
    <row r="25" spans="1:30" ht="117.9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2"/>
      <c r="T25" s="2"/>
    </row>
    <row r="26" spans="1:30" ht="20.100000000000001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2"/>
    </row>
    <row r="27" spans="1:30" ht="60" customHeight="1">
      <c r="A27" s="2"/>
      <c r="B27" s="2"/>
      <c r="C27" s="2"/>
      <c r="D27" s="2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</row>
    <row r="28" spans="1:30" ht="30" customHeight="1">
      <c r="A28" s="1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9"/>
      <c r="N28" s="49"/>
      <c r="O28" s="49"/>
      <c r="P28" s="49"/>
      <c r="Q28" s="49"/>
      <c r="R28" s="49"/>
      <c r="S28" s="2"/>
      <c r="T28" s="2"/>
    </row>
    <row r="29" spans="1:30" ht="15" customHeight="1">
      <c r="A29" s="1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2"/>
      <c r="T29" s="2"/>
    </row>
    <row r="30" spans="1:30" ht="17.100000000000001" customHeight="1">
      <c r="A30" s="3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8"/>
      <c r="N30" s="48"/>
      <c r="O30" s="48"/>
      <c r="P30" s="48"/>
      <c r="Q30" s="48"/>
      <c r="R30" s="48"/>
      <c r="S30" s="2"/>
      <c r="T30" s="2"/>
    </row>
    <row r="31" spans="1:30" ht="30" customHeight="1">
      <c r="A31" s="3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8"/>
      <c r="N31" s="48"/>
      <c r="O31" s="48"/>
      <c r="P31" s="48"/>
      <c r="Q31" s="48"/>
      <c r="R31" s="48"/>
      <c r="S31" s="2"/>
      <c r="T31" s="2"/>
    </row>
    <row r="32" spans="1:30" ht="30" customHeight="1">
      <c r="A32" s="3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8"/>
      <c r="N32" s="48"/>
      <c r="O32" s="48"/>
      <c r="P32" s="48"/>
      <c r="Q32" s="48"/>
      <c r="R32" s="48"/>
      <c r="S32" s="2"/>
      <c r="T32" s="2"/>
    </row>
    <row r="33" spans="1:20" ht="30" customHeight="1">
      <c r="A33" s="3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8"/>
      <c r="N33" s="48"/>
      <c r="O33" s="48"/>
      <c r="P33" s="48"/>
      <c r="Q33" s="48"/>
      <c r="R33" s="48"/>
      <c r="S33" s="2"/>
      <c r="T33" s="2"/>
    </row>
    <row r="34" spans="1:20" ht="0.95" customHeight="1">
      <c r="A34" s="56"/>
      <c r="B34" s="56"/>
      <c r="C34" s="56"/>
      <c r="D34" s="56"/>
      <c r="E34" s="56"/>
      <c r="F34" s="56"/>
      <c r="G34" s="5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2"/>
      <c r="T35" s="2"/>
    </row>
    <row r="36" spans="1:20" ht="0.95" customHeight="1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</sheetData>
  <mergeCells count="82">
    <mergeCell ref="A34:G34"/>
    <mergeCell ref="A35:R35"/>
    <mergeCell ref="B2:L3"/>
    <mergeCell ref="M2:S2"/>
    <mergeCell ref="A1:AD1"/>
    <mergeCell ref="B33:L33"/>
    <mergeCell ref="M33:R33"/>
    <mergeCell ref="B32:L32"/>
    <mergeCell ref="M32:R32"/>
    <mergeCell ref="B31:L31"/>
    <mergeCell ref="M31:R31"/>
    <mergeCell ref="B30:L30"/>
    <mergeCell ref="M30:R30"/>
    <mergeCell ref="B29:L29"/>
    <mergeCell ref="M29:R29"/>
    <mergeCell ref="A24:G24"/>
    <mergeCell ref="A25:R25"/>
    <mergeCell ref="A26:S26"/>
    <mergeCell ref="E27:T27"/>
    <mergeCell ref="B28:L28"/>
    <mergeCell ref="M28:R28"/>
    <mergeCell ref="B23:L23"/>
    <mergeCell ref="M23:R23"/>
    <mergeCell ref="A21:R21"/>
    <mergeCell ref="B22:L22"/>
    <mergeCell ref="M22:R22"/>
    <mergeCell ref="B20:L20"/>
    <mergeCell ref="U20:Z20"/>
    <mergeCell ref="M20:R20"/>
    <mergeCell ref="B19:L19"/>
    <mergeCell ref="U19:Z19"/>
    <mergeCell ref="M19:R19"/>
    <mergeCell ref="B18:L18"/>
    <mergeCell ref="U18:Z18"/>
    <mergeCell ref="M18:R18"/>
    <mergeCell ref="B17:L17"/>
    <mergeCell ref="U17:Z17"/>
    <mergeCell ref="M17:R17"/>
    <mergeCell ref="B16:L16"/>
    <mergeCell ref="U16:Z16"/>
    <mergeCell ref="M16:R16"/>
    <mergeCell ref="B15:L15"/>
    <mergeCell ref="U15:Z15"/>
    <mergeCell ref="M15:R15"/>
    <mergeCell ref="B14:L14"/>
    <mergeCell ref="U14:Z14"/>
    <mergeCell ref="M14:R14"/>
    <mergeCell ref="B13:L13"/>
    <mergeCell ref="U13:Z13"/>
    <mergeCell ref="M13:R13"/>
    <mergeCell ref="B12:L12"/>
    <mergeCell ref="U12:Z12"/>
    <mergeCell ref="M12:R12"/>
    <mergeCell ref="B11:L11"/>
    <mergeCell ref="U11:Z11"/>
    <mergeCell ref="M11:R11"/>
    <mergeCell ref="B10:L10"/>
    <mergeCell ref="U10:Z10"/>
    <mergeCell ref="M10:R10"/>
    <mergeCell ref="B9:L9"/>
    <mergeCell ref="U9:Z9"/>
    <mergeCell ref="M9:R9"/>
    <mergeCell ref="B8:L8"/>
    <mergeCell ref="U8:Z8"/>
    <mergeCell ref="M8:R8"/>
    <mergeCell ref="B7:L7"/>
    <mergeCell ref="U7:Z7"/>
    <mergeCell ref="M7:R7"/>
    <mergeCell ref="B6:L6"/>
    <mergeCell ref="U6:Z6"/>
    <mergeCell ref="M6:R6"/>
    <mergeCell ref="B5:L5"/>
    <mergeCell ref="U5:Z5"/>
    <mergeCell ref="M5:R5"/>
    <mergeCell ref="AD2:AD3"/>
    <mergeCell ref="AB2:AC2"/>
    <mergeCell ref="U2:AA2"/>
    <mergeCell ref="B4:L4"/>
    <mergeCell ref="U4:Z4"/>
    <mergeCell ref="M4:R4"/>
    <mergeCell ref="U3:Z3"/>
    <mergeCell ref="M3:R3"/>
  </mergeCells>
  <pageMargins left="0" right="0" top="0" bottom="0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2" sqref="C12"/>
    </sheetView>
  </sheetViews>
  <sheetFormatPr defaultRowHeight="15"/>
  <cols>
    <col min="2" max="2" width="44.5703125" customWidth="1"/>
    <col min="5" max="5" width="11.7109375" bestFit="1" customWidth="1"/>
    <col min="6" max="6" width="25" customWidth="1"/>
    <col min="7" max="7" width="110" bestFit="1" customWidth="1"/>
  </cols>
  <sheetData>
    <row r="1" spans="1:9" ht="15.75">
      <c r="A1" s="72" t="s">
        <v>520</v>
      </c>
      <c r="B1" s="72"/>
      <c r="C1" s="72"/>
      <c r="D1" s="72"/>
      <c r="E1" s="72"/>
    </row>
    <row r="2" spans="1:9" ht="15.75">
      <c r="A2" s="11" t="s">
        <v>457</v>
      </c>
      <c r="B2" s="11" t="s">
        <v>37</v>
      </c>
      <c r="C2" s="11" t="s">
        <v>458</v>
      </c>
      <c r="D2" s="11" t="s">
        <v>459</v>
      </c>
      <c r="E2" s="11" t="s">
        <v>446</v>
      </c>
      <c r="F2" s="28"/>
      <c r="G2" s="28"/>
      <c r="H2" s="28"/>
      <c r="I2" s="28"/>
    </row>
    <row r="3" spans="1:9" ht="31.5">
      <c r="A3" s="11">
        <v>1</v>
      </c>
      <c r="B3" s="35" t="s">
        <v>518</v>
      </c>
      <c r="C3" s="12">
        <f>Т6!M19/((Баланс!W50+Баланс!AD50)/2)*100</f>
        <v>11.201695798126906</v>
      </c>
      <c r="D3" s="12">
        <f>Т6!U19/((Баланс!W50+Баланс!Q50)/2)*100</f>
        <v>15.709139076297413</v>
      </c>
      <c r="E3" s="12">
        <f>D3-C3</f>
        <v>4.5074432781705074</v>
      </c>
      <c r="F3" s="32" t="s">
        <v>565</v>
      </c>
      <c r="G3" s="28" t="s">
        <v>576</v>
      </c>
      <c r="H3" s="28"/>
      <c r="I3" s="28"/>
    </row>
    <row r="4" spans="1:9" ht="31.5">
      <c r="A4" s="11">
        <v>2</v>
      </c>
      <c r="B4" s="35" t="s">
        <v>519</v>
      </c>
      <c r="C4" s="12">
        <f>Т6!M19/((Баланс!AD36+Баланс!W36)/2)*100</f>
        <v>12.526944834606029</v>
      </c>
      <c r="D4" s="12">
        <f>Т6!U19/((Баланс!W36+Баланс!Q36)/2)*100</f>
        <v>17.202805264766905</v>
      </c>
      <c r="E4" s="12">
        <f t="shared" ref="E4:E8" si="0">D4-C4</f>
        <v>4.6758604301608759</v>
      </c>
      <c r="F4" s="32" t="s">
        <v>570</v>
      </c>
      <c r="G4" s="28" t="s">
        <v>575</v>
      </c>
      <c r="H4" s="28"/>
      <c r="I4" s="28"/>
    </row>
    <row r="5" spans="1:9" ht="31.5">
      <c r="A5" s="11">
        <v>3</v>
      </c>
      <c r="B5" s="35" t="s">
        <v>521</v>
      </c>
      <c r="C5" s="12">
        <f>Т6!M19/((Баланс!AD36+Баланс!W36+Баланс!AD42+Баланс!W42)/2)*100</f>
        <v>11.959338203145787</v>
      </c>
      <c r="D5" s="12">
        <f>Т6!U19/((Баланс!W36+Баланс!Q36+Баланс!W42+Баланс!Q42)/2)*100</f>
        <v>17.01081911464415</v>
      </c>
      <c r="E5" s="12">
        <f t="shared" si="0"/>
        <v>5.0514809114983628</v>
      </c>
      <c r="F5" s="32" t="s">
        <v>569</v>
      </c>
      <c r="G5" s="28" t="s">
        <v>571</v>
      </c>
      <c r="H5" s="28"/>
      <c r="I5" s="28"/>
    </row>
    <row r="6" spans="1:9" ht="31.5">
      <c r="A6" s="11">
        <v>4</v>
      </c>
      <c r="B6" s="35" t="s">
        <v>522</v>
      </c>
      <c r="C6" s="12">
        <f>Т6!M19/((Баланс!AD18+Баланс!W18)/2)*100</f>
        <v>15.961190850188922</v>
      </c>
      <c r="D6" s="12">
        <f>Т6!U19/((Баланс!W18+Баланс!Q18)/2)*100</f>
        <v>24.579543541842568</v>
      </c>
      <c r="E6" s="12">
        <f t="shared" si="0"/>
        <v>8.6183526916536461</v>
      </c>
      <c r="F6" s="32" t="s">
        <v>567</v>
      </c>
      <c r="G6" s="28" t="s">
        <v>572</v>
      </c>
      <c r="H6" s="28"/>
      <c r="I6" s="28"/>
    </row>
    <row r="7" spans="1:9" ht="15.75">
      <c r="A7" s="11">
        <v>5</v>
      </c>
      <c r="B7" s="35" t="s">
        <v>524</v>
      </c>
      <c r="C7" s="12">
        <f>Т6!M6/Т6!M5*100</f>
        <v>33.148639556556574</v>
      </c>
      <c r="D7" s="12">
        <f>Т6!U6/Т6!U5*100</f>
        <v>40.180306941467855</v>
      </c>
      <c r="E7" s="12">
        <f t="shared" si="0"/>
        <v>7.0316673849112803</v>
      </c>
      <c r="F7" s="32" t="s">
        <v>566</v>
      </c>
      <c r="G7" s="28" t="s">
        <v>573</v>
      </c>
      <c r="H7" s="28"/>
      <c r="I7" s="28"/>
    </row>
    <row r="8" spans="1:9" ht="15.75">
      <c r="A8" s="11">
        <v>6</v>
      </c>
      <c r="B8" s="35" t="s">
        <v>523</v>
      </c>
      <c r="C8" s="12">
        <f>Т6!M19/Т6!M4*100</f>
        <v>17.056034643948259</v>
      </c>
      <c r="D8" s="12">
        <f>Т6!U19/Т6!U4*100</f>
        <v>20.213991064883096</v>
      </c>
      <c r="E8" s="12">
        <f t="shared" si="0"/>
        <v>3.1579564209348376</v>
      </c>
      <c r="F8" s="32" t="s">
        <v>568</v>
      </c>
      <c r="G8" s="28" t="s">
        <v>574</v>
      </c>
      <c r="H8" s="28"/>
      <c r="I8" s="28"/>
    </row>
    <row r="22" spans="4:4">
      <c r="D22" t="s">
        <v>564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53"/>
  <sheetViews>
    <sheetView topLeftCell="A4" workbookViewId="0">
      <selection activeCell="Q13" sqref="Q13:V13"/>
    </sheetView>
  </sheetViews>
  <sheetFormatPr defaultRowHeight="15"/>
  <cols>
    <col min="1" max="1" width="0.140625" customWidth="1"/>
    <col min="2" max="2" width="0.7109375" customWidth="1"/>
    <col min="3" max="3" width="10.85546875" customWidth="1"/>
    <col min="4" max="4" width="1.7109375" customWidth="1"/>
    <col min="5" max="5" width="5" customWidth="1"/>
    <col min="6" max="6" width="4.140625" customWidth="1"/>
    <col min="7" max="7" width="2.42578125" customWidth="1"/>
    <col min="8" max="9" width="1.7109375" customWidth="1"/>
    <col min="10" max="10" width="5" customWidth="1"/>
    <col min="11" max="11" width="0.140625" customWidth="1"/>
    <col min="12" max="12" width="1.42578125" customWidth="1"/>
    <col min="13" max="13" width="5" customWidth="1"/>
    <col min="14" max="14" width="4.140625" customWidth="1"/>
    <col min="15" max="15" width="2.42578125" customWidth="1"/>
    <col min="16" max="16" width="0.85546875" customWidth="1"/>
    <col min="17" max="17" width="2.42578125" customWidth="1"/>
    <col min="18" max="18" width="0.85546875" customWidth="1"/>
    <col min="19" max="19" width="0.7109375" customWidth="1"/>
    <col min="20" max="20" width="3.42578125" customWidth="1"/>
    <col min="21" max="21" width="3.28515625" customWidth="1"/>
    <col min="22" max="22" width="4.140625" customWidth="1"/>
    <col min="23" max="23" width="2.42578125" customWidth="1"/>
    <col min="24" max="24" width="0.85546875" customWidth="1"/>
    <col min="25" max="25" width="3.7109375" customWidth="1"/>
    <col min="26" max="26" width="1.7109375" customWidth="1"/>
    <col min="27" max="27" width="3.85546875" customWidth="1"/>
    <col min="28" max="28" width="1.7109375" customWidth="1"/>
    <col min="29" max="30" width="0.85546875" customWidth="1"/>
    <col min="31" max="31" width="6.7109375" customWidth="1"/>
    <col min="32" max="32" width="2.42578125" customWidth="1"/>
    <col min="33" max="33" width="5" customWidth="1"/>
    <col min="34" max="34" width="20" customWidth="1"/>
  </cols>
  <sheetData>
    <row r="1" spans="1:34" ht="15" customHeight="1">
      <c r="A1" s="2"/>
      <c r="B1" s="2"/>
      <c r="C1" s="51" t="s">
        <v>28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2"/>
      <c r="T1" s="2"/>
      <c r="U1" s="2"/>
      <c r="V1" s="2"/>
      <c r="W1" s="2"/>
      <c r="X1" s="52" t="s">
        <v>29</v>
      </c>
      <c r="Y1" s="52"/>
      <c r="Z1" s="52"/>
      <c r="AA1" s="52"/>
      <c r="AB1" s="52"/>
      <c r="AC1" s="52"/>
      <c r="AD1" s="52"/>
      <c r="AE1" s="5" t="s">
        <v>30</v>
      </c>
      <c r="AF1" s="2"/>
      <c r="AG1" s="2"/>
      <c r="AH1" s="2"/>
    </row>
    <row r="2" spans="1:34" ht="15" customHeight="1">
      <c r="A2" s="2"/>
      <c r="B2" s="2"/>
      <c r="C2" s="51" t="s">
        <v>31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2"/>
      <c r="T2" s="2"/>
      <c r="U2" s="2"/>
      <c r="V2" s="2"/>
      <c r="W2" s="2"/>
      <c r="X2" s="52" t="s">
        <v>32</v>
      </c>
      <c r="Y2" s="52"/>
      <c r="Z2" s="52"/>
      <c r="AA2" s="52"/>
      <c r="AB2" s="52"/>
      <c r="AC2" s="52"/>
      <c r="AD2" s="52"/>
      <c r="AE2" s="5" t="s">
        <v>33</v>
      </c>
      <c r="AF2" s="2"/>
      <c r="AG2" s="2"/>
      <c r="AH2" s="2"/>
    </row>
    <row r="3" spans="1:34" ht="60" customHeight="1">
      <c r="A3" s="53" t="s">
        <v>34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2"/>
    </row>
    <row r="4" spans="1:34" ht="20.100000000000001" customHeight="1">
      <c r="A4" s="50" t="s">
        <v>35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2"/>
    </row>
    <row r="5" spans="1:34" ht="60" customHeight="1">
      <c r="A5" s="44" t="s">
        <v>36</v>
      </c>
      <c r="B5" s="44"/>
      <c r="C5" s="44"/>
      <c r="D5" s="44" t="s">
        <v>37</v>
      </c>
      <c r="E5" s="44"/>
      <c r="F5" s="44"/>
      <c r="G5" s="44"/>
      <c r="H5" s="44"/>
      <c r="I5" s="44"/>
      <c r="J5" s="44"/>
      <c r="K5" s="44"/>
      <c r="L5" s="44"/>
      <c r="M5" s="44"/>
      <c r="N5" s="44" t="s">
        <v>38</v>
      </c>
      <c r="O5" s="44"/>
      <c r="P5" s="44"/>
      <c r="Q5" s="44" t="s">
        <v>39</v>
      </c>
      <c r="R5" s="44"/>
      <c r="S5" s="44"/>
      <c r="T5" s="44"/>
      <c r="U5" s="44"/>
      <c r="V5" s="44"/>
      <c r="W5" s="44" t="s">
        <v>40</v>
      </c>
      <c r="X5" s="44"/>
      <c r="Y5" s="44"/>
      <c r="Z5" s="44"/>
      <c r="AA5" s="44"/>
      <c r="AB5" s="44"/>
      <c r="AC5" s="44"/>
      <c r="AD5" s="44" t="s">
        <v>41</v>
      </c>
      <c r="AE5" s="44"/>
      <c r="AF5" s="44"/>
      <c r="AG5" s="44"/>
      <c r="AH5" s="2"/>
    </row>
    <row r="6" spans="1:34" ht="15" customHeight="1">
      <c r="A6" s="44" t="s">
        <v>42</v>
      </c>
      <c r="B6" s="44"/>
      <c r="C6" s="44"/>
      <c r="D6" s="44" t="s">
        <v>43</v>
      </c>
      <c r="E6" s="44"/>
      <c r="F6" s="44"/>
      <c r="G6" s="44"/>
      <c r="H6" s="44"/>
      <c r="I6" s="44"/>
      <c r="J6" s="44"/>
      <c r="K6" s="44"/>
      <c r="L6" s="44"/>
      <c r="M6" s="44"/>
      <c r="N6" s="44" t="s">
        <v>44</v>
      </c>
      <c r="O6" s="44"/>
      <c r="P6" s="44"/>
      <c r="Q6" s="44" t="s">
        <v>45</v>
      </c>
      <c r="R6" s="44"/>
      <c r="S6" s="44"/>
      <c r="T6" s="44"/>
      <c r="U6" s="44"/>
      <c r="V6" s="44"/>
      <c r="W6" s="44" t="s">
        <v>46</v>
      </c>
      <c r="X6" s="44"/>
      <c r="Y6" s="44"/>
      <c r="Z6" s="44"/>
      <c r="AA6" s="44"/>
      <c r="AB6" s="44"/>
      <c r="AC6" s="44"/>
      <c r="AD6" s="44" t="s">
        <v>47</v>
      </c>
      <c r="AE6" s="44"/>
      <c r="AF6" s="44"/>
      <c r="AG6" s="44"/>
      <c r="AH6" s="2"/>
    </row>
    <row r="7" spans="1:34" ht="15.95" customHeight="1">
      <c r="A7" s="54" t="s">
        <v>48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2"/>
    </row>
    <row r="8" spans="1:34" ht="15.95" customHeight="1">
      <c r="A8" s="54" t="s">
        <v>49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2"/>
    </row>
    <row r="9" spans="1:34" ht="14.1" customHeight="1">
      <c r="A9" s="46"/>
      <c r="B9" s="46"/>
      <c r="C9" s="46"/>
      <c r="D9" s="46" t="s">
        <v>50</v>
      </c>
      <c r="E9" s="46"/>
      <c r="F9" s="46"/>
      <c r="G9" s="46"/>
      <c r="H9" s="46"/>
      <c r="I9" s="46"/>
      <c r="J9" s="46"/>
      <c r="K9" s="46"/>
      <c r="L9" s="46"/>
      <c r="M9" s="46"/>
      <c r="N9" s="48" t="s">
        <v>51</v>
      </c>
      <c r="O9" s="48"/>
      <c r="P9" s="48"/>
      <c r="Q9" s="48" t="s">
        <v>52</v>
      </c>
      <c r="R9" s="48"/>
      <c r="S9" s="48"/>
      <c r="T9" s="48"/>
      <c r="U9" s="48"/>
      <c r="V9" s="48"/>
      <c r="W9" s="48" t="s">
        <v>53</v>
      </c>
      <c r="X9" s="48"/>
      <c r="Y9" s="48"/>
      <c r="Z9" s="48"/>
      <c r="AA9" s="48"/>
      <c r="AB9" s="48"/>
      <c r="AC9" s="48"/>
      <c r="AD9" s="48" t="s">
        <v>54</v>
      </c>
      <c r="AE9" s="48"/>
      <c r="AF9" s="48"/>
      <c r="AG9" s="48"/>
      <c r="AH9" s="2"/>
    </row>
    <row r="10" spans="1:34" ht="27.95" customHeight="1">
      <c r="A10" s="46"/>
      <c r="B10" s="46"/>
      <c r="C10" s="46"/>
      <c r="D10" s="46" t="s">
        <v>55</v>
      </c>
      <c r="E10" s="46"/>
      <c r="F10" s="46"/>
      <c r="G10" s="46"/>
      <c r="H10" s="46"/>
      <c r="I10" s="46"/>
      <c r="J10" s="46"/>
      <c r="K10" s="46"/>
      <c r="L10" s="46"/>
      <c r="M10" s="46"/>
      <c r="N10" s="48" t="s">
        <v>56</v>
      </c>
      <c r="O10" s="48"/>
      <c r="P10" s="48"/>
      <c r="Q10" s="48" t="s">
        <v>57</v>
      </c>
      <c r="R10" s="48"/>
      <c r="S10" s="48"/>
      <c r="T10" s="48"/>
      <c r="U10" s="48"/>
      <c r="V10" s="48"/>
      <c r="W10" s="48" t="s">
        <v>57</v>
      </c>
      <c r="X10" s="48"/>
      <c r="Y10" s="48"/>
      <c r="Z10" s="48"/>
      <c r="AA10" s="48"/>
      <c r="AB10" s="48"/>
      <c r="AC10" s="48"/>
      <c r="AD10" s="48" t="s">
        <v>57</v>
      </c>
      <c r="AE10" s="48"/>
      <c r="AF10" s="48"/>
      <c r="AG10" s="48"/>
      <c r="AH10" s="2"/>
    </row>
    <row r="11" spans="1:34" ht="27.95" customHeight="1">
      <c r="A11" s="46"/>
      <c r="B11" s="46"/>
      <c r="C11" s="46"/>
      <c r="D11" s="46" t="s">
        <v>58</v>
      </c>
      <c r="E11" s="46"/>
      <c r="F11" s="46"/>
      <c r="G11" s="46"/>
      <c r="H11" s="46"/>
      <c r="I11" s="46"/>
      <c r="J11" s="46"/>
      <c r="K11" s="46"/>
      <c r="L11" s="46"/>
      <c r="M11" s="46"/>
      <c r="N11" s="48" t="s">
        <v>59</v>
      </c>
      <c r="O11" s="48"/>
      <c r="P11" s="48"/>
      <c r="Q11" s="48" t="s">
        <v>57</v>
      </c>
      <c r="R11" s="48"/>
      <c r="S11" s="48"/>
      <c r="T11" s="48"/>
      <c r="U11" s="48"/>
      <c r="V11" s="48"/>
      <c r="W11" s="48" t="s">
        <v>57</v>
      </c>
      <c r="X11" s="48"/>
      <c r="Y11" s="48"/>
      <c r="Z11" s="48"/>
      <c r="AA11" s="48"/>
      <c r="AB11" s="48"/>
      <c r="AC11" s="48"/>
      <c r="AD11" s="48" t="s">
        <v>57</v>
      </c>
      <c r="AE11" s="48"/>
      <c r="AF11" s="48"/>
      <c r="AG11" s="48"/>
      <c r="AH11" s="2"/>
    </row>
    <row r="12" spans="1:34" ht="27.95" customHeight="1">
      <c r="A12" s="46"/>
      <c r="B12" s="46"/>
      <c r="C12" s="46"/>
      <c r="D12" s="46" t="s">
        <v>60</v>
      </c>
      <c r="E12" s="46"/>
      <c r="F12" s="46"/>
      <c r="G12" s="46"/>
      <c r="H12" s="46"/>
      <c r="I12" s="46"/>
      <c r="J12" s="46"/>
      <c r="K12" s="46"/>
      <c r="L12" s="46"/>
      <c r="M12" s="46"/>
      <c r="N12" s="48" t="s">
        <v>61</v>
      </c>
      <c r="O12" s="48"/>
      <c r="P12" s="48"/>
      <c r="Q12" s="48">
        <v>0</v>
      </c>
      <c r="R12" s="48"/>
      <c r="S12" s="48"/>
      <c r="T12" s="48"/>
      <c r="U12" s="48"/>
      <c r="V12" s="48"/>
      <c r="W12" s="48">
        <v>0</v>
      </c>
      <c r="X12" s="48"/>
      <c r="Y12" s="48"/>
      <c r="Z12" s="48"/>
      <c r="AA12" s="48"/>
      <c r="AB12" s="48"/>
      <c r="AC12" s="48"/>
      <c r="AD12" s="48">
        <v>0</v>
      </c>
      <c r="AE12" s="48"/>
      <c r="AF12" s="48"/>
      <c r="AG12" s="48"/>
      <c r="AH12" s="2"/>
    </row>
    <row r="13" spans="1:34" ht="14.1" customHeight="1">
      <c r="A13" s="46"/>
      <c r="B13" s="46"/>
      <c r="C13" s="46"/>
      <c r="D13" s="46" t="s">
        <v>62</v>
      </c>
      <c r="E13" s="46"/>
      <c r="F13" s="46"/>
      <c r="G13" s="46"/>
      <c r="H13" s="46"/>
      <c r="I13" s="46"/>
      <c r="J13" s="46"/>
      <c r="K13" s="46"/>
      <c r="L13" s="46"/>
      <c r="M13" s="46"/>
      <c r="N13" s="48" t="s">
        <v>63</v>
      </c>
      <c r="O13" s="48"/>
      <c r="P13" s="48"/>
      <c r="Q13" s="48" t="s">
        <v>64</v>
      </c>
      <c r="R13" s="48"/>
      <c r="S13" s="48"/>
      <c r="T13" s="48"/>
      <c r="U13" s="48"/>
      <c r="V13" s="48"/>
      <c r="W13" s="48" t="s">
        <v>65</v>
      </c>
      <c r="X13" s="48"/>
      <c r="Y13" s="48"/>
      <c r="Z13" s="48"/>
      <c r="AA13" s="48"/>
      <c r="AB13" s="48"/>
      <c r="AC13" s="48"/>
      <c r="AD13" s="48" t="s">
        <v>66</v>
      </c>
      <c r="AE13" s="48"/>
      <c r="AF13" s="48"/>
      <c r="AG13" s="48"/>
      <c r="AH13" s="2"/>
    </row>
    <row r="14" spans="1:34" ht="27.95" customHeight="1">
      <c r="A14" s="46"/>
      <c r="B14" s="46"/>
      <c r="C14" s="46"/>
      <c r="D14" s="46" t="s">
        <v>67</v>
      </c>
      <c r="E14" s="46"/>
      <c r="F14" s="46"/>
      <c r="G14" s="46"/>
      <c r="H14" s="46"/>
      <c r="I14" s="46"/>
      <c r="J14" s="46"/>
      <c r="K14" s="46"/>
      <c r="L14" s="46"/>
      <c r="M14" s="46"/>
      <c r="N14" s="48" t="s">
        <v>68</v>
      </c>
      <c r="O14" s="48"/>
      <c r="P14" s="48"/>
      <c r="Q14" s="48" t="s">
        <v>69</v>
      </c>
      <c r="R14" s="48"/>
      <c r="S14" s="48"/>
      <c r="T14" s="48"/>
      <c r="U14" s="48"/>
      <c r="V14" s="48"/>
      <c r="W14" s="48">
        <v>0</v>
      </c>
      <c r="X14" s="48"/>
      <c r="Y14" s="48"/>
      <c r="Z14" s="48"/>
      <c r="AA14" s="48"/>
      <c r="AB14" s="48"/>
      <c r="AC14" s="48"/>
      <c r="AD14" s="48">
        <v>0</v>
      </c>
      <c r="AE14" s="48"/>
      <c r="AF14" s="48"/>
      <c r="AG14" s="48"/>
      <c r="AH14" s="2"/>
    </row>
    <row r="15" spans="1:34" ht="14.1" customHeight="1">
      <c r="A15" s="46"/>
      <c r="B15" s="46"/>
      <c r="C15" s="46"/>
      <c r="D15" s="46" t="s">
        <v>70</v>
      </c>
      <c r="E15" s="46"/>
      <c r="F15" s="46"/>
      <c r="G15" s="46"/>
      <c r="H15" s="46"/>
      <c r="I15" s="46"/>
      <c r="J15" s="46"/>
      <c r="K15" s="46"/>
      <c r="L15" s="46"/>
      <c r="M15" s="46"/>
      <c r="N15" s="48" t="s">
        <v>71</v>
      </c>
      <c r="O15" s="48"/>
      <c r="P15" s="48"/>
      <c r="Q15" s="48" t="s">
        <v>72</v>
      </c>
      <c r="R15" s="48"/>
      <c r="S15" s="48"/>
      <c r="T15" s="48"/>
      <c r="U15" s="48"/>
      <c r="V15" s="48"/>
      <c r="W15" s="48" t="s">
        <v>72</v>
      </c>
      <c r="X15" s="48"/>
      <c r="Y15" s="48"/>
      <c r="Z15" s="48"/>
      <c r="AA15" s="48"/>
      <c r="AB15" s="48"/>
      <c r="AC15" s="48"/>
      <c r="AD15" s="48" t="s">
        <v>72</v>
      </c>
      <c r="AE15" s="48"/>
      <c r="AF15" s="48"/>
      <c r="AG15" s="48"/>
      <c r="AH15" s="2"/>
    </row>
    <row r="16" spans="1:34" ht="14.1" customHeight="1">
      <c r="A16" s="46"/>
      <c r="B16" s="46"/>
      <c r="C16" s="46"/>
      <c r="D16" s="46" t="s">
        <v>73</v>
      </c>
      <c r="E16" s="46"/>
      <c r="F16" s="46"/>
      <c r="G16" s="46"/>
      <c r="H16" s="46"/>
      <c r="I16" s="46"/>
      <c r="J16" s="46"/>
      <c r="K16" s="46"/>
      <c r="L16" s="46"/>
      <c r="M16" s="46"/>
      <c r="N16" s="48" t="s">
        <v>74</v>
      </c>
      <c r="O16" s="48"/>
      <c r="P16" s="48"/>
      <c r="Q16" s="48" t="s">
        <v>75</v>
      </c>
      <c r="R16" s="48"/>
      <c r="S16" s="48"/>
      <c r="T16" s="48"/>
      <c r="U16" s="48"/>
      <c r="V16" s="48"/>
      <c r="W16" s="48" t="s">
        <v>76</v>
      </c>
      <c r="X16" s="48"/>
      <c r="Y16" s="48"/>
      <c r="Z16" s="48"/>
      <c r="AA16" s="48"/>
      <c r="AB16" s="48"/>
      <c r="AC16" s="48"/>
      <c r="AD16" s="48" t="s">
        <v>77</v>
      </c>
      <c r="AE16" s="48"/>
      <c r="AF16" s="48"/>
      <c r="AG16" s="48"/>
      <c r="AH16" s="2"/>
    </row>
    <row r="17" spans="1:34" ht="14.1" customHeight="1">
      <c r="A17" s="46"/>
      <c r="B17" s="46"/>
      <c r="C17" s="46"/>
      <c r="D17" s="46" t="s">
        <v>78</v>
      </c>
      <c r="E17" s="46"/>
      <c r="F17" s="46"/>
      <c r="G17" s="46"/>
      <c r="H17" s="46"/>
      <c r="I17" s="46"/>
      <c r="J17" s="46"/>
      <c r="K17" s="46"/>
      <c r="L17" s="46"/>
      <c r="M17" s="46"/>
      <c r="N17" s="48" t="s">
        <v>79</v>
      </c>
      <c r="O17" s="48"/>
      <c r="P17" s="48"/>
      <c r="Q17" s="48" t="s">
        <v>80</v>
      </c>
      <c r="R17" s="48"/>
      <c r="S17" s="48"/>
      <c r="T17" s="48"/>
      <c r="U17" s="48"/>
      <c r="V17" s="48"/>
      <c r="W17" s="48" t="s">
        <v>81</v>
      </c>
      <c r="X17" s="48"/>
      <c r="Y17" s="48"/>
      <c r="Z17" s="48"/>
      <c r="AA17" s="48"/>
      <c r="AB17" s="48"/>
      <c r="AC17" s="48"/>
      <c r="AD17" s="48" t="s">
        <v>82</v>
      </c>
      <c r="AE17" s="48"/>
      <c r="AF17" s="48"/>
      <c r="AG17" s="48"/>
      <c r="AH17" s="2"/>
    </row>
    <row r="18" spans="1:34" ht="14.1" customHeight="1">
      <c r="A18" s="46"/>
      <c r="B18" s="46"/>
      <c r="C18" s="46"/>
      <c r="D18" s="46" t="s">
        <v>83</v>
      </c>
      <c r="E18" s="46"/>
      <c r="F18" s="46"/>
      <c r="G18" s="46"/>
      <c r="H18" s="46"/>
      <c r="I18" s="46"/>
      <c r="J18" s="46"/>
      <c r="K18" s="46"/>
      <c r="L18" s="46"/>
      <c r="M18" s="46"/>
      <c r="N18" s="48" t="s">
        <v>84</v>
      </c>
      <c r="O18" s="48"/>
      <c r="P18" s="48"/>
      <c r="Q18" s="48" t="s">
        <v>85</v>
      </c>
      <c r="R18" s="48"/>
      <c r="S18" s="48"/>
      <c r="T18" s="48"/>
      <c r="U18" s="48"/>
      <c r="V18" s="48"/>
      <c r="W18" s="48" t="s">
        <v>86</v>
      </c>
      <c r="X18" s="48"/>
      <c r="Y18" s="48"/>
      <c r="Z18" s="48"/>
      <c r="AA18" s="48"/>
      <c r="AB18" s="48"/>
      <c r="AC18" s="48"/>
      <c r="AD18" s="48" t="s">
        <v>87</v>
      </c>
      <c r="AE18" s="48"/>
      <c r="AF18" s="48"/>
      <c r="AG18" s="48"/>
      <c r="AH18" s="2"/>
    </row>
    <row r="19" spans="1:34" ht="14.1" customHeight="1">
      <c r="A19" s="54" t="s">
        <v>88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2"/>
    </row>
    <row r="20" spans="1:34" ht="14.1" customHeight="1">
      <c r="A20" s="46"/>
      <c r="B20" s="46"/>
      <c r="C20" s="46"/>
      <c r="D20" s="46" t="s">
        <v>89</v>
      </c>
      <c r="E20" s="46"/>
      <c r="F20" s="46"/>
      <c r="G20" s="46"/>
      <c r="H20" s="46"/>
      <c r="I20" s="46"/>
      <c r="J20" s="46"/>
      <c r="K20" s="46"/>
      <c r="L20" s="46"/>
      <c r="M20" s="46"/>
      <c r="N20" s="48" t="s">
        <v>90</v>
      </c>
      <c r="O20" s="48"/>
      <c r="P20" s="48"/>
      <c r="Q20" s="48" t="s">
        <v>91</v>
      </c>
      <c r="R20" s="48"/>
      <c r="S20" s="48"/>
      <c r="T20" s="48"/>
      <c r="U20" s="48"/>
      <c r="V20" s="48"/>
      <c r="W20" s="48" t="s">
        <v>92</v>
      </c>
      <c r="X20" s="48"/>
      <c r="Y20" s="48"/>
      <c r="Z20" s="48"/>
      <c r="AA20" s="48"/>
      <c r="AB20" s="48"/>
      <c r="AC20" s="48"/>
      <c r="AD20" s="48" t="s">
        <v>93</v>
      </c>
      <c r="AE20" s="48"/>
      <c r="AF20" s="48"/>
      <c r="AG20" s="48"/>
      <c r="AH20" s="2"/>
    </row>
    <row r="21" spans="1:34" ht="42" customHeight="1">
      <c r="A21" s="46"/>
      <c r="B21" s="46"/>
      <c r="C21" s="46"/>
      <c r="D21" s="46" t="s">
        <v>94</v>
      </c>
      <c r="E21" s="46"/>
      <c r="F21" s="46"/>
      <c r="G21" s="46"/>
      <c r="H21" s="46"/>
      <c r="I21" s="46"/>
      <c r="J21" s="46"/>
      <c r="K21" s="46"/>
      <c r="L21" s="46"/>
      <c r="M21" s="46"/>
      <c r="N21" s="48" t="s">
        <v>95</v>
      </c>
      <c r="O21" s="48"/>
      <c r="P21" s="48"/>
      <c r="Q21" s="48">
        <v>0</v>
      </c>
      <c r="R21" s="48"/>
      <c r="S21" s="48"/>
      <c r="T21" s="48"/>
      <c r="U21" s="48"/>
      <c r="V21" s="48"/>
      <c r="W21" s="48">
        <v>0</v>
      </c>
      <c r="X21" s="48"/>
      <c r="Y21" s="48"/>
      <c r="Z21" s="48"/>
      <c r="AA21" s="48"/>
      <c r="AB21" s="48"/>
      <c r="AC21" s="48"/>
      <c r="AD21" s="48">
        <v>0</v>
      </c>
      <c r="AE21" s="48"/>
      <c r="AF21" s="48"/>
      <c r="AG21" s="48"/>
      <c r="AH21" s="2"/>
    </row>
    <row r="22" spans="1:34" ht="14.1" customHeight="1">
      <c r="A22" s="46"/>
      <c r="B22" s="46"/>
      <c r="C22" s="46"/>
      <c r="D22" s="46" t="s">
        <v>96</v>
      </c>
      <c r="E22" s="46"/>
      <c r="F22" s="46"/>
      <c r="G22" s="46"/>
      <c r="H22" s="46"/>
      <c r="I22" s="46"/>
      <c r="J22" s="46"/>
      <c r="K22" s="46"/>
      <c r="L22" s="46"/>
      <c r="M22" s="46"/>
      <c r="N22" s="48" t="s">
        <v>97</v>
      </c>
      <c r="O22" s="48"/>
      <c r="P22" s="48"/>
      <c r="Q22" s="48" t="s">
        <v>98</v>
      </c>
      <c r="R22" s="48"/>
      <c r="S22" s="48"/>
      <c r="T22" s="48"/>
      <c r="U22" s="48"/>
      <c r="V22" s="48"/>
      <c r="W22" s="48" t="s">
        <v>99</v>
      </c>
      <c r="X22" s="48"/>
      <c r="Y22" s="48"/>
      <c r="Z22" s="48"/>
      <c r="AA22" s="48"/>
      <c r="AB22" s="48"/>
      <c r="AC22" s="48"/>
      <c r="AD22" s="48" t="s">
        <v>100</v>
      </c>
      <c r="AE22" s="48"/>
      <c r="AF22" s="48"/>
      <c r="AG22" s="48"/>
      <c r="AH22" s="2"/>
    </row>
    <row r="23" spans="1:34" ht="42" customHeight="1">
      <c r="A23" s="46"/>
      <c r="B23" s="46"/>
      <c r="C23" s="46"/>
      <c r="D23" s="46" t="s">
        <v>101</v>
      </c>
      <c r="E23" s="46"/>
      <c r="F23" s="46"/>
      <c r="G23" s="46"/>
      <c r="H23" s="46"/>
      <c r="I23" s="46"/>
      <c r="J23" s="46"/>
      <c r="K23" s="46"/>
      <c r="L23" s="46"/>
      <c r="M23" s="46"/>
      <c r="N23" s="48" t="s">
        <v>102</v>
      </c>
      <c r="O23" s="48"/>
      <c r="P23" s="48"/>
      <c r="Q23" s="48">
        <v>0</v>
      </c>
      <c r="R23" s="48"/>
      <c r="S23" s="48"/>
      <c r="T23" s="48"/>
      <c r="U23" s="48"/>
      <c r="V23" s="48"/>
      <c r="W23" s="48">
        <v>0</v>
      </c>
      <c r="X23" s="48"/>
      <c r="Y23" s="48"/>
      <c r="Z23" s="48"/>
      <c r="AA23" s="48"/>
      <c r="AB23" s="48"/>
      <c r="AC23" s="48"/>
      <c r="AD23" s="48">
        <v>0</v>
      </c>
      <c r="AE23" s="48"/>
      <c r="AF23" s="48"/>
      <c r="AG23" s="48"/>
      <c r="AH23" s="2"/>
    </row>
    <row r="24" spans="1:34" ht="27.95" customHeight="1">
      <c r="A24" s="46"/>
      <c r="B24" s="46"/>
      <c r="C24" s="46"/>
      <c r="D24" s="46" t="s">
        <v>103</v>
      </c>
      <c r="E24" s="46"/>
      <c r="F24" s="46"/>
      <c r="G24" s="46"/>
      <c r="H24" s="46"/>
      <c r="I24" s="46"/>
      <c r="J24" s="46"/>
      <c r="K24" s="46"/>
      <c r="L24" s="46"/>
      <c r="M24" s="46"/>
      <c r="N24" s="48" t="s">
        <v>104</v>
      </c>
      <c r="O24" s="48"/>
      <c r="P24" s="48"/>
      <c r="Q24" s="48" t="s">
        <v>105</v>
      </c>
      <c r="R24" s="48"/>
      <c r="S24" s="48"/>
      <c r="T24" s="48"/>
      <c r="U24" s="48"/>
      <c r="V24" s="48"/>
      <c r="W24" s="48" t="s">
        <v>106</v>
      </c>
      <c r="X24" s="48"/>
      <c r="Y24" s="48"/>
      <c r="Z24" s="48"/>
      <c r="AA24" s="48"/>
      <c r="AB24" s="48"/>
      <c r="AC24" s="48"/>
      <c r="AD24" s="48" t="s">
        <v>107</v>
      </c>
      <c r="AE24" s="48"/>
      <c r="AF24" s="48"/>
      <c r="AG24" s="48"/>
      <c r="AH24" s="2"/>
    </row>
    <row r="25" spans="1:34" ht="14.1" customHeight="1">
      <c r="A25" s="46"/>
      <c r="B25" s="46"/>
      <c r="C25" s="46"/>
      <c r="D25" s="46" t="s">
        <v>108</v>
      </c>
      <c r="E25" s="46"/>
      <c r="F25" s="46"/>
      <c r="G25" s="46"/>
      <c r="H25" s="46"/>
      <c r="I25" s="46"/>
      <c r="J25" s="46"/>
      <c r="K25" s="46"/>
      <c r="L25" s="46"/>
      <c r="M25" s="46"/>
      <c r="N25" s="48" t="s">
        <v>109</v>
      </c>
      <c r="O25" s="48"/>
      <c r="P25" s="48"/>
      <c r="Q25" s="48" t="s">
        <v>110</v>
      </c>
      <c r="R25" s="48"/>
      <c r="S25" s="48"/>
      <c r="T25" s="48"/>
      <c r="U25" s="48"/>
      <c r="V25" s="48"/>
      <c r="W25" s="48" t="s">
        <v>111</v>
      </c>
      <c r="X25" s="48"/>
      <c r="Y25" s="48"/>
      <c r="Z25" s="48"/>
      <c r="AA25" s="48"/>
      <c r="AB25" s="48"/>
      <c r="AC25" s="48"/>
      <c r="AD25" s="48" t="s">
        <v>112</v>
      </c>
      <c r="AE25" s="48"/>
      <c r="AF25" s="48"/>
      <c r="AG25" s="48"/>
      <c r="AH25" s="2"/>
    </row>
    <row r="26" spans="1:34" ht="14.1" customHeight="1">
      <c r="A26" s="46"/>
      <c r="B26" s="46"/>
      <c r="C26" s="46"/>
      <c r="D26" s="55" t="s">
        <v>113</v>
      </c>
      <c r="E26" s="55"/>
      <c r="F26" s="55"/>
      <c r="G26" s="55"/>
      <c r="H26" s="55"/>
      <c r="I26" s="55"/>
      <c r="J26" s="55"/>
      <c r="K26" s="55"/>
      <c r="L26" s="55"/>
      <c r="M26" s="55"/>
      <c r="N26" s="48" t="s">
        <v>114</v>
      </c>
      <c r="O26" s="48"/>
      <c r="P26" s="48"/>
      <c r="Q26" s="48" t="s">
        <v>115</v>
      </c>
      <c r="R26" s="48"/>
      <c r="S26" s="48"/>
      <c r="T26" s="48"/>
      <c r="U26" s="48"/>
      <c r="V26" s="48"/>
      <c r="W26" s="48" t="s">
        <v>116</v>
      </c>
      <c r="X26" s="48"/>
      <c r="Y26" s="48"/>
      <c r="Z26" s="48"/>
      <c r="AA26" s="48"/>
      <c r="AB26" s="48"/>
      <c r="AC26" s="48"/>
      <c r="AD26" s="48" t="s">
        <v>117</v>
      </c>
      <c r="AE26" s="48"/>
      <c r="AF26" s="48"/>
      <c r="AG26" s="48"/>
      <c r="AH26" s="2"/>
    </row>
    <row r="27" spans="1:34" ht="14.1" customHeight="1">
      <c r="A27" s="46"/>
      <c r="B27" s="46"/>
      <c r="C27" s="46"/>
      <c r="D27" s="55" t="s">
        <v>118</v>
      </c>
      <c r="E27" s="55"/>
      <c r="F27" s="55"/>
      <c r="G27" s="55"/>
      <c r="H27" s="55"/>
      <c r="I27" s="55"/>
      <c r="J27" s="55"/>
      <c r="K27" s="55"/>
      <c r="L27" s="55"/>
      <c r="M27" s="55"/>
      <c r="N27" s="48" t="s">
        <v>119</v>
      </c>
      <c r="O27" s="48"/>
      <c r="P27" s="48"/>
      <c r="Q27" s="48" t="s">
        <v>120</v>
      </c>
      <c r="R27" s="48"/>
      <c r="S27" s="48"/>
      <c r="T27" s="48"/>
      <c r="U27" s="48"/>
      <c r="V27" s="48"/>
      <c r="W27" s="48" t="s">
        <v>121</v>
      </c>
      <c r="X27" s="48"/>
      <c r="Y27" s="48"/>
      <c r="Z27" s="48"/>
      <c r="AA27" s="48"/>
      <c r="AB27" s="48"/>
      <c r="AC27" s="48"/>
      <c r="AD27" s="48" t="s">
        <v>122</v>
      </c>
      <c r="AE27" s="48"/>
      <c r="AF27" s="48"/>
      <c r="AG27" s="48"/>
      <c r="AH27" s="2"/>
    </row>
    <row r="28" spans="1:34" ht="15.95" customHeight="1">
      <c r="A28" s="54" t="s">
        <v>123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2"/>
    </row>
    <row r="29" spans="1:34" ht="14.1" customHeight="1">
      <c r="A29" s="54" t="s">
        <v>124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2"/>
    </row>
    <row r="30" spans="1:34" ht="42" customHeight="1">
      <c r="A30" s="46"/>
      <c r="B30" s="46"/>
      <c r="C30" s="46"/>
      <c r="D30" s="46" t="s">
        <v>125</v>
      </c>
      <c r="E30" s="46"/>
      <c r="F30" s="46"/>
      <c r="G30" s="46"/>
      <c r="H30" s="46"/>
      <c r="I30" s="46"/>
      <c r="J30" s="46"/>
      <c r="K30" s="46"/>
      <c r="L30" s="46"/>
      <c r="M30" s="46"/>
      <c r="N30" s="48" t="s">
        <v>126</v>
      </c>
      <c r="O30" s="48"/>
      <c r="P30" s="48"/>
      <c r="Q30" s="48" t="s">
        <v>127</v>
      </c>
      <c r="R30" s="48"/>
      <c r="S30" s="48"/>
      <c r="T30" s="48"/>
      <c r="U30" s="48"/>
      <c r="V30" s="48"/>
      <c r="W30" s="48" t="s">
        <v>127</v>
      </c>
      <c r="X30" s="48"/>
      <c r="Y30" s="48"/>
      <c r="Z30" s="48"/>
      <c r="AA30" s="48"/>
      <c r="AB30" s="48"/>
      <c r="AC30" s="48"/>
      <c r="AD30" s="48" t="s">
        <v>127</v>
      </c>
      <c r="AE30" s="48"/>
      <c r="AF30" s="48"/>
      <c r="AG30" s="48"/>
      <c r="AH30" s="2"/>
    </row>
    <row r="31" spans="1:34" ht="27.95" customHeight="1">
      <c r="A31" s="46"/>
      <c r="B31" s="46"/>
      <c r="C31" s="46"/>
      <c r="D31" s="46" t="s">
        <v>128</v>
      </c>
      <c r="E31" s="46"/>
      <c r="F31" s="46"/>
      <c r="G31" s="46"/>
      <c r="H31" s="46"/>
      <c r="I31" s="46"/>
      <c r="J31" s="46"/>
      <c r="K31" s="46"/>
      <c r="L31" s="46"/>
      <c r="M31" s="46"/>
      <c r="N31" s="48" t="s">
        <v>129</v>
      </c>
      <c r="O31" s="48"/>
      <c r="P31" s="48"/>
      <c r="Q31" s="48" t="s">
        <v>130</v>
      </c>
      <c r="R31" s="48"/>
      <c r="S31" s="48"/>
      <c r="T31" s="48"/>
      <c r="U31" s="48"/>
      <c r="V31" s="48"/>
      <c r="W31" s="48" t="s">
        <v>131</v>
      </c>
      <c r="X31" s="48"/>
      <c r="Y31" s="48"/>
      <c r="Z31" s="48"/>
      <c r="AA31" s="48"/>
      <c r="AB31" s="48"/>
      <c r="AC31" s="48"/>
      <c r="AD31" s="48" t="s">
        <v>131</v>
      </c>
      <c r="AE31" s="48"/>
      <c r="AF31" s="48"/>
      <c r="AG31" s="48"/>
      <c r="AH31" s="2"/>
    </row>
    <row r="32" spans="1:34" ht="27.95" customHeight="1">
      <c r="A32" s="46"/>
      <c r="B32" s="46"/>
      <c r="C32" s="46"/>
      <c r="D32" s="46" t="s">
        <v>132</v>
      </c>
      <c r="E32" s="46"/>
      <c r="F32" s="46"/>
      <c r="G32" s="46"/>
      <c r="H32" s="46"/>
      <c r="I32" s="46"/>
      <c r="J32" s="46"/>
      <c r="K32" s="46"/>
      <c r="L32" s="46"/>
      <c r="M32" s="46"/>
      <c r="N32" s="48" t="s">
        <v>133</v>
      </c>
      <c r="O32" s="48"/>
      <c r="P32" s="48"/>
      <c r="Q32" s="48">
        <v>0</v>
      </c>
      <c r="R32" s="48"/>
      <c r="S32" s="48"/>
      <c r="T32" s="48"/>
      <c r="U32" s="48"/>
      <c r="V32" s="48"/>
      <c r="W32" s="48">
        <v>0</v>
      </c>
      <c r="X32" s="48"/>
      <c r="Y32" s="48"/>
      <c r="Z32" s="48"/>
      <c r="AA32" s="48"/>
      <c r="AB32" s="48"/>
      <c r="AC32" s="48"/>
      <c r="AD32" s="48">
        <v>0</v>
      </c>
      <c r="AE32" s="48"/>
      <c r="AF32" s="48"/>
      <c r="AG32" s="48"/>
      <c r="AH32" s="2"/>
    </row>
    <row r="33" spans="1:34" ht="27.95" customHeight="1">
      <c r="A33" s="46"/>
      <c r="B33" s="46"/>
      <c r="C33" s="46"/>
      <c r="D33" s="46" t="s">
        <v>134</v>
      </c>
      <c r="E33" s="46"/>
      <c r="F33" s="46"/>
      <c r="G33" s="46"/>
      <c r="H33" s="46"/>
      <c r="I33" s="46"/>
      <c r="J33" s="46"/>
      <c r="K33" s="46"/>
      <c r="L33" s="46"/>
      <c r="M33" s="46"/>
      <c r="N33" s="48" t="s">
        <v>135</v>
      </c>
      <c r="O33" s="48"/>
      <c r="P33" s="48"/>
      <c r="Q33" s="48" t="s">
        <v>43</v>
      </c>
      <c r="R33" s="48"/>
      <c r="S33" s="48"/>
      <c r="T33" s="48"/>
      <c r="U33" s="48"/>
      <c r="V33" s="48"/>
      <c r="W33" s="48" t="s">
        <v>43</v>
      </c>
      <c r="X33" s="48"/>
      <c r="Y33" s="48"/>
      <c r="Z33" s="48"/>
      <c r="AA33" s="48"/>
      <c r="AB33" s="48"/>
      <c r="AC33" s="48"/>
      <c r="AD33" s="48" t="s">
        <v>43</v>
      </c>
      <c r="AE33" s="48"/>
      <c r="AF33" s="48"/>
      <c r="AG33" s="48"/>
      <c r="AH33" s="2"/>
    </row>
    <row r="34" spans="1:34" ht="14.1" customHeight="1">
      <c r="A34" s="46"/>
      <c r="B34" s="46"/>
      <c r="C34" s="46"/>
      <c r="D34" s="46" t="s">
        <v>136</v>
      </c>
      <c r="E34" s="46"/>
      <c r="F34" s="46"/>
      <c r="G34" s="46"/>
      <c r="H34" s="46"/>
      <c r="I34" s="46"/>
      <c r="J34" s="46"/>
      <c r="K34" s="46"/>
      <c r="L34" s="46"/>
      <c r="M34" s="46"/>
      <c r="N34" s="48" t="s">
        <v>137</v>
      </c>
      <c r="O34" s="48"/>
      <c r="P34" s="48"/>
      <c r="Q34" s="48" t="s">
        <v>138</v>
      </c>
      <c r="R34" s="48"/>
      <c r="S34" s="48"/>
      <c r="T34" s="48"/>
      <c r="U34" s="48"/>
      <c r="V34" s="48"/>
      <c r="W34" s="48" t="s">
        <v>138</v>
      </c>
      <c r="X34" s="48"/>
      <c r="Y34" s="48"/>
      <c r="Z34" s="48"/>
      <c r="AA34" s="48"/>
      <c r="AB34" s="48"/>
      <c r="AC34" s="48"/>
      <c r="AD34" s="48" t="s">
        <v>139</v>
      </c>
      <c r="AE34" s="48"/>
      <c r="AF34" s="48"/>
      <c r="AG34" s="48"/>
      <c r="AH34" s="2"/>
    </row>
    <row r="35" spans="1:34" ht="27.95" customHeight="1">
      <c r="A35" s="46"/>
      <c r="B35" s="46"/>
      <c r="C35" s="46"/>
      <c r="D35" s="46" t="s">
        <v>140</v>
      </c>
      <c r="E35" s="46"/>
      <c r="F35" s="46"/>
      <c r="G35" s="46"/>
      <c r="H35" s="46"/>
      <c r="I35" s="46"/>
      <c r="J35" s="46"/>
      <c r="K35" s="46"/>
      <c r="L35" s="46"/>
      <c r="M35" s="46"/>
      <c r="N35" s="48" t="s">
        <v>141</v>
      </c>
      <c r="O35" s="48"/>
      <c r="P35" s="48"/>
      <c r="Q35" s="48" t="s">
        <v>142</v>
      </c>
      <c r="R35" s="48"/>
      <c r="S35" s="48"/>
      <c r="T35" s="48"/>
      <c r="U35" s="48"/>
      <c r="V35" s="48"/>
      <c r="W35" s="48" t="s">
        <v>143</v>
      </c>
      <c r="X35" s="48"/>
      <c r="Y35" s="48"/>
      <c r="Z35" s="48"/>
      <c r="AA35" s="48"/>
      <c r="AB35" s="48"/>
      <c r="AC35" s="48"/>
      <c r="AD35" s="48" t="s">
        <v>144</v>
      </c>
      <c r="AE35" s="48"/>
      <c r="AF35" s="48"/>
      <c r="AG35" s="48"/>
      <c r="AH35" s="2"/>
    </row>
    <row r="36" spans="1:34" ht="14.1" customHeight="1">
      <c r="A36" s="46"/>
      <c r="B36" s="46"/>
      <c r="C36" s="46"/>
      <c r="D36" s="55" t="s">
        <v>145</v>
      </c>
      <c r="E36" s="55"/>
      <c r="F36" s="55"/>
      <c r="G36" s="55"/>
      <c r="H36" s="55"/>
      <c r="I36" s="55"/>
      <c r="J36" s="55"/>
      <c r="K36" s="55"/>
      <c r="L36" s="55"/>
      <c r="M36" s="55"/>
      <c r="N36" s="48" t="s">
        <v>146</v>
      </c>
      <c r="O36" s="48"/>
      <c r="P36" s="48"/>
      <c r="Q36" s="48" t="s">
        <v>147</v>
      </c>
      <c r="R36" s="48"/>
      <c r="S36" s="48"/>
      <c r="T36" s="48"/>
      <c r="U36" s="48"/>
      <c r="V36" s="48"/>
      <c r="W36" s="48" t="s">
        <v>148</v>
      </c>
      <c r="X36" s="48"/>
      <c r="Y36" s="48"/>
      <c r="Z36" s="48"/>
      <c r="AA36" s="48"/>
      <c r="AB36" s="48"/>
      <c r="AC36" s="48"/>
      <c r="AD36" s="48" t="s">
        <v>149</v>
      </c>
      <c r="AE36" s="48"/>
      <c r="AF36" s="48"/>
      <c r="AG36" s="48"/>
      <c r="AH36" s="2"/>
    </row>
    <row r="37" spans="1:34" ht="14.1" customHeight="1">
      <c r="A37" s="54" t="s">
        <v>150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2"/>
    </row>
    <row r="38" spans="1:34" ht="14.1" customHeight="1">
      <c r="A38" s="46"/>
      <c r="B38" s="46"/>
      <c r="C38" s="46"/>
      <c r="D38" s="46" t="s">
        <v>151</v>
      </c>
      <c r="E38" s="46"/>
      <c r="F38" s="46"/>
      <c r="G38" s="46"/>
      <c r="H38" s="46"/>
      <c r="I38" s="46"/>
      <c r="J38" s="46"/>
      <c r="K38" s="46"/>
      <c r="L38" s="46"/>
      <c r="M38" s="46"/>
      <c r="N38" s="48" t="s">
        <v>152</v>
      </c>
      <c r="O38" s="48"/>
      <c r="P38" s="48"/>
      <c r="Q38" s="48" t="s">
        <v>153</v>
      </c>
      <c r="R38" s="48"/>
      <c r="S38" s="48"/>
      <c r="T38" s="48"/>
      <c r="U38" s="48"/>
      <c r="V38" s="48"/>
      <c r="W38" s="48" t="s">
        <v>57</v>
      </c>
      <c r="X38" s="48"/>
      <c r="Y38" s="48"/>
      <c r="Z38" s="48"/>
      <c r="AA38" s="48"/>
      <c r="AB38" s="48"/>
      <c r="AC38" s="48"/>
      <c r="AD38" s="48" t="s">
        <v>154</v>
      </c>
      <c r="AE38" s="48"/>
      <c r="AF38" s="48"/>
      <c r="AG38" s="48"/>
      <c r="AH38" s="2"/>
    </row>
    <row r="39" spans="1:34" ht="27.95" customHeight="1">
      <c r="A39" s="46"/>
      <c r="B39" s="46"/>
      <c r="C39" s="46"/>
      <c r="D39" s="46" t="s">
        <v>155</v>
      </c>
      <c r="E39" s="46"/>
      <c r="F39" s="46"/>
      <c r="G39" s="46"/>
      <c r="H39" s="46"/>
      <c r="I39" s="46"/>
      <c r="J39" s="46"/>
      <c r="K39" s="46"/>
      <c r="L39" s="46"/>
      <c r="M39" s="46"/>
      <c r="N39" s="48" t="s">
        <v>156</v>
      </c>
      <c r="O39" s="48"/>
      <c r="P39" s="48"/>
      <c r="Q39" s="48" t="s">
        <v>157</v>
      </c>
      <c r="R39" s="48"/>
      <c r="S39" s="48"/>
      <c r="T39" s="48"/>
      <c r="U39" s="48"/>
      <c r="V39" s="48"/>
      <c r="W39" s="48" t="s">
        <v>158</v>
      </c>
      <c r="X39" s="48"/>
      <c r="Y39" s="48"/>
      <c r="Z39" s="48"/>
      <c r="AA39" s="48"/>
      <c r="AB39" s="48"/>
      <c r="AC39" s="48"/>
      <c r="AD39" s="48" t="s">
        <v>159</v>
      </c>
      <c r="AE39" s="48"/>
      <c r="AF39" s="48"/>
      <c r="AG39" s="48"/>
      <c r="AH39" s="2"/>
    </row>
    <row r="40" spans="1:34" ht="14.1" customHeight="1">
      <c r="A40" s="46"/>
      <c r="B40" s="46"/>
      <c r="C40" s="46"/>
      <c r="D40" s="46" t="s">
        <v>160</v>
      </c>
      <c r="E40" s="46"/>
      <c r="F40" s="46"/>
      <c r="G40" s="46"/>
      <c r="H40" s="46"/>
      <c r="I40" s="46"/>
      <c r="J40" s="46"/>
      <c r="K40" s="46"/>
      <c r="L40" s="46"/>
      <c r="M40" s="46"/>
      <c r="N40" s="48" t="s">
        <v>161</v>
      </c>
      <c r="O40" s="48"/>
      <c r="P40" s="48"/>
      <c r="Q40" s="48" t="s">
        <v>57</v>
      </c>
      <c r="R40" s="48"/>
      <c r="S40" s="48"/>
      <c r="T40" s="48"/>
      <c r="U40" s="48"/>
      <c r="V40" s="48"/>
      <c r="W40" s="48" t="s">
        <v>57</v>
      </c>
      <c r="X40" s="48"/>
      <c r="Y40" s="48"/>
      <c r="Z40" s="48"/>
      <c r="AA40" s="48"/>
      <c r="AB40" s="48"/>
      <c r="AC40" s="48"/>
      <c r="AD40" s="48" t="s">
        <v>57</v>
      </c>
      <c r="AE40" s="48"/>
      <c r="AF40" s="48"/>
      <c r="AG40" s="48"/>
      <c r="AH40" s="2"/>
    </row>
    <row r="41" spans="1:34" ht="14.1" customHeight="1">
      <c r="A41" s="46"/>
      <c r="B41" s="46"/>
      <c r="C41" s="46"/>
      <c r="D41" s="46" t="s">
        <v>162</v>
      </c>
      <c r="E41" s="46"/>
      <c r="F41" s="46"/>
      <c r="G41" s="46"/>
      <c r="H41" s="46"/>
      <c r="I41" s="46"/>
      <c r="J41" s="46"/>
      <c r="K41" s="46"/>
      <c r="L41" s="46"/>
      <c r="M41" s="46"/>
      <c r="N41" s="48" t="s">
        <v>163</v>
      </c>
      <c r="O41" s="48"/>
      <c r="P41" s="48"/>
      <c r="Q41" s="48" t="s">
        <v>57</v>
      </c>
      <c r="R41" s="48"/>
      <c r="S41" s="48"/>
      <c r="T41" s="48"/>
      <c r="U41" s="48"/>
      <c r="V41" s="48"/>
      <c r="W41" s="48" t="s">
        <v>57</v>
      </c>
      <c r="X41" s="48"/>
      <c r="Y41" s="48"/>
      <c r="Z41" s="48"/>
      <c r="AA41" s="48"/>
      <c r="AB41" s="48"/>
      <c r="AC41" s="48"/>
      <c r="AD41" s="48" t="s">
        <v>57</v>
      </c>
      <c r="AE41" s="48"/>
      <c r="AF41" s="48"/>
      <c r="AG41" s="48"/>
      <c r="AH41" s="2"/>
    </row>
    <row r="42" spans="1:34" ht="14.1" customHeight="1">
      <c r="A42" s="46"/>
      <c r="B42" s="46"/>
      <c r="C42" s="46"/>
      <c r="D42" s="55" t="s">
        <v>164</v>
      </c>
      <c r="E42" s="55"/>
      <c r="F42" s="55"/>
      <c r="G42" s="55"/>
      <c r="H42" s="55"/>
      <c r="I42" s="55"/>
      <c r="J42" s="55"/>
      <c r="K42" s="55"/>
      <c r="L42" s="55"/>
      <c r="M42" s="55"/>
      <c r="N42" s="48" t="s">
        <v>165</v>
      </c>
      <c r="O42" s="48"/>
      <c r="P42" s="48"/>
      <c r="Q42" s="48" t="s">
        <v>157</v>
      </c>
      <c r="R42" s="48"/>
      <c r="S42" s="48"/>
      <c r="T42" s="48"/>
      <c r="U42" s="48"/>
      <c r="V42" s="48"/>
      <c r="W42" s="48" t="s">
        <v>158</v>
      </c>
      <c r="X42" s="48"/>
      <c r="Y42" s="48"/>
      <c r="Z42" s="48"/>
      <c r="AA42" s="48"/>
      <c r="AB42" s="48"/>
      <c r="AC42" s="48"/>
      <c r="AD42" s="48" t="s">
        <v>166</v>
      </c>
      <c r="AE42" s="48"/>
      <c r="AF42" s="48"/>
      <c r="AG42" s="48"/>
      <c r="AH42" s="2"/>
    </row>
    <row r="43" spans="1:34" ht="14.1" customHeight="1">
      <c r="A43" s="54" t="s">
        <v>167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2"/>
    </row>
    <row r="44" spans="1:34" ht="14.1" customHeight="1">
      <c r="A44" s="46"/>
      <c r="B44" s="46"/>
      <c r="C44" s="46"/>
      <c r="D44" s="46" t="s">
        <v>151</v>
      </c>
      <c r="E44" s="46"/>
      <c r="F44" s="46"/>
      <c r="G44" s="46"/>
      <c r="H44" s="46"/>
      <c r="I44" s="46"/>
      <c r="J44" s="46"/>
      <c r="K44" s="46"/>
      <c r="L44" s="46"/>
      <c r="M44" s="46"/>
      <c r="N44" s="48" t="s">
        <v>168</v>
      </c>
      <c r="O44" s="48"/>
      <c r="P44" s="48"/>
      <c r="Q44" s="48" t="s">
        <v>153</v>
      </c>
      <c r="R44" s="48"/>
      <c r="S44" s="48"/>
      <c r="T44" s="48"/>
      <c r="U44" s="48"/>
      <c r="V44" s="48"/>
      <c r="W44" s="48">
        <v>0</v>
      </c>
      <c r="X44" s="48"/>
      <c r="Y44" s="48"/>
      <c r="Z44" s="48"/>
      <c r="AA44" s="48"/>
      <c r="AB44" s="48"/>
      <c r="AC44" s="48"/>
      <c r="AD44" s="48" t="s">
        <v>169</v>
      </c>
      <c r="AE44" s="48"/>
      <c r="AF44" s="48"/>
      <c r="AG44" s="48"/>
      <c r="AH44" s="2"/>
    </row>
    <row r="45" spans="1:34" ht="14.1" customHeight="1">
      <c r="A45" s="46"/>
      <c r="B45" s="46"/>
      <c r="C45" s="46"/>
      <c r="D45" s="46" t="s">
        <v>170</v>
      </c>
      <c r="E45" s="46"/>
      <c r="F45" s="46"/>
      <c r="G45" s="46"/>
      <c r="H45" s="46"/>
      <c r="I45" s="46"/>
      <c r="J45" s="46"/>
      <c r="K45" s="46"/>
      <c r="L45" s="46"/>
      <c r="M45" s="46"/>
      <c r="N45" s="48" t="s">
        <v>171</v>
      </c>
      <c r="O45" s="48"/>
      <c r="P45" s="48"/>
      <c r="Q45" s="48" t="s">
        <v>172</v>
      </c>
      <c r="R45" s="48"/>
      <c r="S45" s="48"/>
      <c r="T45" s="48"/>
      <c r="U45" s="48"/>
      <c r="V45" s="48"/>
      <c r="W45" s="48" t="s">
        <v>173</v>
      </c>
      <c r="X45" s="48"/>
      <c r="Y45" s="48"/>
      <c r="Z45" s="48"/>
      <c r="AA45" s="48"/>
      <c r="AB45" s="48"/>
      <c r="AC45" s="48"/>
      <c r="AD45" s="48" t="s">
        <v>174</v>
      </c>
      <c r="AE45" s="48"/>
      <c r="AF45" s="48"/>
      <c r="AG45" s="48"/>
      <c r="AH45" s="2"/>
    </row>
    <row r="46" spans="1:34" ht="14.1" customHeight="1">
      <c r="A46" s="46"/>
      <c r="B46" s="46"/>
      <c r="C46" s="46"/>
      <c r="D46" s="46" t="s">
        <v>175</v>
      </c>
      <c r="E46" s="46"/>
      <c r="F46" s="46"/>
      <c r="G46" s="46"/>
      <c r="H46" s="46"/>
      <c r="I46" s="46"/>
      <c r="J46" s="46"/>
      <c r="K46" s="46"/>
      <c r="L46" s="46"/>
      <c r="M46" s="46"/>
      <c r="N46" s="48" t="s">
        <v>176</v>
      </c>
      <c r="O46" s="48"/>
      <c r="P46" s="48"/>
      <c r="Q46" s="48" t="s">
        <v>57</v>
      </c>
      <c r="R46" s="48"/>
      <c r="S46" s="48"/>
      <c r="T46" s="48"/>
      <c r="U46" s="48"/>
      <c r="V46" s="48"/>
      <c r="W46" s="48" t="s">
        <v>57</v>
      </c>
      <c r="X46" s="48"/>
      <c r="Y46" s="48"/>
      <c r="Z46" s="48"/>
      <c r="AA46" s="48"/>
      <c r="AB46" s="48"/>
      <c r="AC46" s="48"/>
      <c r="AD46" s="48" t="s">
        <v>57</v>
      </c>
      <c r="AE46" s="48"/>
      <c r="AF46" s="48"/>
      <c r="AG46" s="48"/>
      <c r="AH46" s="2"/>
    </row>
    <row r="47" spans="1:34" ht="14.1" customHeight="1">
      <c r="A47" s="46"/>
      <c r="B47" s="46"/>
      <c r="C47" s="46"/>
      <c r="D47" s="46" t="s">
        <v>160</v>
      </c>
      <c r="E47" s="46"/>
      <c r="F47" s="46"/>
      <c r="G47" s="46"/>
      <c r="H47" s="46"/>
      <c r="I47" s="46"/>
      <c r="J47" s="46"/>
      <c r="K47" s="46"/>
      <c r="L47" s="46"/>
      <c r="M47" s="46"/>
      <c r="N47" s="48" t="s">
        <v>177</v>
      </c>
      <c r="O47" s="48"/>
      <c r="P47" s="48"/>
      <c r="Q47" s="48" t="s">
        <v>178</v>
      </c>
      <c r="R47" s="48"/>
      <c r="S47" s="48"/>
      <c r="T47" s="48"/>
      <c r="U47" s="48"/>
      <c r="V47" s="48"/>
      <c r="W47" s="48" t="s">
        <v>179</v>
      </c>
      <c r="X47" s="48"/>
      <c r="Y47" s="48"/>
      <c r="Z47" s="48"/>
      <c r="AA47" s="48"/>
      <c r="AB47" s="48"/>
      <c r="AC47" s="48"/>
      <c r="AD47" s="48" t="s">
        <v>180</v>
      </c>
      <c r="AE47" s="48"/>
      <c r="AF47" s="48"/>
      <c r="AG47" s="48"/>
      <c r="AH47" s="2"/>
    </row>
    <row r="48" spans="1:34" ht="14.1" customHeight="1">
      <c r="A48" s="46"/>
      <c r="B48" s="46"/>
      <c r="C48" s="46"/>
      <c r="D48" s="46" t="s">
        <v>162</v>
      </c>
      <c r="E48" s="46"/>
      <c r="F48" s="46"/>
      <c r="G48" s="46"/>
      <c r="H48" s="46"/>
      <c r="I48" s="46"/>
      <c r="J48" s="46"/>
      <c r="K48" s="46"/>
      <c r="L48" s="46"/>
      <c r="M48" s="46"/>
      <c r="N48" s="48" t="s">
        <v>181</v>
      </c>
      <c r="O48" s="48"/>
      <c r="P48" s="48"/>
      <c r="Q48" s="48">
        <v>0</v>
      </c>
      <c r="R48" s="48"/>
      <c r="S48" s="48"/>
      <c r="T48" s="48"/>
      <c r="U48" s="48"/>
      <c r="V48" s="48"/>
      <c r="W48" s="48">
        <v>0</v>
      </c>
      <c r="X48" s="48"/>
      <c r="Y48" s="48"/>
      <c r="Z48" s="48"/>
      <c r="AA48" s="48"/>
      <c r="AB48" s="48"/>
      <c r="AC48" s="48"/>
      <c r="AD48" s="48">
        <v>0</v>
      </c>
      <c r="AE48" s="48"/>
      <c r="AF48" s="48"/>
      <c r="AG48" s="48"/>
      <c r="AH48" s="2"/>
    </row>
    <row r="49" spans="1:34" ht="14.1" customHeight="1">
      <c r="A49" s="46"/>
      <c r="B49" s="46"/>
      <c r="C49" s="46"/>
      <c r="D49" s="55" t="s">
        <v>182</v>
      </c>
      <c r="E49" s="55"/>
      <c r="F49" s="55"/>
      <c r="G49" s="55"/>
      <c r="H49" s="55"/>
      <c r="I49" s="55"/>
      <c r="J49" s="55"/>
      <c r="K49" s="55"/>
      <c r="L49" s="55"/>
      <c r="M49" s="55"/>
      <c r="N49" s="48" t="s">
        <v>183</v>
      </c>
      <c r="O49" s="48"/>
      <c r="P49" s="48"/>
      <c r="Q49" s="48" t="s">
        <v>184</v>
      </c>
      <c r="R49" s="48"/>
      <c r="S49" s="48"/>
      <c r="T49" s="48"/>
      <c r="U49" s="48"/>
      <c r="V49" s="48"/>
      <c r="W49" s="48" t="s">
        <v>185</v>
      </c>
      <c r="X49" s="48"/>
      <c r="Y49" s="48"/>
      <c r="Z49" s="48"/>
      <c r="AA49" s="48"/>
      <c r="AB49" s="48"/>
      <c r="AC49" s="48"/>
      <c r="AD49" s="48" t="s">
        <v>186</v>
      </c>
      <c r="AE49" s="48"/>
      <c r="AF49" s="48"/>
      <c r="AG49" s="48"/>
      <c r="AH49" s="2"/>
    </row>
    <row r="50" spans="1:34" ht="14.1" customHeight="1">
      <c r="A50" s="46"/>
      <c r="B50" s="46"/>
      <c r="C50" s="46"/>
      <c r="D50" s="55" t="s">
        <v>118</v>
      </c>
      <c r="E50" s="55"/>
      <c r="F50" s="55"/>
      <c r="G50" s="55"/>
      <c r="H50" s="55"/>
      <c r="I50" s="55"/>
      <c r="J50" s="55"/>
      <c r="K50" s="55"/>
      <c r="L50" s="55"/>
      <c r="M50" s="55"/>
      <c r="N50" s="48" t="s">
        <v>187</v>
      </c>
      <c r="O50" s="48"/>
      <c r="P50" s="48"/>
      <c r="Q50" s="48" t="s">
        <v>120</v>
      </c>
      <c r="R50" s="48"/>
      <c r="S50" s="48"/>
      <c r="T50" s="48"/>
      <c r="U50" s="48"/>
      <c r="V50" s="48"/>
      <c r="W50" s="48" t="s">
        <v>121</v>
      </c>
      <c r="X50" s="48"/>
      <c r="Y50" s="48"/>
      <c r="Z50" s="48"/>
      <c r="AA50" s="48"/>
      <c r="AB50" s="48"/>
      <c r="AC50" s="48"/>
      <c r="AD50" s="48" t="s">
        <v>122</v>
      </c>
      <c r="AE50" s="48"/>
      <c r="AF50" s="48"/>
      <c r="AG50" s="48"/>
      <c r="AH50" s="2"/>
    </row>
    <row r="51" spans="1:34" ht="0.9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47.1" customHeight="1">
      <c r="A52" s="57" t="s">
        <v>188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2"/>
    </row>
    <row r="53" spans="1:34" ht="0.95" customHeight="1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</sheetData>
  <mergeCells count="249">
    <mergeCell ref="A51:J51"/>
    <mergeCell ref="A52:AG52"/>
    <mergeCell ref="AD49:AG49"/>
    <mergeCell ref="A50:C50"/>
    <mergeCell ref="D50:M50"/>
    <mergeCell ref="N50:P50"/>
    <mergeCell ref="Q50:V50"/>
    <mergeCell ref="W50:AC50"/>
    <mergeCell ref="AD50:AG50"/>
    <mergeCell ref="A49:C49"/>
    <mergeCell ref="D49:M49"/>
    <mergeCell ref="N49:P49"/>
    <mergeCell ref="Q49:V49"/>
    <mergeCell ref="W49:AC49"/>
    <mergeCell ref="AD47:AG47"/>
    <mergeCell ref="A48:C48"/>
    <mergeCell ref="D48:M48"/>
    <mergeCell ref="N48:P48"/>
    <mergeCell ref="Q48:V48"/>
    <mergeCell ref="W48:AC48"/>
    <mergeCell ref="AD48:AG48"/>
    <mergeCell ref="A47:C47"/>
    <mergeCell ref="D47:M47"/>
    <mergeCell ref="N47:P47"/>
    <mergeCell ref="Q47:V47"/>
    <mergeCell ref="W47:AC47"/>
    <mergeCell ref="AD45:AG45"/>
    <mergeCell ref="A46:C46"/>
    <mergeCell ref="D46:M46"/>
    <mergeCell ref="N46:P46"/>
    <mergeCell ref="Q46:V46"/>
    <mergeCell ref="W46:AC46"/>
    <mergeCell ref="AD46:AG46"/>
    <mergeCell ref="A45:C45"/>
    <mergeCell ref="D45:M45"/>
    <mergeCell ref="N45:P45"/>
    <mergeCell ref="Q45:V45"/>
    <mergeCell ref="W45:AC45"/>
    <mergeCell ref="A43:AG43"/>
    <mergeCell ref="A44:C44"/>
    <mergeCell ref="D44:M44"/>
    <mergeCell ref="N44:P44"/>
    <mergeCell ref="Q44:V44"/>
    <mergeCell ref="W44:AC44"/>
    <mergeCell ref="AD44:AG44"/>
    <mergeCell ref="AD41:AG41"/>
    <mergeCell ref="A42:C42"/>
    <mergeCell ref="D42:M42"/>
    <mergeCell ref="N42:P42"/>
    <mergeCell ref="Q42:V42"/>
    <mergeCell ref="W42:AC42"/>
    <mergeCell ref="AD42:AG42"/>
    <mergeCell ref="A41:C41"/>
    <mergeCell ref="D41:M41"/>
    <mergeCell ref="N41:P41"/>
    <mergeCell ref="Q41:V41"/>
    <mergeCell ref="W41:AC41"/>
    <mergeCell ref="AD39:AG39"/>
    <mergeCell ref="A40:C40"/>
    <mergeCell ref="D40:M40"/>
    <mergeCell ref="N40:P40"/>
    <mergeCell ref="Q40:V40"/>
    <mergeCell ref="W40:AC40"/>
    <mergeCell ref="AD40:AG40"/>
    <mergeCell ref="A39:C39"/>
    <mergeCell ref="D39:M39"/>
    <mergeCell ref="N39:P39"/>
    <mergeCell ref="Q39:V39"/>
    <mergeCell ref="W39:AC39"/>
    <mergeCell ref="A37:AG37"/>
    <mergeCell ref="A38:C38"/>
    <mergeCell ref="D38:M38"/>
    <mergeCell ref="N38:P38"/>
    <mergeCell ref="Q38:V38"/>
    <mergeCell ref="W38:AC38"/>
    <mergeCell ref="AD38:AG38"/>
    <mergeCell ref="AD35:AG35"/>
    <mergeCell ref="A36:C36"/>
    <mergeCell ref="D36:M36"/>
    <mergeCell ref="N36:P36"/>
    <mergeCell ref="Q36:V36"/>
    <mergeCell ref="W36:AC36"/>
    <mergeCell ref="AD36:AG36"/>
    <mergeCell ref="A35:C35"/>
    <mergeCell ref="D35:M35"/>
    <mergeCell ref="N35:P35"/>
    <mergeCell ref="Q35:V35"/>
    <mergeCell ref="W35:AC35"/>
    <mergeCell ref="AD33:AG33"/>
    <mergeCell ref="A34:C34"/>
    <mergeCell ref="D34:M34"/>
    <mergeCell ref="N34:P34"/>
    <mergeCell ref="Q34:V34"/>
    <mergeCell ref="W34:AC34"/>
    <mergeCell ref="AD34:AG34"/>
    <mergeCell ref="A33:C33"/>
    <mergeCell ref="D33:M33"/>
    <mergeCell ref="N33:P33"/>
    <mergeCell ref="Q33:V33"/>
    <mergeCell ref="W33:AC33"/>
    <mergeCell ref="AD31:AG31"/>
    <mergeCell ref="A32:C32"/>
    <mergeCell ref="D32:M32"/>
    <mergeCell ref="N32:P32"/>
    <mergeCell ref="Q32:V32"/>
    <mergeCell ref="W32:AC32"/>
    <mergeCell ref="AD32:AG32"/>
    <mergeCell ref="A31:C31"/>
    <mergeCell ref="D31:M31"/>
    <mergeCell ref="N31:P31"/>
    <mergeCell ref="Q31:V31"/>
    <mergeCell ref="W31:AC31"/>
    <mergeCell ref="AD27:AG27"/>
    <mergeCell ref="A28:AG28"/>
    <mergeCell ref="A29:AG29"/>
    <mergeCell ref="A30:C30"/>
    <mergeCell ref="D30:M30"/>
    <mergeCell ref="N30:P30"/>
    <mergeCell ref="Q30:V30"/>
    <mergeCell ref="W30:AC30"/>
    <mergeCell ref="AD30:AG30"/>
    <mergeCell ref="A27:C27"/>
    <mergeCell ref="D27:M27"/>
    <mergeCell ref="N27:P27"/>
    <mergeCell ref="Q27:V27"/>
    <mergeCell ref="W27:AC27"/>
    <mergeCell ref="AD25:AG25"/>
    <mergeCell ref="A26:C26"/>
    <mergeCell ref="D26:M26"/>
    <mergeCell ref="N26:P26"/>
    <mergeCell ref="Q26:V26"/>
    <mergeCell ref="W26:AC26"/>
    <mergeCell ref="AD26:AG26"/>
    <mergeCell ref="A25:C25"/>
    <mergeCell ref="D25:M25"/>
    <mergeCell ref="N25:P25"/>
    <mergeCell ref="Q25:V25"/>
    <mergeCell ref="W25:AC25"/>
    <mergeCell ref="AD23:AG23"/>
    <mergeCell ref="A24:C24"/>
    <mergeCell ref="D24:M24"/>
    <mergeCell ref="N24:P24"/>
    <mergeCell ref="Q24:V24"/>
    <mergeCell ref="W24:AC24"/>
    <mergeCell ref="AD24:AG24"/>
    <mergeCell ref="A23:C23"/>
    <mergeCell ref="D23:M23"/>
    <mergeCell ref="N23:P23"/>
    <mergeCell ref="Q23:V23"/>
    <mergeCell ref="W23:AC23"/>
    <mergeCell ref="AD21:AG21"/>
    <mergeCell ref="A22:C22"/>
    <mergeCell ref="D22:M22"/>
    <mergeCell ref="N22:P22"/>
    <mergeCell ref="Q22:V22"/>
    <mergeCell ref="W22:AC22"/>
    <mergeCell ref="AD22:AG22"/>
    <mergeCell ref="A21:C21"/>
    <mergeCell ref="D21:M21"/>
    <mergeCell ref="N21:P21"/>
    <mergeCell ref="Q21:V21"/>
    <mergeCell ref="W21:AC21"/>
    <mergeCell ref="AD18:AG18"/>
    <mergeCell ref="A19:AG19"/>
    <mergeCell ref="A20:C20"/>
    <mergeCell ref="D20:M20"/>
    <mergeCell ref="N20:P20"/>
    <mergeCell ref="Q20:V20"/>
    <mergeCell ref="W20:AC20"/>
    <mergeCell ref="AD20:AG20"/>
    <mergeCell ref="A18:C18"/>
    <mergeCell ref="D18:M18"/>
    <mergeCell ref="N18:P18"/>
    <mergeCell ref="Q18:V18"/>
    <mergeCell ref="W18:AC18"/>
    <mergeCell ref="AD16:AG16"/>
    <mergeCell ref="A17:C17"/>
    <mergeCell ref="D17:M17"/>
    <mergeCell ref="N17:P17"/>
    <mergeCell ref="Q17:V17"/>
    <mergeCell ref="W17:AC17"/>
    <mergeCell ref="AD17:AG17"/>
    <mergeCell ref="A16:C16"/>
    <mergeCell ref="D16:M16"/>
    <mergeCell ref="N16:P16"/>
    <mergeCell ref="Q16:V16"/>
    <mergeCell ref="W16:AC16"/>
    <mergeCell ref="AD14:AG14"/>
    <mergeCell ref="A15:C15"/>
    <mergeCell ref="D15:M15"/>
    <mergeCell ref="N15:P15"/>
    <mergeCell ref="Q15:V15"/>
    <mergeCell ref="W15:AC15"/>
    <mergeCell ref="AD15:AG15"/>
    <mergeCell ref="A14:C14"/>
    <mergeCell ref="D14:M14"/>
    <mergeCell ref="N14:P14"/>
    <mergeCell ref="Q14:V14"/>
    <mergeCell ref="W14:AC14"/>
    <mergeCell ref="AD12:AG12"/>
    <mergeCell ref="A13:C13"/>
    <mergeCell ref="D13:M13"/>
    <mergeCell ref="N13:P13"/>
    <mergeCell ref="Q13:V13"/>
    <mergeCell ref="W13:AC13"/>
    <mergeCell ref="AD13:AG13"/>
    <mergeCell ref="A12:C12"/>
    <mergeCell ref="D12:M12"/>
    <mergeCell ref="N12:P12"/>
    <mergeCell ref="Q12:V12"/>
    <mergeCell ref="W12:AC12"/>
    <mergeCell ref="AD10:AG10"/>
    <mergeCell ref="A11:C11"/>
    <mergeCell ref="D11:M11"/>
    <mergeCell ref="N11:P11"/>
    <mergeCell ref="Q11:V11"/>
    <mergeCell ref="W11:AC11"/>
    <mergeCell ref="AD11:AG11"/>
    <mergeCell ref="A10:C10"/>
    <mergeCell ref="D10:M10"/>
    <mergeCell ref="N10:P10"/>
    <mergeCell ref="Q10:V10"/>
    <mergeCell ref="W10:AC10"/>
    <mergeCell ref="AD6:AG6"/>
    <mergeCell ref="A7:AG7"/>
    <mergeCell ref="A8:AG8"/>
    <mergeCell ref="A9:C9"/>
    <mergeCell ref="D9:M9"/>
    <mergeCell ref="N9:P9"/>
    <mergeCell ref="Q9:V9"/>
    <mergeCell ref="W9:AC9"/>
    <mergeCell ref="AD9:AG9"/>
    <mergeCell ref="A6:C6"/>
    <mergeCell ref="D6:M6"/>
    <mergeCell ref="N6:P6"/>
    <mergeCell ref="Q6:V6"/>
    <mergeCell ref="W6:AC6"/>
    <mergeCell ref="A4:AG4"/>
    <mergeCell ref="A5:C5"/>
    <mergeCell ref="D5:M5"/>
    <mergeCell ref="N5:P5"/>
    <mergeCell ref="Q5:V5"/>
    <mergeCell ref="W5:AC5"/>
    <mergeCell ref="AD5:AG5"/>
    <mergeCell ref="C1:R1"/>
    <mergeCell ref="X1:AD1"/>
    <mergeCell ref="C2:R2"/>
    <mergeCell ref="X2:AD2"/>
    <mergeCell ref="A3:AG3"/>
  </mergeCells>
  <pageMargins left="0" right="0" top="0" bottom="0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0"/>
  <sheetViews>
    <sheetView workbookViewId="0"/>
  </sheetViews>
  <sheetFormatPr defaultRowHeight="15"/>
  <cols>
    <col min="1" max="1" width="0.140625" customWidth="1"/>
    <col min="2" max="2" width="0.7109375" customWidth="1"/>
    <col min="3" max="3" width="10.85546875" customWidth="1"/>
    <col min="4" max="4" width="1.7109375" customWidth="1"/>
    <col min="5" max="5" width="5" customWidth="1"/>
    <col min="6" max="6" width="4.140625" customWidth="1"/>
    <col min="7" max="7" width="2.42578125" customWidth="1"/>
    <col min="8" max="9" width="1.7109375" customWidth="1"/>
    <col min="10" max="10" width="5" customWidth="1"/>
    <col min="11" max="11" width="0.140625" customWidth="1"/>
    <col min="12" max="12" width="1.42578125" customWidth="1"/>
    <col min="13" max="13" width="5" customWidth="1"/>
    <col min="14" max="14" width="4.140625" customWidth="1"/>
    <col min="15" max="15" width="2.42578125" customWidth="1"/>
    <col min="16" max="16" width="0.85546875" customWidth="1"/>
    <col min="17" max="17" width="2.42578125" customWidth="1"/>
    <col min="18" max="18" width="0.85546875" customWidth="1"/>
    <col min="19" max="19" width="0.7109375" customWidth="1"/>
    <col min="20" max="20" width="3.42578125" customWidth="1"/>
    <col min="21" max="21" width="3.28515625" customWidth="1"/>
    <col min="22" max="22" width="4.140625" customWidth="1"/>
    <col min="23" max="23" width="2.42578125" customWidth="1"/>
    <col min="24" max="24" width="0.85546875" customWidth="1"/>
    <col min="25" max="25" width="3.7109375" customWidth="1"/>
    <col min="26" max="26" width="1.7109375" customWidth="1"/>
    <col min="27" max="27" width="3.85546875" customWidth="1"/>
    <col min="28" max="28" width="1.7109375" customWidth="1"/>
    <col min="29" max="30" width="0.85546875" customWidth="1"/>
    <col min="31" max="31" width="6.7109375" customWidth="1"/>
    <col min="32" max="32" width="2.42578125" customWidth="1"/>
    <col min="33" max="33" width="5" customWidth="1"/>
    <col min="34" max="34" width="20" customWidth="1"/>
  </cols>
  <sheetData>
    <row r="1" spans="1:34" ht="15" customHeight="1">
      <c r="A1" s="2"/>
      <c r="B1" s="2"/>
      <c r="C1" s="51" t="s">
        <v>28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2"/>
      <c r="T1" s="2"/>
      <c r="U1" s="2"/>
      <c r="V1" s="2"/>
      <c r="W1" s="2"/>
      <c r="X1" s="52" t="s">
        <v>29</v>
      </c>
      <c r="Y1" s="52"/>
      <c r="Z1" s="52"/>
      <c r="AA1" s="52"/>
      <c r="AB1" s="52"/>
      <c r="AC1" s="52"/>
      <c r="AD1" s="52"/>
      <c r="AE1" s="5" t="s">
        <v>30</v>
      </c>
      <c r="AF1" s="2"/>
      <c r="AG1" s="2"/>
      <c r="AH1" s="2"/>
    </row>
    <row r="2" spans="1:34" ht="15" customHeight="1">
      <c r="A2" s="2"/>
      <c r="B2" s="2"/>
      <c r="C2" s="51" t="s">
        <v>31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2"/>
      <c r="T2" s="2"/>
      <c r="U2" s="2"/>
      <c r="V2" s="2"/>
      <c r="W2" s="2"/>
      <c r="X2" s="52" t="s">
        <v>32</v>
      </c>
      <c r="Y2" s="52"/>
      <c r="Z2" s="52"/>
      <c r="AA2" s="52"/>
      <c r="AB2" s="52"/>
      <c r="AC2" s="52"/>
      <c r="AD2" s="52"/>
      <c r="AE2" s="5" t="s">
        <v>198</v>
      </c>
      <c r="AF2" s="2"/>
      <c r="AG2" s="2"/>
      <c r="AH2" s="2"/>
    </row>
    <row r="3" spans="1:34" ht="60" customHeight="1">
      <c r="A3" s="53" t="s">
        <v>199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2"/>
      <c r="AH3" s="2"/>
    </row>
    <row r="4" spans="1:34" ht="20.100000000000001" customHeight="1">
      <c r="A4" s="50" t="s">
        <v>189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2"/>
      <c r="AH4" s="2"/>
    </row>
    <row r="5" spans="1:34" ht="20.100000000000001" customHeight="1">
      <c r="A5" s="58" t="s">
        <v>200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2"/>
      <c r="AH5" s="2"/>
    </row>
    <row r="6" spans="1:34" ht="50.1" customHeight="1">
      <c r="A6" s="59" t="s">
        <v>37</v>
      </c>
      <c r="B6" s="59"/>
      <c r="C6" s="59"/>
      <c r="D6" s="59"/>
      <c r="E6" s="59"/>
      <c r="F6" s="6" t="s">
        <v>38</v>
      </c>
      <c r="G6" s="59" t="s">
        <v>201</v>
      </c>
      <c r="H6" s="59"/>
      <c r="I6" s="59"/>
      <c r="J6" s="59"/>
      <c r="K6" s="59" t="s">
        <v>202</v>
      </c>
      <c r="L6" s="59"/>
      <c r="M6" s="59"/>
      <c r="N6" s="59"/>
      <c r="O6" s="59" t="s">
        <v>203</v>
      </c>
      <c r="P6" s="59"/>
      <c r="Q6" s="59"/>
      <c r="R6" s="59"/>
      <c r="S6" s="59"/>
      <c r="T6" s="59"/>
      <c r="U6" s="59" t="s">
        <v>136</v>
      </c>
      <c r="V6" s="59"/>
      <c r="W6" s="59"/>
      <c r="X6" s="59"/>
      <c r="Y6" s="59" t="s">
        <v>140</v>
      </c>
      <c r="Z6" s="59"/>
      <c r="AA6" s="59"/>
      <c r="AB6" s="59"/>
      <c r="AC6" s="59" t="s">
        <v>204</v>
      </c>
      <c r="AD6" s="59"/>
      <c r="AE6" s="59"/>
      <c r="AF6" s="59"/>
      <c r="AG6" s="2"/>
      <c r="AH6" s="2"/>
    </row>
    <row r="7" spans="1:34" ht="15" customHeight="1">
      <c r="A7" s="59" t="s">
        <v>42</v>
      </c>
      <c r="B7" s="59"/>
      <c r="C7" s="59"/>
      <c r="D7" s="59"/>
      <c r="E7" s="59"/>
      <c r="F7" s="6" t="s">
        <v>43</v>
      </c>
      <c r="G7" s="59" t="s">
        <v>44</v>
      </c>
      <c r="H7" s="59"/>
      <c r="I7" s="59"/>
      <c r="J7" s="59"/>
      <c r="K7" s="59" t="s">
        <v>45</v>
      </c>
      <c r="L7" s="59"/>
      <c r="M7" s="59"/>
      <c r="N7" s="59"/>
      <c r="O7" s="59" t="s">
        <v>46</v>
      </c>
      <c r="P7" s="59"/>
      <c r="Q7" s="59"/>
      <c r="R7" s="59"/>
      <c r="S7" s="59"/>
      <c r="T7" s="59"/>
      <c r="U7" s="59" t="s">
        <v>47</v>
      </c>
      <c r="V7" s="59"/>
      <c r="W7" s="59"/>
      <c r="X7" s="59"/>
      <c r="Y7" s="59" t="s">
        <v>205</v>
      </c>
      <c r="Z7" s="59"/>
      <c r="AA7" s="59"/>
      <c r="AB7" s="59"/>
      <c r="AC7" s="59" t="s">
        <v>206</v>
      </c>
      <c r="AD7" s="59"/>
      <c r="AE7" s="59"/>
      <c r="AF7" s="59"/>
      <c r="AG7" s="2"/>
      <c r="AH7" s="2"/>
    </row>
    <row r="8" spans="1:34" ht="23.1" customHeight="1">
      <c r="A8" s="60" t="s">
        <v>207</v>
      </c>
      <c r="B8" s="60"/>
      <c r="C8" s="60"/>
      <c r="D8" s="60"/>
      <c r="E8" s="60"/>
      <c r="F8" s="7" t="s">
        <v>208</v>
      </c>
      <c r="G8" s="62" t="s">
        <v>209</v>
      </c>
      <c r="H8" s="62"/>
      <c r="I8" s="62"/>
      <c r="J8" s="62"/>
      <c r="K8" s="62" t="s">
        <v>210</v>
      </c>
      <c r="L8" s="62"/>
      <c r="M8" s="62"/>
      <c r="N8" s="62"/>
      <c r="O8" s="62" t="s">
        <v>211</v>
      </c>
      <c r="P8" s="62"/>
      <c r="Q8" s="62"/>
      <c r="R8" s="62"/>
      <c r="S8" s="62"/>
      <c r="T8" s="62"/>
      <c r="U8" s="62" t="s">
        <v>212</v>
      </c>
      <c r="V8" s="62"/>
      <c r="W8" s="62"/>
      <c r="X8" s="62"/>
      <c r="Y8" s="62" t="s">
        <v>213</v>
      </c>
      <c r="Z8" s="62"/>
      <c r="AA8" s="62"/>
      <c r="AB8" s="62"/>
      <c r="AC8" s="62" t="s">
        <v>214</v>
      </c>
      <c r="AD8" s="62"/>
      <c r="AE8" s="62"/>
      <c r="AF8" s="62"/>
      <c r="AG8" s="2"/>
      <c r="AH8" s="2"/>
    </row>
    <row r="9" spans="1:34" ht="12.95" customHeight="1">
      <c r="A9" s="60" t="s">
        <v>215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2"/>
      <c r="AH9" s="2"/>
    </row>
    <row r="10" spans="1:34" ht="23.1" customHeight="1">
      <c r="A10" s="61" t="s">
        <v>216</v>
      </c>
      <c r="B10" s="61"/>
      <c r="C10" s="61"/>
      <c r="D10" s="61"/>
      <c r="E10" s="61"/>
      <c r="F10" s="7" t="s">
        <v>217</v>
      </c>
      <c r="G10" s="62" t="s">
        <v>218</v>
      </c>
      <c r="H10" s="62"/>
      <c r="I10" s="62"/>
      <c r="J10" s="62"/>
      <c r="K10" s="62" t="s">
        <v>219</v>
      </c>
      <c r="L10" s="62"/>
      <c r="M10" s="62"/>
      <c r="N10" s="62"/>
      <c r="O10" s="62" t="s">
        <v>219</v>
      </c>
      <c r="P10" s="62"/>
      <c r="Q10" s="62"/>
      <c r="R10" s="62"/>
      <c r="S10" s="62"/>
      <c r="T10" s="62"/>
      <c r="U10" s="62" t="s">
        <v>219</v>
      </c>
      <c r="V10" s="62"/>
      <c r="W10" s="62"/>
      <c r="X10" s="62"/>
      <c r="Y10" s="62" t="s">
        <v>220</v>
      </c>
      <c r="Z10" s="62"/>
      <c r="AA10" s="62"/>
      <c r="AB10" s="62"/>
      <c r="AC10" s="62" t="s">
        <v>220</v>
      </c>
      <c r="AD10" s="62"/>
      <c r="AE10" s="62"/>
      <c r="AF10" s="62"/>
      <c r="AG10" s="2"/>
      <c r="AH10" s="2"/>
    </row>
    <row r="11" spans="1:34" ht="23.1" customHeight="1">
      <c r="A11" s="61" t="s">
        <v>221</v>
      </c>
      <c r="B11" s="61"/>
      <c r="C11" s="61"/>
      <c r="D11" s="61"/>
      <c r="E11" s="61"/>
      <c r="F11" s="7" t="s">
        <v>222</v>
      </c>
      <c r="G11" s="62" t="s">
        <v>223</v>
      </c>
      <c r="H11" s="62"/>
      <c r="I11" s="62"/>
      <c r="J11" s="62"/>
      <c r="K11" s="62" t="s">
        <v>223</v>
      </c>
      <c r="L11" s="62"/>
      <c r="M11" s="62"/>
      <c r="N11" s="62"/>
      <c r="O11" s="62" t="s">
        <v>223</v>
      </c>
      <c r="P11" s="62"/>
      <c r="Q11" s="62"/>
      <c r="R11" s="62"/>
      <c r="S11" s="62"/>
      <c r="T11" s="62"/>
      <c r="U11" s="62" t="s">
        <v>223</v>
      </c>
      <c r="V11" s="62"/>
      <c r="W11" s="62"/>
      <c r="X11" s="62"/>
      <c r="Y11" s="62" t="s">
        <v>220</v>
      </c>
      <c r="Z11" s="62"/>
      <c r="AA11" s="62"/>
      <c r="AB11" s="62"/>
      <c r="AC11" s="62" t="s">
        <v>220</v>
      </c>
      <c r="AD11" s="62"/>
      <c r="AE11" s="62"/>
      <c r="AF11" s="62"/>
      <c r="AG11" s="2"/>
      <c r="AH11" s="2"/>
    </row>
    <row r="12" spans="1:34" ht="23.1" customHeight="1">
      <c r="A12" s="61" t="s">
        <v>224</v>
      </c>
      <c r="B12" s="61"/>
      <c r="C12" s="61"/>
      <c r="D12" s="61"/>
      <c r="E12" s="61"/>
      <c r="F12" s="7" t="s">
        <v>225</v>
      </c>
      <c r="G12" s="62" t="s">
        <v>223</v>
      </c>
      <c r="H12" s="62"/>
      <c r="I12" s="62"/>
      <c r="J12" s="62"/>
      <c r="K12" s="62" t="s">
        <v>223</v>
      </c>
      <c r="L12" s="62"/>
      <c r="M12" s="62"/>
      <c r="N12" s="62"/>
      <c r="O12" s="62" t="s">
        <v>219</v>
      </c>
      <c r="P12" s="62"/>
      <c r="Q12" s="62"/>
      <c r="R12" s="62"/>
      <c r="S12" s="62"/>
      <c r="T12" s="62"/>
      <c r="U12" s="62" t="s">
        <v>223</v>
      </c>
      <c r="V12" s="62"/>
      <c r="W12" s="62"/>
      <c r="X12" s="62"/>
      <c r="Y12" s="62" t="s">
        <v>219</v>
      </c>
      <c r="Z12" s="62"/>
      <c r="AA12" s="62"/>
      <c r="AB12" s="62"/>
      <c r="AC12" s="62" t="s">
        <v>219</v>
      </c>
      <c r="AD12" s="62"/>
      <c r="AE12" s="62"/>
      <c r="AF12" s="62"/>
      <c r="AG12" s="2"/>
      <c r="AH12" s="2"/>
    </row>
    <row r="13" spans="1:34" ht="33.950000000000003" customHeight="1">
      <c r="A13" s="61" t="s">
        <v>226</v>
      </c>
      <c r="B13" s="61"/>
      <c r="C13" s="61"/>
      <c r="D13" s="61"/>
      <c r="E13" s="61"/>
      <c r="F13" s="7" t="s">
        <v>227</v>
      </c>
      <c r="G13" s="62" t="s">
        <v>223</v>
      </c>
      <c r="H13" s="62"/>
      <c r="I13" s="62"/>
      <c r="J13" s="62"/>
      <c r="K13" s="62" t="s">
        <v>223</v>
      </c>
      <c r="L13" s="62"/>
      <c r="M13" s="62"/>
      <c r="N13" s="62"/>
      <c r="O13" s="62" t="s">
        <v>219</v>
      </c>
      <c r="P13" s="62"/>
      <c r="Q13" s="62"/>
      <c r="R13" s="62"/>
      <c r="S13" s="62"/>
      <c r="T13" s="62"/>
      <c r="U13" s="62" t="s">
        <v>223</v>
      </c>
      <c r="V13" s="62"/>
      <c r="W13" s="62"/>
      <c r="X13" s="62"/>
      <c r="Y13" s="62" t="s">
        <v>219</v>
      </c>
      <c r="Z13" s="62"/>
      <c r="AA13" s="62"/>
      <c r="AB13" s="62"/>
      <c r="AC13" s="62" t="s">
        <v>219</v>
      </c>
      <c r="AD13" s="62"/>
      <c r="AE13" s="62"/>
      <c r="AF13" s="62"/>
      <c r="AG13" s="2"/>
      <c r="AH13" s="2"/>
    </row>
    <row r="14" spans="1:34" ht="23.1" customHeight="1">
      <c r="A14" s="61" t="s">
        <v>228</v>
      </c>
      <c r="B14" s="61"/>
      <c r="C14" s="61"/>
      <c r="D14" s="61"/>
      <c r="E14" s="61"/>
      <c r="F14" s="7" t="s">
        <v>229</v>
      </c>
      <c r="G14" s="62" t="s">
        <v>219</v>
      </c>
      <c r="H14" s="62"/>
      <c r="I14" s="62"/>
      <c r="J14" s="62"/>
      <c r="K14" s="62" t="s">
        <v>219</v>
      </c>
      <c r="L14" s="62"/>
      <c r="M14" s="62"/>
      <c r="N14" s="62"/>
      <c r="O14" s="62" t="s">
        <v>219</v>
      </c>
      <c r="P14" s="62"/>
      <c r="Q14" s="62"/>
      <c r="R14" s="62"/>
      <c r="S14" s="62"/>
      <c r="T14" s="62"/>
      <c r="U14" s="62" t="s">
        <v>223</v>
      </c>
      <c r="V14" s="62"/>
      <c r="W14" s="62"/>
      <c r="X14" s="62"/>
      <c r="Y14" s="62" t="s">
        <v>223</v>
      </c>
      <c r="Z14" s="62"/>
      <c r="AA14" s="62"/>
      <c r="AB14" s="62"/>
      <c r="AC14" s="62" t="s">
        <v>219</v>
      </c>
      <c r="AD14" s="62"/>
      <c r="AE14" s="62"/>
      <c r="AF14" s="62"/>
      <c r="AG14" s="2"/>
      <c r="AH14" s="2"/>
    </row>
    <row r="15" spans="1:34" ht="33.950000000000003" customHeight="1">
      <c r="A15" s="61" t="s">
        <v>230</v>
      </c>
      <c r="B15" s="61"/>
      <c r="C15" s="61"/>
      <c r="D15" s="61"/>
      <c r="E15" s="61"/>
      <c r="F15" s="7" t="s">
        <v>231</v>
      </c>
      <c r="G15" s="62" t="s">
        <v>219</v>
      </c>
      <c r="H15" s="62"/>
      <c r="I15" s="62"/>
      <c r="J15" s="62"/>
      <c r="K15" s="62" t="s">
        <v>219</v>
      </c>
      <c r="L15" s="62"/>
      <c r="M15" s="62"/>
      <c r="N15" s="62"/>
      <c r="O15" s="62" t="s">
        <v>219</v>
      </c>
      <c r="P15" s="62"/>
      <c r="Q15" s="62"/>
      <c r="R15" s="62"/>
      <c r="S15" s="62"/>
      <c r="T15" s="62"/>
      <c r="U15" s="62" t="s">
        <v>223</v>
      </c>
      <c r="V15" s="62"/>
      <c r="W15" s="62"/>
      <c r="X15" s="62"/>
      <c r="Y15" s="62" t="s">
        <v>219</v>
      </c>
      <c r="Z15" s="62"/>
      <c r="AA15" s="62"/>
      <c r="AB15" s="62"/>
      <c r="AC15" s="62" t="s">
        <v>223</v>
      </c>
      <c r="AD15" s="62"/>
      <c r="AE15" s="62"/>
      <c r="AF15" s="62"/>
      <c r="AG15" s="2"/>
      <c r="AH15" s="2"/>
    </row>
    <row r="16" spans="1:34" ht="23.1" customHeight="1">
      <c r="A16" s="61" t="s">
        <v>232</v>
      </c>
      <c r="B16" s="61"/>
      <c r="C16" s="61"/>
      <c r="D16" s="61"/>
      <c r="E16" s="61"/>
      <c r="F16" s="7" t="s">
        <v>233</v>
      </c>
      <c r="G16" s="62" t="s">
        <v>219</v>
      </c>
      <c r="H16" s="62"/>
      <c r="I16" s="62"/>
      <c r="J16" s="62"/>
      <c r="K16" s="62" t="s">
        <v>219</v>
      </c>
      <c r="L16" s="62"/>
      <c r="M16" s="62"/>
      <c r="N16" s="62"/>
      <c r="O16" s="62" t="s">
        <v>219</v>
      </c>
      <c r="P16" s="62"/>
      <c r="Q16" s="62"/>
      <c r="R16" s="62"/>
      <c r="S16" s="62"/>
      <c r="T16" s="62"/>
      <c r="U16" s="62" t="s">
        <v>219</v>
      </c>
      <c r="V16" s="62"/>
      <c r="W16" s="62"/>
      <c r="X16" s="62"/>
      <c r="Y16" s="62" t="s">
        <v>219</v>
      </c>
      <c r="Z16" s="62"/>
      <c r="AA16" s="62"/>
      <c r="AB16" s="62"/>
      <c r="AC16" s="62" t="s">
        <v>219</v>
      </c>
      <c r="AD16" s="62"/>
      <c r="AE16" s="62"/>
      <c r="AF16" s="62"/>
      <c r="AG16" s="2"/>
      <c r="AH16" s="2"/>
    </row>
    <row r="17" spans="1:34" ht="23.1" customHeight="1">
      <c r="A17" s="61" t="s">
        <v>234</v>
      </c>
      <c r="B17" s="61"/>
      <c r="C17" s="61"/>
      <c r="D17" s="61"/>
      <c r="E17" s="61"/>
      <c r="F17" s="7" t="s">
        <v>235</v>
      </c>
      <c r="G17" s="62" t="s">
        <v>236</v>
      </c>
      <c r="H17" s="62"/>
      <c r="I17" s="62"/>
      <c r="J17" s="62"/>
      <c r="K17" s="62" t="s">
        <v>219</v>
      </c>
      <c r="L17" s="62"/>
      <c r="M17" s="62"/>
      <c r="N17" s="62"/>
      <c r="O17" s="62" t="s">
        <v>210</v>
      </c>
      <c r="P17" s="62"/>
      <c r="Q17" s="62"/>
      <c r="R17" s="62"/>
      <c r="S17" s="62"/>
      <c r="T17" s="62"/>
      <c r="U17" s="62" t="s">
        <v>210</v>
      </c>
      <c r="V17" s="62"/>
      <c r="W17" s="62"/>
      <c r="X17" s="62"/>
      <c r="Y17" s="62" t="s">
        <v>210</v>
      </c>
      <c r="Z17" s="62"/>
      <c r="AA17" s="62"/>
      <c r="AB17" s="62"/>
      <c r="AC17" s="62" t="s">
        <v>236</v>
      </c>
      <c r="AD17" s="62"/>
      <c r="AE17" s="62"/>
      <c r="AF17" s="62"/>
      <c r="AG17" s="2"/>
      <c r="AH17" s="2"/>
    </row>
    <row r="18" spans="1:34" ht="23.1" customHeight="1">
      <c r="A18" s="61" t="s">
        <v>237</v>
      </c>
      <c r="B18" s="61"/>
      <c r="C18" s="61"/>
      <c r="D18" s="61"/>
      <c r="E18" s="61"/>
      <c r="F18" s="7" t="s">
        <v>238</v>
      </c>
      <c r="G18" s="62" t="s">
        <v>223</v>
      </c>
      <c r="H18" s="62"/>
      <c r="I18" s="62"/>
      <c r="J18" s="62"/>
      <c r="K18" s="62" t="s">
        <v>223</v>
      </c>
      <c r="L18" s="62"/>
      <c r="M18" s="62"/>
      <c r="N18" s="62"/>
      <c r="O18" s="62" t="s">
        <v>223</v>
      </c>
      <c r="P18" s="62"/>
      <c r="Q18" s="62"/>
      <c r="R18" s="62"/>
      <c r="S18" s="62"/>
      <c r="T18" s="62"/>
      <c r="U18" s="62" t="s">
        <v>223</v>
      </c>
      <c r="V18" s="62"/>
      <c r="W18" s="62"/>
      <c r="X18" s="62"/>
      <c r="Y18" s="62" t="s">
        <v>210</v>
      </c>
      <c r="Z18" s="62"/>
      <c r="AA18" s="62"/>
      <c r="AB18" s="62"/>
      <c r="AC18" s="62" t="s">
        <v>210</v>
      </c>
      <c r="AD18" s="62"/>
      <c r="AE18" s="62"/>
      <c r="AF18" s="62"/>
      <c r="AG18" s="2"/>
      <c r="AH18" s="2"/>
    </row>
    <row r="19" spans="1:34" ht="23.1" customHeight="1">
      <c r="A19" s="61" t="s">
        <v>224</v>
      </c>
      <c r="B19" s="61"/>
      <c r="C19" s="61"/>
      <c r="D19" s="61"/>
      <c r="E19" s="61"/>
      <c r="F19" s="7" t="s">
        <v>239</v>
      </c>
      <c r="G19" s="62" t="s">
        <v>223</v>
      </c>
      <c r="H19" s="62"/>
      <c r="I19" s="62"/>
      <c r="J19" s="62"/>
      <c r="K19" s="62" t="s">
        <v>223</v>
      </c>
      <c r="L19" s="62"/>
      <c r="M19" s="62"/>
      <c r="N19" s="62"/>
      <c r="O19" s="62" t="s">
        <v>210</v>
      </c>
      <c r="P19" s="62"/>
      <c r="Q19" s="62"/>
      <c r="R19" s="62"/>
      <c r="S19" s="62"/>
      <c r="T19" s="62"/>
      <c r="U19" s="62" t="s">
        <v>223</v>
      </c>
      <c r="V19" s="62"/>
      <c r="W19" s="62"/>
      <c r="X19" s="62"/>
      <c r="Y19" s="62" t="s">
        <v>210</v>
      </c>
      <c r="Z19" s="62"/>
      <c r="AA19" s="62"/>
      <c r="AB19" s="62"/>
      <c r="AC19" s="62" t="s">
        <v>210</v>
      </c>
      <c r="AD19" s="62"/>
      <c r="AE19" s="62"/>
      <c r="AF19" s="62"/>
      <c r="AG19" s="2"/>
      <c r="AH19" s="2"/>
    </row>
    <row r="20" spans="1:34" ht="33.950000000000003" customHeight="1">
      <c r="A20" s="61" t="s">
        <v>240</v>
      </c>
      <c r="B20" s="61"/>
      <c r="C20" s="61"/>
      <c r="D20" s="61"/>
      <c r="E20" s="61"/>
      <c r="F20" s="7" t="s">
        <v>241</v>
      </c>
      <c r="G20" s="62" t="s">
        <v>223</v>
      </c>
      <c r="H20" s="62"/>
      <c r="I20" s="62"/>
      <c r="J20" s="62"/>
      <c r="K20" s="62" t="s">
        <v>223</v>
      </c>
      <c r="L20" s="62"/>
      <c r="M20" s="62"/>
      <c r="N20" s="62"/>
      <c r="O20" s="62" t="s">
        <v>210</v>
      </c>
      <c r="P20" s="62"/>
      <c r="Q20" s="62"/>
      <c r="R20" s="62"/>
      <c r="S20" s="62"/>
      <c r="T20" s="62"/>
      <c r="U20" s="62" t="s">
        <v>223</v>
      </c>
      <c r="V20" s="62"/>
      <c r="W20" s="62"/>
      <c r="X20" s="62"/>
      <c r="Y20" s="62" t="s">
        <v>210</v>
      </c>
      <c r="Z20" s="62"/>
      <c r="AA20" s="62"/>
      <c r="AB20" s="62"/>
      <c r="AC20" s="62" t="s">
        <v>210</v>
      </c>
      <c r="AD20" s="62"/>
      <c r="AE20" s="62"/>
      <c r="AF20" s="62"/>
      <c r="AG20" s="2"/>
      <c r="AH20" s="2"/>
    </row>
    <row r="21" spans="1:34" ht="33.950000000000003" customHeight="1">
      <c r="A21" s="61" t="s">
        <v>242</v>
      </c>
      <c r="B21" s="61"/>
      <c r="C21" s="61"/>
      <c r="D21" s="61"/>
      <c r="E21" s="61"/>
      <c r="F21" s="7" t="s">
        <v>243</v>
      </c>
      <c r="G21" s="62" t="s">
        <v>210</v>
      </c>
      <c r="H21" s="62"/>
      <c r="I21" s="62"/>
      <c r="J21" s="62"/>
      <c r="K21" s="62" t="s">
        <v>219</v>
      </c>
      <c r="L21" s="62"/>
      <c r="M21" s="62"/>
      <c r="N21" s="62"/>
      <c r="O21" s="62" t="s">
        <v>219</v>
      </c>
      <c r="P21" s="62"/>
      <c r="Q21" s="62"/>
      <c r="R21" s="62"/>
      <c r="S21" s="62"/>
      <c r="T21" s="62"/>
      <c r="U21" s="62" t="s">
        <v>223</v>
      </c>
      <c r="V21" s="62"/>
      <c r="W21" s="62"/>
      <c r="X21" s="62"/>
      <c r="Y21" s="62" t="s">
        <v>219</v>
      </c>
      <c r="Z21" s="62"/>
      <c r="AA21" s="62"/>
      <c r="AB21" s="62"/>
      <c r="AC21" s="62" t="s">
        <v>210</v>
      </c>
      <c r="AD21" s="62"/>
      <c r="AE21" s="62"/>
      <c r="AF21" s="62"/>
      <c r="AG21" s="2"/>
      <c r="AH21" s="2"/>
    </row>
    <row r="22" spans="1:34" ht="23.1" customHeight="1">
      <c r="A22" s="61" t="s">
        <v>244</v>
      </c>
      <c r="B22" s="61"/>
      <c r="C22" s="61"/>
      <c r="D22" s="61"/>
      <c r="E22" s="61"/>
      <c r="F22" s="7" t="s">
        <v>245</v>
      </c>
      <c r="G22" s="62" t="s">
        <v>210</v>
      </c>
      <c r="H22" s="62"/>
      <c r="I22" s="62"/>
      <c r="J22" s="62"/>
      <c r="K22" s="62" t="s">
        <v>219</v>
      </c>
      <c r="L22" s="62"/>
      <c r="M22" s="62"/>
      <c r="N22" s="62"/>
      <c r="O22" s="62" t="s">
        <v>219</v>
      </c>
      <c r="P22" s="62"/>
      <c r="Q22" s="62"/>
      <c r="R22" s="62"/>
      <c r="S22" s="62"/>
      <c r="T22" s="62"/>
      <c r="U22" s="62" t="s">
        <v>223</v>
      </c>
      <c r="V22" s="62"/>
      <c r="W22" s="62"/>
      <c r="X22" s="62"/>
      <c r="Y22" s="62" t="s">
        <v>219</v>
      </c>
      <c r="Z22" s="62"/>
      <c r="AA22" s="62"/>
      <c r="AB22" s="62"/>
      <c r="AC22" s="62" t="s">
        <v>210</v>
      </c>
      <c r="AD22" s="62"/>
      <c r="AE22" s="62"/>
      <c r="AF22" s="62"/>
      <c r="AG22" s="2"/>
      <c r="AH22" s="2"/>
    </row>
    <row r="23" spans="1:34" ht="23.1" customHeight="1">
      <c r="A23" s="61" t="s">
        <v>232</v>
      </c>
      <c r="B23" s="61"/>
      <c r="C23" s="61"/>
      <c r="D23" s="61"/>
      <c r="E23" s="61"/>
      <c r="F23" s="7" t="s">
        <v>246</v>
      </c>
      <c r="G23" s="62" t="s">
        <v>219</v>
      </c>
      <c r="H23" s="62"/>
      <c r="I23" s="62"/>
      <c r="J23" s="62"/>
      <c r="K23" s="62" t="s">
        <v>219</v>
      </c>
      <c r="L23" s="62"/>
      <c r="M23" s="62"/>
      <c r="N23" s="62"/>
      <c r="O23" s="62" t="s">
        <v>219</v>
      </c>
      <c r="P23" s="62"/>
      <c r="Q23" s="62"/>
      <c r="R23" s="62"/>
      <c r="S23" s="62"/>
      <c r="T23" s="62"/>
      <c r="U23" s="62" t="s">
        <v>219</v>
      </c>
      <c r="V23" s="62"/>
      <c r="W23" s="62"/>
      <c r="X23" s="62"/>
      <c r="Y23" s="62" t="s">
        <v>219</v>
      </c>
      <c r="Z23" s="62"/>
      <c r="AA23" s="62"/>
      <c r="AB23" s="62"/>
      <c r="AC23" s="62" t="s">
        <v>210</v>
      </c>
      <c r="AD23" s="62"/>
      <c r="AE23" s="62"/>
      <c r="AF23" s="62"/>
      <c r="AG23" s="2"/>
      <c r="AH23" s="2"/>
    </row>
    <row r="24" spans="1:34" ht="12.95" customHeight="1">
      <c r="A24" s="61" t="s">
        <v>247</v>
      </c>
      <c r="B24" s="61"/>
      <c r="C24" s="61"/>
      <c r="D24" s="61"/>
      <c r="E24" s="61"/>
      <c r="F24" s="7" t="s">
        <v>248</v>
      </c>
      <c r="G24" s="62" t="s">
        <v>223</v>
      </c>
      <c r="H24" s="62"/>
      <c r="I24" s="62"/>
      <c r="J24" s="62"/>
      <c r="K24" s="62" t="s">
        <v>223</v>
      </c>
      <c r="L24" s="62"/>
      <c r="M24" s="62"/>
      <c r="N24" s="62"/>
      <c r="O24" s="62" t="s">
        <v>223</v>
      </c>
      <c r="P24" s="62"/>
      <c r="Q24" s="62"/>
      <c r="R24" s="62"/>
      <c r="S24" s="62"/>
      <c r="T24" s="62"/>
      <c r="U24" s="62" t="s">
        <v>223</v>
      </c>
      <c r="V24" s="62"/>
      <c r="W24" s="62"/>
      <c r="X24" s="62"/>
      <c r="Y24" s="62" t="s">
        <v>210</v>
      </c>
      <c r="Z24" s="62"/>
      <c r="AA24" s="62"/>
      <c r="AB24" s="62"/>
      <c r="AC24" s="62" t="s">
        <v>210</v>
      </c>
      <c r="AD24" s="62"/>
      <c r="AE24" s="62"/>
      <c r="AF24" s="62"/>
      <c r="AG24" s="2"/>
      <c r="AH24" s="2"/>
    </row>
    <row r="25" spans="1:34" ht="23.1" customHeight="1">
      <c r="A25" s="61" t="s">
        <v>249</v>
      </c>
      <c r="B25" s="61"/>
      <c r="C25" s="61"/>
      <c r="D25" s="61"/>
      <c r="E25" s="61"/>
      <c r="F25" s="7" t="s">
        <v>250</v>
      </c>
      <c r="G25" s="62" t="s">
        <v>223</v>
      </c>
      <c r="H25" s="62"/>
      <c r="I25" s="62"/>
      <c r="J25" s="62"/>
      <c r="K25" s="62" t="s">
        <v>223</v>
      </c>
      <c r="L25" s="62"/>
      <c r="M25" s="62"/>
      <c r="N25" s="62"/>
      <c r="O25" s="62" t="s">
        <v>219</v>
      </c>
      <c r="P25" s="62"/>
      <c r="Q25" s="62"/>
      <c r="R25" s="62"/>
      <c r="S25" s="62"/>
      <c r="T25" s="62"/>
      <c r="U25" s="62" t="s">
        <v>219</v>
      </c>
      <c r="V25" s="62"/>
      <c r="W25" s="62"/>
      <c r="X25" s="62"/>
      <c r="Y25" s="62" t="s">
        <v>219</v>
      </c>
      <c r="Z25" s="62"/>
      <c r="AA25" s="62"/>
      <c r="AB25" s="62"/>
      <c r="AC25" s="62" t="s">
        <v>223</v>
      </c>
      <c r="AD25" s="62"/>
      <c r="AE25" s="62"/>
      <c r="AF25" s="62"/>
      <c r="AG25" s="2"/>
      <c r="AH25" s="2"/>
    </row>
    <row r="26" spans="1:34" ht="23.1" customHeight="1">
      <c r="A26" s="61" t="s">
        <v>251</v>
      </c>
      <c r="B26" s="61"/>
      <c r="C26" s="61"/>
      <c r="D26" s="61"/>
      <c r="E26" s="61"/>
      <c r="F26" s="7" t="s">
        <v>252</v>
      </c>
      <c r="G26" s="62" t="s">
        <v>223</v>
      </c>
      <c r="H26" s="62"/>
      <c r="I26" s="62"/>
      <c r="J26" s="62"/>
      <c r="K26" s="62" t="s">
        <v>223</v>
      </c>
      <c r="L26" s="62"/>
      <c r="M26" s="62"/>
      <c r="N26" s="62"/>
      <c r="O26" s="62" t="s">
        <v>223</v>
      </c>
      <c r="P26" s="62"/>
      <c r="Q26" s="62"/>
      <c r="R26" s="62"/>
      <c r="S26" s="62"/>
      <c r="T26" s="62"/>
      <c r="U26" s="62" t="s">
        <v>253</v>
      </c>
      <c r="V26" s="62"/>
      <c r="W26" s="62"/>
      <c r="X26" s="62"/>
      <c r="Y26" s="62" t="s">
        <v>254</v>
      </c>
      <c r="Z26" s="62"/>
      <c r="AA26" s="62"/>
      <c r="AB26" s="62"/>
      <c r="AC26" s="62" t="s">
        <v>223</v>
      </c>
      <c r="AD26" s="62"/>
      <c r="AE26" s="62"/>
      <c r="AF26" s="62"/>
      <c r="AG26" s="2"/>
      <c r="AH26" s="2"/>
    </row>
    <row r="27" spans="1:34" ht="23.1" customHeight="1">
      <c r="A27" s="60" t="s">
        <v>255</v>
      </c>
      <c r="B27" s="60"/>
      <c r="C27" s="60"/>
      <c r="D27" s="60"/>
      <c r="E27" s="60"/>
      <c r="F27" s="7" t="s">
        <v>256</v>
      </c>
      <c r="G27" s="62" t="s">
        <v>209</v>
      </c>
      <c r="H27" s="62"/>
      <c r="I27" s="62"/>
      <c r="J27" s="62"/>
      <c r="K27" s="62" t="s">
        <v>210</v>
      </c>
      <c r="L27" s="62"/>
      <c r="M27" s="62"/>
      <c r="N27" s="62"/>
      <c r="O27" s="62" t="s">
        <v>211</v>
      </c>
      <c r="P27" s="62"/>
      <c r="Q27" s="62"/>
      <c r="R27" s="62"/>
      <c r="S27" s="62"/>
      <c r="T27" s="62"/>
      <c r="U27" s="62" t="s">
        <v>257</v>
      </c>
      <c r="V27" s="62"/>
      <c r="W27" s="62"/>
      <c r="X27" s="62"/>
      <c r="Y27" s="62" t="s">
        <v>258</v>
      </c>
      <c r="Z27" s="62"/>
      <c r="AA27" s="62"/>
      <c r="AB27" s="62"/>
      <c r="AC27" s="62" t="s">
        <v>259</v>
      </c>
      <c r="AD27" s="62"/>
      <c r="AE27" s="62"/>
      <c r="AF27" s="62"/>
      <c r="AG27" s="2"/>
      <c r="AH27" s="2"/>
    </row>
    <row r="28" spans="1:34" ht="12.95" customHeight="1">
      <c r="A28" s="60" t="s">
        <v>260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2"/>
      <c r="AH28" s="2"/>
    </row>
    <row r="29" spans="1:34" ht="23.1" customHeight="1">
      <c r="A29" s="61" t="s">
        <v>216</v>
      </c>
      <c r="B29" s="61"/>
      <c r="C29" s="61"/>
      <c r="D29" s="61"/>
      <c r="E29" s="61"/>
      <c r="F29" s="7" t="s">
        <v>261</v>
      </c>
      <c r="G29" s="62" t="s">
        <v>218</v>
      </c>
      <c r="H29" s="62"/>
      <c r="I29" s="62"/>
      <c r="J29" s="62"/>
      <c r="K29" s="62" t="s">
        <v>219</v>
      </c>
      <c r="L29" s="62"/>
      <c r="M29" s="62"/>
      <c r="N29" s="62"/>
      <c r="O29" s="62" t="s">
        <v>219</v>
      </c>
      <c r="P29" s="62"/>
      <c r="Q29" s="62"/>
      <c r="R29" s="62"/>
      <c r="S29" s="62"/>
      <c r="T29" s="62"/>
      <c r="U29" s="62" t="s">
        <v>219</v>
      </c>
      <c r="V29" s="62"/>
      <c r="W29" s="62"/>
      <c r="X29" s="62"/>
      <c r="Y29" s="62" t="s">
        <v>262</v>
      </c>
      <c r="Z29" s="62"/>
      <c r="AA29" s="62"/>
      <c r="AB29" s="62"/>
      <c r="AC29" s="62" t="s">
        <v>262</v>
      </c>
      <c r="AD29" s="62"/>
      <c r="AE29" s="62"/>
      <c r="AF29" s="62"/>
      <c r="AG29" s="2"/>
      <c r="AH29" s="2"/>
    </row>
    <row r="30" spans="1:34" ht="23.1" customHeight="1">
      <c r="A30" s="61" t="s">
        <v>221</v>
      </c>
      <c r="B30" s="61"/>
      <c r="C30" s="61"/>
      <c r="D30" s="61"/>
      <c r="E30" s="61"/>
      <c r="F30" s="7" t="s">
        <v>263</v>
      </c>
      <c r="G30" s="62" t="s">
        <v>223</v>
      </c>
      <c r="H30" s="62"/>
      <c r="I30" s="62"/>
      <c r="J30" s="62"/>
      <c r="K30" s="62" t="s">
        <v>223</v>
      </c>
      <c r="L30" s="62"/>
      <c r="M30" s="62"/>
      <c r="N30" s="62"/>
      <c r="O30" s="62" t="s">
        <v>223</v>
      </c>
      <c r="P30" s="62"/>
      <c r="Q30" s="62"/>
      <c r="R30" s="62"/>
      <c r="S30" s="62"/>
      <c r="T30" s="62"/>
      <c r="U30" s="62" t="s">
        <v>223</v>
      </c>
      <c r="V30" s="62"/>
      <c r="W30" s="62"/>
      <c r="X30" s="62"/>
      <c r="Y30" s="62" t="s">
        <v>264</v>
      </c>
      <c r="Z30" s="62"/>
      <c r="AA30" s="62"/>
      <c r="AB30" s="62"/>
      <c r="AC30" s="62" t="s">
        <v>264</v>
      </c>
      <c r="AD30" s="62"/>
      <c r="AE30" s="62"/>
      <c r="AF30" s="62"/>
      <c r="AG30" s="2"/>
      <c r="AH30" s="2"/>
    </row>
    <row r="31" spans="1:34" ht="23.1" customHeight="1">
      <c r="A31" s="61" t="s">
        <v>224</v>
      </c>
      <c r="B31" s="61"/>
      <c r="C31" s="61"/>
      <c r="D31" s="61"/>
      <c r="E31" s="61"/>
      <c r="F31" s="7" t="s">
        <v>265</v>
      </c>
      <c r="G31" s="62" t="s">
        <v>223</v>
      </c>
      <c r="H31" s="62"/>
      <c r="I31" s="62"/>
      <c r="J31" s="62"/>
      <c r="K31" s="62" t="s">
        <v>223</v>
      </c>
      <c r="L31" s="62"/>
      <c r="M31" s="62"/>
      <c r="N31" s="62"/>
      <c r="O31" s="62" t="s">
        <v>219</v>
      </c>
      <c r="P31" s="62"/>
      <c r="Q31" s="62"/>
      <c r="R31" s="62"/>
      <c r="S31" s="62"/>
      <c r="T31" s="62"/>
      <c r="U31" s="62" t="s">
        <v>223</v>
      </c>
      <c r="V31" s="62"/>
      <c r="W31" s="62"/>
      <c r="X31" s="62"/>
      <c r="Y31" s="62" t="s">
        <v>219</v>
      </c>
      <c r="Z31" s="62"/>
      <c r="AA31" s="62"/>
      <c r="AB31" s="62"/>
      <c r="AC31" s="62" t="s">
        <v>219</v>
      </c>
      <c r="AD31" s="62"/>
      <c r="AE31" s="62"/>
      <c r="AF31" s="62"/>
      <c r="AG31" s="2"/>
      <c r="AH31" s="2"/>
    </row>
    <row r="32" spans="1:34" ht="33.950000000000003" customHeight="1">
      <c r="A32" s="61" t="s">
        <v>226</v>
      </c>
      <c r="B32" s="61"/>
      <c r="C32" s="61"/>
      <c r="D32" s="61"/>
      <c r="E32" s="61"/>
      <c r="F32" s="7" t="s">
        <v>266</v>
      </c>
      <c r="G32" s="62" t="s">
        <v>223</v>
      </c>
      <c r="H32" s="62"/>
      <c r="I32" s="62"/>
      <c r="J32" s="62"/>
      <c r="K32" s="62" t="s">
        <v>223</v>
      </c>
      <c r="L32" s="62"/>
      <c r="M32" s="62"/>
      <c r="N32" s="62"/>
      <c r="O32" s="62" t="s">
        <v>219</v>
      </c>
      <c r="P32" s="62"/>
      <c r="Q32" s="62"/>
      <c r="R32" s="62"/>
      <c r="S32" s="62"/>
      <c r="T32" s="62"/>
      <c r="U32" s="62" t="s">
        <v>223</v>
      </c>
      <c r="V32" s="62"/>
      <c r="W32" s="62"/>
      <c r="X32" s="62"/>
      <c r="Y32" s="62" t="s">
        <v>267</v>
      </c>
      <c r="Z32" s="62"/>
      <c r="AA32" s="62"/>
      <c r="AB32" s="62"/>
      <c r="AC32" s="62" t="s">
        <v>267</v>
      </c>
      <c r="AD32" s="62"/>
      <c r="AE32" s="62"/>
      <c r="AF32" s="62"/>
      <c r="AG32" s="2"/>
      <c r="AH32" s="2"/>
    </row>
    <row r="33" spans="1:34" ht="23.1" customHeight="1">
      <c r="A33" s="61" t="s">
        <v>228</v>
      </c>
      <c r="B33" s="61"/>
      <c r="C33" s="61"/>
      <c r="D33" s="61"/>
      <c r="E33" s="61"/>
      <c r="F33" s="7" t="s">
        <v>268</v>
      </c>
      <c r="G33" s="62" t="s">
        <v>219</v>
      </c>
      <c r="H33" s="62"/>
      <c r="I33" s="62"/>
      <c r="J33" s="62"/>
      <c r="K33" s="62" t="s">
        <v>219</v>
      </c>
      <c r="L33" s="62"/>
      <c r="M33" s="62"/>
      <c r="N33" s="62"/>
      <c r="O33" s="62" t="s">
        <v>219</v>
      </c>
      <c r="P33" s="62"/>
      <c r="Q33" s="62"/>
      <c r="R33" s="62"/>
      <c r="S33" s="62"/>
      <c r="T33" s="62"/>
      <c r="U33" s="62" t="s">
        <v>223</v>
      </c>
      <c r="V33" s="62"/>
      <c r="W33" s="62"/>
      <c r="X33" s="62"/>
      <c r="Y33" s="62" t="s">
        <v>223</v>
      </c>
      <c r="Z33" s="62"/>
      <c r="AA33" s="62"/>
      <c r="AB33" s="62"/>
      <c r="AC33" s="62" t="s">
        <v>219</v>
      </c>
      <c r="AD33" s="62"/>
      <c r="AE33" s="62"/>
      <c r="AF33" s="62"/>
      <c r="AG33" s="2"/>
      <c r="AH33" s="2"/>
    </row>
    <row r="34" spans="1:34" ht="33.950000000000003" customHeight="1">
      <c r="A34" s="61" t="s">
        <v>230</v>
      </c>
      <c r="B34" s="61"/>
      <c r="C34" s="61"/>
      <c r="D34" s="61"/>
      <c r="E34" s="61"/>
      <c r="F34" s="7" t="s">
        <v>269</v>
      </c>
      <c r="G34" s="62" t="s">
        <v>219</v>
      </c>
      <c r="H34" s="62"/>
      <c r="I34" s="62"/>
      <c r="J34" s="62"/>
      <c r="K34" s="62" t="s">
        <v>219</v>
      </c>
      <c r="L34" s="62"/>
      <c r="M34" s="62"/>
      <c r="N34" s="62"/>
      <c r="O34" s="62" t="s">
        <v>219</v>
      </c>
      <c r="P34" s="62"/>
      <c r="Q34" s="62"/>
      <c r="R34" s="62"/>
      <c r="S34" s="62"/>
      <c r="T34" s="62"/>
      <c r="U34" s="62" t="s">
        <v>223</v>
      </c>
      <c r="V34" s="62"/>
      <c r="W34" s="62"/>
      <c r="X34" s="62"/>
      <c r="Y34" s="62" t="s">
        <v>219</v>
      </c>
      <c r="Z34" s="62"/>
      <c r="AA34" s="62"/>
      <c r="AB34" s="62"/>
      <c r="AC34" s="62" t="s">
        <v>223</v>
      </c>
      <c r="AD34" s="62"/>
      <c r="AE34" s="62"/>
      <c r="AF34" s="62"/>
      <c r="AG34" s="2"/>
      <c r="AH34" s="2"/>
    </row>
    <row r="35" spans="1:34" ht="23.1" customHeight="1">
      <c r="A35" s="61" t="s">
        <v>232</v>
      </c>
      <c r="B35" s="61"/>
      <c r="C35" s="61"/>
      <c r="D35" s="61"/>
      <c r="E35" s="61"/>
      <c r="F35" s="7" t="s">
        <v>270</v>
      </c>
      <c r="G35" s="62" t="s">
        <v>219</v>
      </c>
      <c r="H35" s="62"/>
      <c r="I35" s="62"/>
      <c r="J35" s="62"/>
      <c r="K35" s="62" t="s">
        <v>219</v>
      </c>
      <c r="L35" s="62"/>
      <c r="M35" s="62"/>
      <c r="N35" s="62"/>
      <c r="O35" s="62" t="s">
        <v>219</v>
      </c>
      <c r="P35" s="62"/>
      <c r="Q35" s="62"/>
      <c r="R35" s="62"/>
      <c r="S35" s="62"/>
      <c r="T35" s="62"/>
      <c r="U35" s="62" t="s">
        <v>219</v>
      </c>
      <c r="V35" s="62"/>
      <c r="W35" s="62"/>
      <c r="X35" s="62"/>
      <c r="Y35" s="62" t="s">
        <v>219</v>
      </c>
      <c r="Z35" s="62"/>
      <c r="AA35" s="62"/>
      <c r="AB35" s="62"/>
      <c r="AC35" s="62" t="s">
        <v>219</v>
      </c>
      <c r="AD35" s="62"/>
      <c r="AE35" s="62"/>
      <c r="AF35" s="62"/>
      <c r="AG35" s="2"/>
      <c r="AH35" s="2"/>
    </row>
    <row r="36" spans="1:34" ht="23.1" customHeight="1">
      <c r="A36" s="61" t="s">
        <v>234</v>
      </c>
      <c r="B36" s="61"/>
      <c r="C36" s="61"/>
      <c r="D36" s="61"/>
      <c r="E36" s="61"/>
      <c r="F36" s="7" t="s">
        <v>271</v>
      </c>
      <c r="G36" s="62" t="s">
        <v>236</v>
      </c>
      <c r="H36" s="62"/>
      <c r="I36" s="62"/>
      <c r="J36" s="62"/>
      <c r="K36" s="62" t="s">
        <v>219</v>
      </c>
      <c r="L36" s="62"/>
      <c r="M36" s="62"/>
      <c r="N36" s="62"/>
      <c r="O36" s="62" t="s">
        <v>210</v>
      </c>
      <c r="P36" s="62"/>
      <c r="Q36" s="62"/>
      <c r="R36" s="62"/>
      <c r="S36" s="62"/>
      <c r="T36" s="62"/>
      <c r="U36" s="62" t="s">
        <v>210</v>
      </c>
      <c r="V36" s="62"/>
      <c r="W36" s="62"/>
      <c r="X36" s="62"/>
      <c r="Y36" s="62" t="s">
        <v>272</v>
      </c>
      <c r="Z36" s="62"/>
      <c r="AA36" s="62"/>
      <c r="AB36" s="62"/>
      <c r="AC36" s="62" t="s">
        <v>272</v>
      </c>
      <c r="AD36" s="62"/>
      <c r="AE36" s="62"/>
      <c r="AF36" s="62"/>
      <c r="AG36" s="2"/>
      <c r="AH36" s="2"/>
    </row>
    <row r="37" spans="1:34" ht="23.1" customHeight="1">
      <c r="A37" s="61" t="s">
        <v>237</v>
      </c>
      <c r="B37" s="61"/>
      <c r="C37" s="61"/>
      <c r="D37" s="61"/>
      <c r="E37" s="61"/>
      <c r="F37" s="7" t="s">
        <v>273</v>
      </c>
      <c r="G37" s="62" t="s">
        <v>223</v>
      </c>
      <c r="H37" s="62"/>
      <c r="I37" s="62"/>
      <c r="J37" s="62"/>
      <c r="K37" s="62" t="s">
        <v>223</v>
      </c>
      <c r="L37" s="62"/>
      <c r="M37" s="62"/>
      <c r="N37" s="62"/>
      <c r="O37" s="62" t="s">
        <v>223</v>
      </c>
      <c r="P37" s="62"/>
      <c r="Q37" s="62"/>
      <c r="R37" s="62"/>
      <c r="S37" s="62"/>
      <c r="T37" s="62"/>
      <c r="U37" s="62" t="s">
        <v>223</v>
      </c>
      <c r="V37" s="62"/>
      <c r="W37" s="62"/>
      <c r="X37" s="62"/>
      <c r="Y37" s="62" t="s">
        <v>210</v>
      </c>
      <c r="Z37" s="62"/>
      <c r="AA37" s="62"/>
      <c r="AB37" s="62"/>
      <c r="AC37" s="62" t="s">
        <v>210</v>
      </c>
      <c r="AD37" s="62"/>
      <c r="AE37" s="62"/>
      <c r="AF37" s="62"/>
      <c r="AG37" s="2"/>
      <c r="AH37" s="2"/>
    </row>
    <row r="38" spans="1:34" ht="23.1" customHeight="1">
      <c r="A38" s="61" t="s">
        <v>224</v>
      </c>
      <c r="B38" s="61"/>
      <c r="C38" s="61"/>
      <c r="D38" s="61"/>
      <c r="E38" s="61"/>
      <c r="F38" s="7" t="s">
        <v>274</v>
      </c>
      <c r="G38" s="62" t="s">
        <v>223</v>
      </c>
      <c r="H38" s="62"/>
      <c r="I38" s="62"/>
      <c r="J38" s="62"/>
      <c r="K38" s="62" t="s">
        <v>223</v>
      </c>
      <c r="L38" s="62"/>
      <c r="M38" s="62"/>
      <c r="N38" s="62"/>
      <c r="O38" s="62" t="s">
        <v>210</v>
      </c>
      <c r="P38" s="62"/>
      <c r="Q38" s="62"/>
      <c r="R38" s="62"/>
      <c r="S38" s="62"/>
      <c r="T38" s="62"/>
      <c r="U38" s="62" t="s">
        <v>223</v>
      </c>
      <c r="V38" s="62"/>
      <c r="W38" s="62"/>
      <c r="X38" s="62"/>
      <c r="Y38" s="62" t="s">
        <v>210</v>
      </c>
      <c r="Z38" s="62"/>
      <c r="AA38" s="62"/>
      <c r="AB38" s="62"/>
      <c r="AC38" s="62" t="s">
        <v>210</v>
      </c>
      <c r="AD38" s="62"/>
      <c r="AE38" s="62"/>
      <c r="AF38" s="62"/>
      <c r="AG38" s="2"/>
      <c r="AH38" s="2"/>
    </row>
    <row r="39" spans="1:34" ht="33.950000000000003" customHeight="1">
      <c r="A39" s="61" t="s">
        <v>240</v>
      </c>
      <c r="B39" s="61"/>
      <c r="C39" s="61"/>
      <c r="D39" s="61"/>
      <c r="E39" s="61"/>
      <c r="F39" s="7" t="s">
        <v>275</v>
      </c>
      <c r="G39" s="62" t="s">
        <v>223</v>
      </c>
      <c r="H39" s="62"/>
      <c r="I39" s="62"/>
      <c r="J39" s="62"/>
      <c r="K39" s="62" t="s">
        <v>223</v>
      </c>
      <c r="L39" s="62"/>
      <c r="M39" s="62"/>
      <c r="N39" s="62"/>
      <c r="O39" s="62" t="s">
        <v>210</v>
      </c>
      <c r="P39" s="62"/>
      <c r="Q39" s="62"/>
      <c r="R39" s="62"/>
      <c r="S39" s="62"/>
      <c r="T39" s="62"/>
      <c r="U39" s="62" t="s">
        <v>223</v>
      </c>
      <c r="V39" s="62"/>
      <c r="W39" s="62"/>
      <c r="X39" s="62"/>
      <c r="Y39" s="62" t="s">
        <v>272</v>
      </c>
      <c r="Z39" s="62"/>
      <c r="AA39" s="62"/>
      <c r="AB39" s="62"/>
      <c r="AC39" s="62" t="s">
        <v>236</v>
      </c>
      <c r="AD39" s="62"/>
      <c r="AE39" s="62"/>
      <c r="AF39" s="62"/>
      <c r="AG39" s="2"/>
      <c r="AH39" s="2"/>
    </row>
    <row r="40" spans="1:34" ht="33.950000000000003" customHeight="1">
      <c r="A40" s="61" t="s">
        <v>242</v>
      </c>
      <c r="B40" s="61"/>
      <c r="C40" s="61"/>
      <c r="D40" s="61"/>
      <c r="E40" s="61"/>
      <c r="F40" s="7" t="s">
        <v>276</v>
      </c>
      <c r="G40" s="62" t="s">
        <v>210</v>
      </c>
      <c r="H40" s="62"/>
      <c r="I40" s="62"/>
      <c r="J40" s="62"/>
      <c r="K40" s="62" t="s">
        <v>219</v>
      </c>
      <c r="L40" s="62"/>
      <c r="M40" s="62"/>
      <c r="N40" s="62"/>
      <c r="O40" s="62" t="s">
        <v>219</v>
      </c>
      <c r="P40" s="62"/>
      <c r="Q40" s="62"/>
      <c r="R40" s="62"/>
      <c r="S40" s="62"/>
      <c r="T40" s="62"/>
      <c r="U40" s="62" t="s">
        <v>223</v>
      </c>
      <c r="V40" s="62"/>
      <c r="W40" s="62"/>
      <c r="X40" s="62"/>
      <c r="Y40" s="62" t="s">
        <v>219</v>
      </c>
      <c r="Z40" s="62"/>
      <c r="AA40" s="62"/>
      <c r="AB40" s="62"/>
      <c r="AC40" s="62" t="s">
        <v>210</v>
      </c>
      <c r="AD40" s="62"/>
      <c r="AE40" s="62"/>
      <c r="AF40" s="62"/>
      <c r="AG40" s="2"/>
      <c r="AH40" s="2"/>
    </row>
    <row r="41" spans="1:34" ht="23.1" customHeight="1">
      <c r="A41" s="61" t="s">
        <v>244</v>
      </c>
      <c r="B41" s="61"/>
      <c r="C41" s="61"/>
      <c r="D41" s="61"/>
      <c r="E41" s="61"/>
      <c r="F41" s="7" t="s">
        <v>277</v>
      </c>
      <c r="G41" s="62" t="s">
        <v>210</v>
      </c>
      <c r="H41" s="62"/>
      <c r="I41" s="62"/>
      <c r="J41" s="62"/>
      <c r="K41" s="62" t="s">
        <v>219</v>
      </c>
      <c r="L41" s="62"/>
      <c r="M41" s="62"/>
      <c r="N41" s="62"/>
      <c r="O41" s="62" t="s">
        <v>219</v>
      </c>
      <c r="P41" s="62"/>
      <c r="Q41" s="62"/>
      <c r="R41" s="62"/>
      <c r="S41" s="62"/>
      <c r="T41" s="62"/>
      <c r="U41" s="62" t="s">
        <v>223</v>
      </c>
      <c r="V41" s="62"/>
      <c r="W41" s="62"/>
      <c r="X41" s="62"/>
      <c r="Y41" s="62" t="s">
        <v>219</v>
      </c>
      <c r="Z41" s="62"/>
      <c r="AA41" s="62"/>
      <c r="AB41" s="62"/>
      <c r="AC41" s="62" t="s">
        <v>210</v>
      </c>
      <c r="AD41" s="62"/>
      <c r="AE41" s="62"/>
      <c r="AF41" s="62"/>
      <c r="AG41" s="2"/>
      <c r="AH41" s="2"/>
    </row>
    <row r="42" spans="1:34" ht="23.1" customHeight="1">
      <c r="A42" s="61" t="s">
        <v>232</v>
      </c>
      <c r="B42" s="61"/>
      <c r="C42" s="61"/>
      <c r="D42" s="61"/>
      <c r="E42" s="61"/>
      <c r="F42" s="7" t="s">
        <v>278</v>
      </c>
      <c r="G42" s="62" t="s">
        <v>219</v>
      </c>
      <c r="H42" s="62"/>
      <c r="I42" s="62"/>
      <c r="J42" s="62"/>
      <c r="K42" s="62" t="s">
        <v>219</v>
      </c>
      <c r="L42" s="62"/>
      <c r="M42" s="62"/>
      <c r="N42" s="62"/>
      <c r="O42" s="62" t="s">
        <v>219</v>
      </c>
      <c r="P42" s="62"/>
      <c r="Q42" s="62"/>
      <c r="R42" s="62"/>
      <c r="S42" s="62"/>
      <c r="T42" s="62"/>
      <c r="U42" s="62" t="s">
        <v>219</v>
      </c>
      <c r="V42" s="62"/>
      <c r="W42" s="62"/>
      <c r="X42" s="62"/>
      <c r="Y42" s="62" t="s">
        <v>219</v>
      </c>
      <c r="Z42" s="62"/>
      <c r="AA42" s="62"/>
      <c r="AB42" s="62"/>
      <c r="AC42" s="62" t="s">
        <v>210</v>
      </c>
      <c r="AD42" s="62"/>
      <c r="AE42" s="62"/>
      <c r="AF42" s="62"/>
      <c r="AG42" s="2"/>
      <c r="AH42" s="2"/>
    </row>
    <row r="43" spans="1:34" ht="12.95" customHeight="1">
      <c r="A43" s="61" t="s">
        <v>247</v>
      </c>
      <c r="B43" s="61"/>
      <c r="C43" s="61"/>
      <c r="D43" s="61"/>
      <c r="E43" s="61"/>
      <c r="F43" s="7" t="s">
        <v>279</v>
      </c>
      <c r="G43" s="62" t="s">
        <v>223</v>
      </c>
      <c r="H43" s="62"/>
      <c r="I43" s="62"/>
      <c r="J43" s="62"/>
      <c r="K43" s="62" t="s">
        <v>223</v>
      </c>
      <c r="L43" s="62"/>
      <c r="M43" s="62"/>
      <c r="N43" s="62"/>
      <c r="O43" s="62" t="s">
        <v>223</v>
      </c>
      <c r="P43" s="62"/>
      <c r="Q43" s="62"/>
      <c r="R43" s="62"/>
      <c r="S43" s="62"/>
      <c r="T43" s="62"/>
      <c r="U43" s="62" t="s">
        <v>223</v>
      </c>
      <c r="V43" s="62"/>
      <c r="W43" s="62"/>
      <c r="X43" s="62"/>
      <c r="Y43" s="62" t="s">
        <v>210</v>
      </c>
      <c r="Z43" s="62"/>
      <c r="AA43" s="62"/>
      <c r="AB43" s="62"/>
      <c r="AC43" s="62" t="s">
        <v>210</v>
      </c>
      <c r="AD43" s="62"/>
      <c r="AE43" s="62"/>
      <c r="AF43" s="62"/>
      <c r="AG43" s="2"/>
      <c r="AH43" s="2"/>
    </row>
    <row r="44" spans="1:34" ht="23.1" customHeight="1">
      <c r="A44" s="61" t="s">
        <v>249</v>
      </c>
      <c r="B44" s="61"/>
      <c r="C44" s="61"/>
      <c r="D44" s="61"/>
      <c r="E44" s="61"/>
      <c r="F44" s="7" t="s">
        <v>280</v>
      </c>
      <c r="G44" s="62" t="s">
        <v>223</v>
      </c>
      <c r="H44" s="62"/>
      <c r="I44" s="62"/>
      <c r="J44" s="62"/>
      <c r="K44" s="62" t="s">
        <v>223</v>
      </c>
      <c r="L44" s="62"/>
      <c r="M44" s="62"/>
      <c r="N44" s="62"/>
      <c r="O44" s="62" t="s">
        <v>219</v>
      </c>
      <c r="P44" s="62"/>
      <c r="Q44" s="62"/>
      <c r="R44" s="62"/>
      <c r="S44" s="62"/>
      <c r="T44" s="62"/>
      <c r="U44" s="62" t="s">
        <v>219</v>
      </c>
      <c r="V44" s="62"/>
      <c r="W44" s="62"/>
      <c r="X44" s="62"/>
      <c r="Y44" s="62" t="s">
        <v>219</v>
      </c>
      <c r="Z44" s="62"/>
      <c r="AA44" s="62"/>
      <c r="AB44" s="62"/>
      <c r="AC44" s="62" t="s">
        <v>223</v>
      </c>
      <c r="AD44" s="62"/>
      <c r="AE44" s="62"/>
      <c r="AF44" s="62"/>
      <c r="AG44" s="2"/>
      <c r="AH44" s="2"/>
    </row>
    <row r="45" spans="1:34" ht="23.1" customHeight="1">
      <c r="A45" s="61" t="s">
        <v>251</v>
      </c>
      <c r="B45" s="61"/>
      <c r="C45" s="61"/>
      <c r="D45" s="61"/>
      <c r="E45" s="61"/>
      <c r="F45" s="7" t="s">
        <v>281</v>
      </c>
      <c r="G45" s="62" t="s">
        <v>223</v>
      </c>
      <c r="H45" s="62"/>
      <c r="I45" s="62"/>
      <c r="J45" s="62"/>
      <c r="K45" s="62" t="s">
        <v>223</v>
      </c>
      <c r="L45" s="62"/>
      <c r="M45" s="62"/>
      <c r="N45" s="62"/>
      <c r="O45" s="62" t="s">
        <v>223</v>
      </c>
      <c r="P45" s="62"/>
      <c r="Q45" s="62"/>
      <c r="R45" s="62"/>
      <c r="S45" s="62"/>
      <c r="T45" s="62"/>
      <c r="U45" s="62" t="s">
        <v>219</v>
      </c>
      <c r="V45" s="62"/>
      <c r="W45" s="62"/>
      <c r="X45" s="62"/>
      <c r="Y45" s="62" t="s">
        <v>219</v>
      </c>
      <c r="Z45" s="62"/>
      <c r="AA45" s="62"/>
      <c r="AB45" s="62"/>
      <c r="AC45" s="62" t="s">
        <v>223</v>
      </c>
      <c r="AD45" s="62"/>
      <c r="AE45" s="62"/>
      <c r="AF45" s="62"/>
      <c r="AG45" s="2"/>
      <c r="AH45" s="2"/>
    </row>
    <row r="46" spans="1:34" ht="23.1" customHeight="1">
      <c r="A46" s="60" t="s">
        <v>282</v>
      </c>
      <c r="B46" s="60"/>
      <c r="C46" s="60"/>
      <c r="D46" s="60"/>
      <c r="E46" s="60"/>
      <c r="F46" s="7" t="s">
        <v>283</v>
      </c>
      <c r="G46" s="62" t="s">
        <v>209</v>
      </c>
      <c r="H46" s="62"/>
      <c r="I46" s="62"/>
      <c r="J46" s="62"/>
      <c r="K46" s="62" t="s">
        <v>210</v>
      </c>
      <c r="L46" s="62"/>
      <c r="M46" s="62"/>
      <c r="N46" s="62"/>
      <c r="O46" s="62" t="s">
        <v>211</v>
      </c>
      <c r="P46" s="62"/>
      <c r="Q46" s="62"/>
      <c r="R46" s="62"/>
      <c r="S46" s="62"/>
      <c r="T46" s="62"/>
      <c r="U46" s="62" t="s">
        <v>257</v>
      </c>
      <c r="V46" s="62"/>
      <c r="W46" s="62"/>
      <c r="X46" s="62"/>
      <c r="Y46" s="62" t="s">
        <v>284</v>
      </c>
      <c r="Z46" s="62"/>
      <c r="AA46" s="62"/>
      <c r="AB46" s="62"/>
      <c r="AC46" s="62" t="s">
        <v>285</v>
      </c>
      <c r="AD46" s="62"/>
      <c r="AE46" s="62"/>
      <c r="AF46" s="62"/>
      <c r="AG46" s="2"/>
      <c r="AH46" s="2"/>
    </row>
    <row r="47" spans="1:34" ht="20.100000000000001" customHeight="1">
      <c r="A47" s="63" t="s">
        <v>286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2"/>
      <c r="AH47" s="2"/>
    </row>
    <row r="48" spans="1:34" ht="30" customHeight="1">
      <c r="A48" s="44" t="s">
        <v>37</v>
      </c>
      <c r="B48" s="44"/>
      <c r="C48" s="44"/>
      <c r="D48" s="44"/>
      <c r="E48" s="44"/>
      <c r="F48" s="44"/>
      <c r="G48" s="44"/>
      <c r="H48" s="44"/>
      <c r="I48" s="44"/>
      <c r="J48" s="44" t="s">
        <v>38</v>
      </c>
      <c r="K48" s="44"/>
      <c r="L48" s="44"/>
      <c r="M48" s="49" t="s">
        <v>287</v>
      </c>
      <c r="N48" s="49"/>
      <c r="O48" s="49"/>
      <c r="P48" s="49"/>
      <c r="Q48" s="49"/>
      <c r="R48" s="49" t="s">
        <v>288</v>
      </c>
      <c r="S48" s="49"/>
      <c r="T48" s="49"/>
      <c r="U48" s="49"/>
      <c r="V48" s="49"/>
      <c r="W48" s="49"/>
      <c r="X48" s="49"/>
      <c r="Y48" s="49"/>
      <c r="Z48" s="49"/>
      <c r="AA48" s="49"/>
      <c r="AB48" s="49" t="s">
        <v>289</v>
      </c>
      <c r="AC48" s="49"/>
      <c r="AD48" s="49"/>
      <c r="AE48" s="49"/>
      <c r="AF48" s="49"/>
      <c r="AG48" s="2"/>
      <c r="AH48" s="2"/>
    </row>
    <row r="49" spans="1:34" ht="60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9"/>
      <c r="N49" s="49"/>
      <c r="O49" s="49"/>
      <c r="P49" s="49"/>
      <c r="Q49" s="49"/>
      <c r="R49" s="44" t="s">
        <v>290</v>
      </c>
      <c r="S49" s="44"/>
      <c r="T49" s="44"/>
      <c r="U49" s="44"/>
      <c r="V49" s="44"/>
      <c r="W49" s="44" t="s">
        <v>291</v>
      </c>
      <c r="X49" s="44"/>
      <c r="Y49" s="44"/>
      <c r="Z49" s="44"/>
      <c r="AA49" s="44"/>
      <c r="AB49" s="49"/>
      <c r="AC49" s="49"/>
      <c r="AD49" s="49"/>
      <c r="AE49" s="49"/>
      <c r="AF49" s="49"/>
      <c r="AG49" s="2"/>
      <c r="AH49" s="2"/>
    </row>
    <row r="50" spans="1:34" ht="15" customHeight="1">
      <c r="A50" s="44" t="s">
        <v>42</v>
      </c>
      <c r="B50" s="44"/>
      <c r="C50" s="44"/>
      <c r="D50" s="44"/>
      <c r="E50" s="44"/>
      <c r="F50" s="44"/>
      <c r="G50" s="44"/>
      <c r="H50" s="44"/>
      <c r="I50" s="44"/>
      <c r="J50" s="44" t="s">
        <v>43</v>
      </c>
      <c r="K50" s="44"/>
      <c r="L50" s="44"/>
      <c r="M50" s="44" t="s">
        <v>44</v>
      </c>
      <c r="N50" s="44"/>
      <c r="O50" s="44"/>
      <c r="P50" s="44"/>
      <c r="Q50" s="44"/>
      <c r="R50" s="44" t="s">
        <v>45</v>
      </c>
      <c r="S50" s="44"/>
      <c r="T50" s="44"/>
      <c r="U50" s="44"/>
      <c r="V50" s="44"/>
      <c r="W50" s="44" t="s">
        <v>46</v>
      </c>
      <c r="X50" s="44"/>
      <c r="Y50" s="44"/>
      <c r="Z50" s="44"/>
      <c r="AA50" s="44"/>
      <c r="AB50" s="44" t="s">
        <v>47</v>
      </c>
      <c r="AC50" s="44"/>
      <c r="AD50" s="44"/>
      <c r="AE50" s="44"/>
      <c r="AF50" s="44"/>
      <c r="AG50" s="2"/>
      <c r="AH50" s="2"/>
    </row>
    <row r="51" spans="1:34" ht="15.95" customHeight="1">
      <c r="A51" s="55" t="s">
        <v>292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2"/>
      <c r="AH51" s="2"/>
    </row>
    <row r="52" spans="1:34" ht="15.95" customHeight="1">
      <c r="A52" s="46" t="s">
        <v>293</v>
      </c>
      <c r="B52" s="46"/>
      <c r="C52" s="46"/>
      <c r="D52" s="46"/>
      <c r="E52" s="46"/>
      <c r="F52" s="46"/>
      <c r="G52" s="46"/>
      <c r="H52" s="46"/>
      <c r="I52" s="46"/>
      <c r="J52" s="48" t="s">
        <v>294</v>
      </c>
      <c r="K52" s="48"/>
      <c r="L52" s="48"/>
      <c r="M52" s="48" t="s">
        <v>197</v>
      </c>
      <c r="N52" s="48"/>
      <c r="O52" s="48"/>
      <c r="P52" s="48"/>
      <c r="Q52" s="48"/>
      <c r="R52" s="48" t="s">
        <v>197</v>
      </c>
      <c r="S52" s="48"/>
      <c r="T52" s="48"/>
      <c r="U52" s="48"/>
      <c r="V52" s="48"/>
      <c r="W52" s="48" t="s">
        <v>197</v>
      </c>
      <c r="X52" s="48"/>
      <c r="Y52" s="48"/>
      <c r="Z52" s="48"/>
      <c r="AA52" s="48"/>
      <c r="AB52" s="48" t="s">
        <v>197</v>
      </c>
      <c r="AC52" s="48"/>
      <c r="AD52" s="48"/>
      <c r="AE52" s="48"/>
      <c r="AF52" s="48"/>
      <c r="AG52" s="2"/>
      <c r="AH52" s="2"/>
    </row>
    <row r="53" spans="1:34" ht="44.1" customHeight="1">
      <c r="A53" s="46" t="s">
        <v>295</v>
      </c>
      <c r="B53" s="46"/>
      <c r="C53" s="46"/>
      <c r="D53" s="46"/>
      <c r="E53" s="46"/>
      <c r="F53" s="46"/>
      <c r="G53" s="46"/>
      <c r="H53" s="46"/>
      <c r="I53" s="46"/>
      <c r="J53" s="48" t="s">
        <v>296</v>
      </c>
      <c r="K53" s="48"/>
      <c r="L53" s="48"/>
      <c r="M53" s="48" t="s">
        <v>197</v>
      </c>
      <c r="N53" s="48"/>
      <c r="O53" s="48"/>
      <c r="P53" s="48"/>
      <c r="Q53" s="48"/>
      <c r="R53" s="48" t="s">
        <v>197</v>
      </c>
      <c r="S53" s="48"/>
      <c r="T53" s="48"/>
      <c r="U53" s="48"/>
      <c r="V53" s="48"/>
      <c r="W53" s="48" t="s">
        <v>197</v>
      </c>
      <c r="X53" s="48"/>
      <c r="Y53" s="48"/>
      <c r="Z53" s="48"/>
      <c r="AA53" s="48"/>
      <c r="AB53" s="48" t="s">
        <v>197</v>
      </c>
      <c r="AC53" s="48"/>
      <c r="AD53" s="48"/>
      <c r="AE53" s="48"/>
      <c r="AF53" s="48"/>
      <c r="AG53" s="2"/>
      <c r="AH53" s="2"/>
    </row>
    <row r="54" spans="1:34" ht="15.95" customHeight="1">
      <c r="A54" s="46" t="s">
        <v>297</v>
      </c>
      <c r="B54" s="46"/>
      <c r="C54" s="46"/>
      <c r="D54" s="46"/>
      <c r="E54" s="46"/>
      <c r="F54" s="46"/>
      <c r="G54" s="46"/>
      <c r="H54" s="46"/>
      <c r="I54" s="46"/>
      <c r="J54" s="48" t="s">
        <v>298</v>
      </c>
      <c r="K54" s="48"/>
      <c r="L54" s="48"/>
      <c r="M54" s="48" t="s">
        <v>197</v>
      </c>
      <c r="N54" s="48"/>
      <c r="O54" s="48"/>
      <c r="P54" s="48"/>
      <c r="Q54" s="48"/>
      <c r="R54" s="48" t="s">
        <v>197</v>
      </c>
      <c r="S54" s="48"/>
      <c r="T54" s="48"/>
      <c r="U54" s="48"/>
      <c r="V54" s="48"/>
      <c r="W54" s="48" t="s">
        <v>197</v>
      </c>
      <c r="X54" s="48"/>
      <c r="Y54" s="48"/>
      <c r="Z54" s="48"/>
      <c r="AA54" s="48"/>
      <c r="AB54" s="48" t="s">
        <v>197</v>
      </c>
      <c r="AC54" s="48"/>
      <c r="AD54" s="48"/>
      <c r="AE54" s="48"/>
      <c r="AF54" s="48"/>
      <c r="AG54" s="2"/>
      <c r="AH54" s="2"/>
    </row>
    <row r="55" spans="1:34" ht="15.95" customHeight="1">
      <c r="A55" s="46" t="s">
        <v>299</v>
      </c>
      <c r="B55" s="46"/>
      <c r="C55" s="46"/>
      <c r="D55" s="46"/>
      <c r="E55" s="46"/>
      <c r="F55" s="46"/>
      <c r="G55" s="46"/>
      <c r="H55" s="46"/>
      <c r="I55" s="46"/>
      <c r="J55" s="48" t="s">
        <v>300</v>
      </c>
      <c r="K55" s="48"/>
      <c r="L55" s="48"/>
      <c r="M55" s="48" t="s">
        <v>197</v>
      </c>
      <c r="N55" s="48"/>
      <c r="O55" s="48"/>
      <c r="P55" s="48"/>
      <c r="Q55" s="48"/>
      <c r="R55" s="48" t="s">
        <v>197</v>
      </c>
      <c r="S55" s="48"/>
      <c r="T55" s="48"/>
      <c r="U55" s="48"/>
      <c r="V55" s="48"/>
      <c r="W55" s="48" t="s">
        <v>197</v>
      </c>
      <c r="X55" s="48"/>
      <c r="Y55" s="48"/>
      <c r="Z55" s="48"/>
      <c r="AA55" s="48"/>
      <c r="AB55" s="48" t="s">
        <v>197</v>
      </c>
      <c r="AC55" s="48"/>
      <c r="AD55" s="48"/>
      <c r="AE55" s="48"/>
      <c r="AF55" s="48"/>
      <c r="AG55" s="2"/>
      <c r="AH55" s="2"/>
    </row>
    <row r="56" spans="1:34" ht="15.95" customHeight="1">
      <c r="A56" s="64" t="s">
        <v>301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2"/>
      <c r="AH56" s="2"/>
    </row>
    <row r="57" spans="1:34" ht="12.95" customHeight="1">
      <c r="A57" s="65" t="s">
        <v>302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2"/>
      <c r="AH57" s="2"/>
    </row>
    <row r="58" spans="1:34" ht="15.95" customHeight="1">
      <c r="A58" s="46" t="s">
        <v>293</v>
      </c>
      <c r="B58" s="46"/>
      <c r="C58" s="46"/>
      <c r="D58" s="46"/>
      <c r="E58" s="46"/>
      <c r="F58" s="46"/>
      <c r="G58" s="46"/>
      <c r="H58" s="46"/>
      <c r="I58" s="46"/>
      <c r="J58" s="48" t="s">
        <v>303</v>
      </c>
      <c r="K58" s="48"/>
      <c r="L58" s="48"/>
      <c r="M58" s="48" t="s">
        <v>197</v>
      </c>
      <c r="N58" s="48"/>
      <c r="O58" s="48"/>
      <c r="P58" s="48"/>
      <c r="Q58" s="48"/>
      <c r="R58" s="48" t="s">
        <v>197</v>
      </c>
      <c r="S58" s="48"/>
      <c r="T58" s="48"/>
      <c r="U58" s="48"/>
      <c r="V58" s="48"/>
      <c r="W58" s="48" t="s">
        <v>197</v>
      </c>
      <c r="X58" s="48"/>
      <c r="Y58" s="48"/>
      <c r="Z58" s="48"/>
      <c r="AA58" s="48"/>
      <c r="AB58" s="48" t="s">
        <v>197</v>
      </c>
      <c r="AC58" s="48"/>
      <c r="AD58" s="48"/>
      <c r="AE58" s="48"/>
      <c r="AF58" s="48"/>
      <c r="AG58" s="2"/>
      <c r="AH58" s="2"/>
    </row>
    <row r="59" spans="1:34" ht="44.1" customHeight="1">
      <c r="A59" s="46" t="s">
        <v>295</v>
      </c>
      <c r="B59" s="46"/>
      <c r="C59" s="46"/>
      <c r="D59" s="46"/>
      <c r="E59" s="46"/>
      <c r="F59" s="46"/>
      <c r="G59" s="46"/>
      <c r="H59" s="46"/>
      <c r="I59" s="46"/>
      <c r="J59" s="48" t="s">
        <v>304</v>
      </c>
      <c r="K59" s="48"/>
      <c r="L59" s="48"/>
      <c r="M59" s="48" t="s">
        <v>197</v>
      </c>
      <c r="N59" s="48"/>
      <c r="O59" s="48"/>
      <c r="P59" s="48"/>
      <c r="Q59" s="48"/>
      <c r="R59" s="48" t="s">
        <v>197</v>
      </c>
      <c r="S59" s="48"/>
      <c r="T59" s="48"/>
      <c r="U59" s="48"/>
      <c r="V59" s="48"/>
      <c r="W59" s="48" t="s">
        <v>197</v>
      </c>
      <c r="X59" s="48"/>
      <c r="Y59" s="48"/>
      <c r="Z59" s="48"/>
      <c r="AA59" s="48"/>
      <c r="AB59" s="48" t="s">
        <v>197</v>
      </c>
      <c r="AC59" s="48"/>
      <c r="AD59" s="48"/>
      <c r="AE59" s="48"/>
      <c r="AF59" s="48"/>
      <c r="AG59" s="2"/>
      <c r="AH59" s="2"/>
    </row>
    <row r="60" spans="1:34" ht="15.95" customHeight="1">
      <c r="A60" s="46" t="s">
        <v>297</v>
      </c>
      <c r="B60" s="46"/>
      <c r="C60" s="46"/>
      <c r="D60" s="46"/>
      <c r="E60" s="46"/>
      <c r="F60" s="46"/>
      <c r="G60" s="46"/>
      <c r="H60" s="46"/>
      <c r="I60" s="46"/>
      <c r="J60" s="48" t="s">
        <v>305</v>
      </c>
      <c r="K60" s="48"/>
      <c r="L60" s="48"/>
      <c r="M60" s="48" t="s">
        <v>197</v>
      </c>
      <c r="N60" s="48"/>
      <c r="O60" s="48"/>
      <c r="P60" s="48"/>
      <c r="Q60" s="48"/>
      <c r="R60" s="48" t="s">
        <v>197</v>
      </c>
      <c r="S60" s="48"/>
      <c r="T60" s="48"/>
      <c r="U60" s="48"/>
      <c r="V60" s="48"/>
      <c r="W60" s="48" t="s">
        <v>197</v>
      </c>
      <c r="X60" s="48"/>
      <c r="Y60" s="48"/>
      <c r="Z60" s="48"/>
      <c r="AA60" s="48"/>
      <c r="AB60" s="48" t="s">
        <v>197</v>
      </c>
      <c r="AC60" s="48"/>
      <c r="AD60" s="48"/>
      <c r="AE60" s="48"/>
      <c r="AF60" s="48"/>
      <c r="AG60" s="2"/>
      <c r="AH60" s="2"/>
    </row>
    <row r="61" spans="1:34" ht="15.95" customHeight="1">
      <c r="A61" s="46" t="s">
        <v>299</v>
      </c>
      <c r="B61" s="46"/>
      <c r="C61" s="46"/>
      <c r="D61" s="46"/>
      <c r="E61" s="46"/>
      <c r="F61" s="46"/>
      <c r="G61" s="46"/>
      <c r="H61" s="46"/>
      <c r="I61" s="46"/>
      <c r="J61" s="48" t="s">
        <v>306</v>
      </c>
      <c r="K61" s="48"/>
      <c r="L61" s="48"/>
      <c r="M61" s="48" t="s">
        <v>197</v>
      </c>
      <c r="N61" s="48"/>
      <c r="O61" s="48"/>
      <c r="P61" s="48"/>
      <c r="Q61" s="48"/>
      <c r="R61" s="48" t="s">
        <v>197</v>
      </c>
      <c r="S61" s="48"/>
      <c r="T61" s="48"/>
      <c r="U61" s="48"/>
      <c r="V61" s="48"/>
      <c r="W61" s="48" t="s">
        <v>197</v>
      </c>
      <c r="X61" s="48"/>
      <c r="Y61" s="48"/>
      <c r="Z61" s="48"/>
      <c r="AA61" s="48"/>
      <c r="AB61" s="48" t="s">
        <v>197</v>
      </c>
      <c r="AC61" s="48"/>
      <c r="AD61" s="48"/>
      <c r="AE61" s="48"/>
      <c r="AF61" s="48"/>
      <c r="AG61" s="2"/>
      <c r="AH61" s="2"/>
    </row>
    <row r="62" spans="1:34" ht="15.95" customHeight="1">
      <c r="A62" s="66" t="s">
        <v>307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7" t="s">
        <v>308</v>
      </c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2"/>
      <c r="AH62" s="2"/>
    </row>
    <row r="63" spans="1:34" ht="15.95" customHeight="1">
      <c r="A63" s="46" t="s">
        <v>293</v>
      </c>
      <c r="B63" s="46"/>
      <c r="C63" s="46"/>
      <c r="D63" s="46"/>
      <c r="E63" s="46"/>
      <c r="F63" s="46"/>
      <c r="G63" s="46"/>
      <c r="H63" s="46"/>
      <c r="I63" s="46"/>
      <c r="J63" s="48" t="s">
        <v>309</v>
      </c>
      <c r="K63" s="48"/>
      <c r="L63" s="48"/>
      <c r="M63" s="48" t="s">
        <v>197</v>
      </c>
      <c r="N63" s="48"/>
      <c r="O63" s="48"/>
      <c r="P63" s="48"/>
      <c r="Q63" s="48"/>
      <c r="R63" s="48" t="s">
        <v>197</v>
      </c>
      <c r="S63" s="48"/>
      <c r="T63" s="48"/>
      <c r="U63" s="48"/>
      <c r="V63" s="48"/>
      <c r="W63" s="48" t="s">
        <v>197</v>
      </c>
      <c r="X63" s="48"/>
      <c r="Y63" s="48"/>
      <c r="Z63" s="48"/>
      <c r="AA63" s="48"/>
      <c r="AB63" s="48" t="s">
        <v>197</v>
      </c>
      <c r="AC63" s="48"/>
      <c r="AD63" s="48"/>
      <c r="AE63" s="48"/>
      <c r="AF63" s="48"/>
      <c r="AG63" s="2"/>
      <c r="AH63" s="2"/>
    </row>
    <row r="64" spans="1:34" ht="44.1" customHeight="1">
      <c r="A64" s="46" t="s">
        <v>295</v>
      </c>
      <c r="B64" s="46"/>
      <c r="C64" s="46"/>
      <c r="D64" s="46"/>
      <c r="E64" s="46"/>
      <c r="F64" s="46"/>
      <c r="G64" s="46"/>
      <c r="H64" s="46"/>
      <c r="I64" s="46"/>
      <c r="J64" s="48" t="s">
        <v>310</v>
      </c>
      <c r="K64" s="48"/>
      <c r="L64" s="48"/>
      <c r="M64" s="48" t="s">
        <v>197</v>
      </c>
      <c r="N64" s="48"/>
      <c r="O64" s="48"/>
      <c r="P64" s="48"/>
      <c r="Q64" s="48"/>
      <c r="R64" s="48" t="s">
        <v>197</v>
      </c>
      <c r="S64" s="48"/>
      <c r="T64" s="48"/>
      <c r="U64" s="48"/>
      <c r="V64" s="48"/>
      <c r="W64" s="48" t="s">
        <v>197</v>
      </c>
      <c r="X64" s="48"/>
      <c r="Y64" s="48"/>
      <c r="Z64" s="48"/>
      <c r="AA64" s="48"/>
      <c r="AB64" s="48" t="s">
        <v>197</v>
      </c>
      <c r="AC64" s="48"/>
      <c r="AD64" s="48"/>
      <c r="AE64" s="48"/>
      <c r="AF64" s="48"/>
      <c r="AG64" s="2"/>
      <c r="AH64" s="2"/>
    </row>
    <row r="65" spans="1:34" ht="15.95" customHeight="1">
      <c r="A65" s="46" t="s">
        <v>297</v>
      </c>
      <c r="B65" s="46"/>
      <c r="C65" s="46"/>
      <c r="D65" s="46"/>
      <c r="E65" s="46"/>
      <c r="F65" s="46"/>
      <c r="G65" s="46"/>
      <c r="H65" s="46"/>
      <c r="I65" s="46"/>
      <c r="J65" s="48" t="s">
        <v>311</v>
      </c>
      <c r="K65" s="48"/>
      <c r="L65" s="48"/>
      <c r="M65" s="48" t="s">
        <v>197</v>
      </c>
      <c r="N65" s="48"/>
      <c r="O65" s="48"/>
      <c r="P65" s="48"/>
      <c r="Q65" s="48"/>
      <c r="R65" s="48" t="s">
        <v>197</v>
      </c>
      <c r="S65" s="48"/>
      <c r="T65" s="48"/>
      <c r="U65" s="48"/>
      <c r="V65" s="48"/>
      <c r="W65" s="48" t="s">
        <v>197</v>
      </c>
      <c r="X65" s="48"/>
      <c r="Y65" s="48"/>
      <c r="Z65" s="48"/>
      <c r="AA65" s="48"/>
      <c r="AB65" s="48" t="s">
        <v>197</v>
      </c>
      <c r="AC65" s="48"/>
      <c r="AD65" s="48"/>
      <c r="AE65" s="48"/>
      <c r="AF65" s="48"/>
      <c r="AG65" s="2"/>
      <c r="AH65" s="2"/>
    </row>
    <row r="66" spans="1:34" ht="15.95" customHeight="1">
      <c r="A66" s="46" t="s">
        <v>299</v>
      </c>
      <c r="B66" s="46"/>
      <c r="C66" s="46"/>
      <c r="D66" s="46"/>
      <c r="E66" s="46"/>
      <c r="F66" s="46"/>
      <c r="G66" s="46"/>
      <c r="H66" s="46"/>
      <c r="I66" s="46"/>
      <c r="J66" s="48" t="s">
        <v>312</v>
      </c>
      <c r="K66" s="48"/>
      <c r="L66" s="48"/>
      <c r="M66" s="48" t="s">
        <v>197</v>
      </c>
      <c r="N66" s="48"/>
      <c r="O66" s="48"/>
      <c r="P66" s="48"/>
      <c r="Q66" s="48"/>
      <c r="R66" s="48" t="s">
        <v>197</v>
      </c>
      <c r="S66" s="48"/>
      <c r="T66" s="48"/>
      <c r="U66" s="48"/>
      <c r="V66" s="48"/>
      <c r="W66" s="48" t="s">
        <v>197</v>
      </c>
      <c r="X66" s="48"/>
      <c r="Y66" s="48"/>
      <c r="Z66" s="48"/>
      <c r="AA66" s="48"/>
      <c r="AB66" s="48" t="s">
        <v>197</v>
      </c>
      <c r="AC66" s="48"/>
      <c r="AD66" s="48"/>
      <c r="AE66" s="48"/>
      <c r="AF66" s="48"/>
      <c r="AG66" s="2"/>
      <c r="AH66" s="2"/>
    </row>
    <row r="67" spans="1:34" ht="20.100000000000001" customHeight="1">
      <c r="A67" s="63" t="s">
        <v>313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2"/>
      <c r="AH67" s="2"/>
    </row>
    <row r="68" spans="1:34" ht="30" customHeight="1">
      <c r="A68" s="44" t="s">
        <v>37</v>
      </c>
      <c r="B68" s="44"/>
      <c r="C68" s="44"/>
      <c r="D68" s="44"/>
      <c r="E68" s="44"/>
      <c r="F68" s="44"/>
      <c r="G68" s="44"/>
      <c r="H68" s="44"/>
      <c r="I68" s="44" t="s">
        <v>314</v>
      </c>
      <c r="J68" s="44"/>
      <c r="K68" s="44"/>
      <c r="L68" s="49" t="s">
        <v>315</v>
      </c>
      <c r="M68" s="49"/>
      <c r="N68" s="49"/>
      <c r="O68" s="49"/>
      <c r="P68" s="49"/>
      <c r="Q68" s="49"/>
      <c r="R68" s="49"/>
      <c r="S68" s="49"/>
      <c r="T68" s="49" t="s">
        <v>289</v>
      </c>
      <c r="U68" s="49"/>
      <c r="V68" s="49"/>
      <c r="W68" s="49"/>
      <c r="X68" s="49"/>
      <c r="Y68" s="49"/>
      <c r="Z68" s="49" t="s">
        <v>287</v>
      </c>
      <c r="AA68" s="49"/>
      <c r="AB68" s="49"/>
      <c r="AC68" s="49"/>
      <c r="AD68" s="49"/>
      <c r="AE68" s="49"/>
      <c r="AF68" s="49"/>
      <c r="AG68" s="2"/>
      <c r="AH68" s="2"/>
    </row>
    <row r="69" spans="1:34" ht="15.95" customHeight="1">
      <c r="A69" s="46" t="s">
        <v>316</v>
      </c>
      <c r="B69" s="46"/>
      <c r="C69" s="46"/>
      <c r="D69" s="46"/>
      <c r="E69" s="46"/>
      <c r="F69" s="46"/>
      <c r="G69" s="46"/>
      <c r="H69" s="46"/>
      <c r="I69" s="48" t="s">
        <v>317</v>
      </c>
      <c r="J69" s="48"/>
      <c r="K69" s="48"/>
      <c r="L69" s="48" t="s">
        <v>318</v>
      </c>
      <c r="M69" s="48"/>
      <c r="N69" s="48"/>
      <c r="O69" s="48"/>
      <c r="P69" s="48"/>
      <c r="Q69" s="48"/>
      <c r="R69" s="48"/>
      <c r="S69" s="48"/>
      <c r="T69" s="48" t="s">
        <v>319</v>
      </c>
      <c r="U69" s="48"/>
      <c r="V69" s="48"/>
      <c r="W69" s="48"/>
      <c r="X69" s="48"/>
      <c r="Y69" s="48"/>
      <c r="Z69" s="48" t="s">
        <v>320</v>
      </c>
      <c r="AA69" s="48"/>
      <c r="AB69" s="48"/>
      <c r="AC69" s="48"/>
      <c r="AD69" s="48"/>
      <c r="AE69" s="48"/>
      <c r="AF69" s="48"/>
      <c r="AG69" s="2"/>
      <c r="AH69" s="2"/>
    </row>
    <row r="70" spans="1:34" ht="0.95" customHeight="1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</sheetData>
  <mergeCells count="384">
    <mergeCell ref="A69:H69"/>
    <mergeCell ref="I69:K69"/>
    <mergeCell ref="L69:S69"/>
    <mergeCell ref="T69:Y69"/>
    <mergeCell ref="Z69:AF69"/>
    <mergeCell ref="AB66:AF66"/>
    <mergeCell ref="A67:AF67"/>
    <mergeCell ref="A68:H68"/>
    <mergeCell ref="I68:K68"/>
    <mergeCell ref="L68:S68"/>
    <mergeCell ref="T68:Y68"/>
    <mergeCell ref="Z68:AF68"/>
    <mergeCell ref="A66:I66"/>
    <mergeCell ref="J66:L66"/>
    <mergeCell ref="M66:Q66"/>
    <mergeCell ref="R66:V66"/>
    <mergeCell ref="W66:AA66"/>
    <mergeCell ref="AB64:AF64"/>
    <mergeCell ref="A65:I65"/>
    <mergeCell ref="J65:L65"/>
    <mergeCell ref="M65:Q65"/>
    <mergeCell ref="R65:V65"/>
    <mergeCell ref="W65:AA65"/>
    <mergeCell ref="AB65:AF65"/>
    <mergeCell ref="A64:I64"/>
    <mergeCell ref="J64:L64"/>
    <mergeCell ref="M64:Q64"/>
    <mergeCell ref="R64:V64"/>
    <mergeCell ref="W64:AA64"/>
    <mergeCell ref="AB61:AF61"/>
    <mergeCell ref="A62:U62"/>
    <mergeCell ref="V62:AF62"/>
    <mergeCell ref="A63:I63"/>
    <mergeCell ref="J63:L63"/>
    <mergeCell ref="M63:Q63"/>
    <mergeCell ref="R63:V63"/>
    <mergeCell ref="W63:AA63"/>
    <mergeCell ref="AB63:AF63"/>
    <mergeCell ref="A61:I61"/>
    <mergeCell ref="J61:L61"/>
    <mergeCell ref="M61:Q61"/>
    <mergeCell ref="R61:V61"/>
    <mergeCell ref="W61:AA61"/>
    <mergeCell ref="AB59:AF59"/>
    <mergeCell ref="A60:I60"/>
    <mergeCell ref="J60:L60"/>
    <mergeCell ref="M60:Q60"/>
    <mergeCell ref="R60:V60"/>
    <mergeCell ref="W60:AA60"/>
    <mergeCell ref="AB60:AF60"/>
    <mergeCell ref="A59:I59"/>
    <mergeCell ref="J59:L59"/>
    <mergeCell ref="M59:Q59"/>
    <mergeCell ref="R59:V59"/>
    <mergeCell ref="W59:AA59"/>
    <mergeCell ref="AB55:AF55"/>
    <mergeCell ref="A56:AF56"/>
    <mergeCell ref="A57:AF57"/>
    <mergeCell ref="A58:I58"/>
    <mergeCell ref="J58:L58"/>
    <mergeCell ref="M58:Q58"/>
    <mergeCell ref="R58:V58"/>
    <mergeCell ref="W58:AA58"/>
    <mergeCell ref="AB58:AF58"/>
    <mergeCell ref="A55:I55"/>
    <mergeCell ref="J55:L55"/>
    <mergeCell ref="M55:Q55"/>
    <mergeCell ref="R55:V55"/>
    <mergeCell ref="W55:AA55"/>
    <mergeCell ref="AB53:AF53"/>
    <mergeCell ref="A54:I54"/>
    <mergeCell ref="J54:L54"/>
    <mergeCell ref="M54:Q54"/>
    <mergeCell ref="R54:V54"/>
    <mergeCell ref="W54:AA54"/>
    <mergeCell ref="AB54:AF54"/>
    <mergeCell ref="A53:I53"/>
    <mergeCell ref="J53:L53"/>
    <mergeCell ref="M53:Q53"/>
    <mergeCell ref="R53:V53"/>
    <mergeCell ref="W53:AA53"/>
    <mergeCell ref="AB50:AF50"/>
    <mergeCell ref="A51:AF51"/>
    <mergeCell ref="A52:I52"/>
    <mergeCell ref="J52:L52"/>
    <mergeCell ref="M52:Q52"/>
    <mergeCell ref="R52:V52"/>
    <mergeCell ref="W52:AA52"/>
    <mergeCell ref="AB52:AF52"/>
    <mergeCell ref="A50:I50"/>
    <mergeCell ref="J50:L50"/>
    <mergeCell ref="M50:Q50"/>
    <mergeCell ref="R50:V50"/>
    <mergeCell ref="W50:AA50"/>
    <mergeCell ref="Y46:AB46"/>
    <mergeCell ref="AC46:AF46"/>
    <mergeCell ref="A47:AF47"/>
    <mergeCell ref="A48:I49"/>
    <mergeCell ref="J48:L49"/>
    <mergeCell ref="M48:Q49"/>
    <mergeCell ref="R48:AA48"/>
    <mergeCell ref="AB48:AF49"/>
    <mergeCell ref="R49:V49"/>
    <mergeCell ref="W49:AA49"/>
    <mergeCell ref="A46:E46"/>
    <mergeCell ref="G46:J46"/>
    <mergeCell ref="K46:N46"/>
    <mergeCell ref="O46:T46"/>
    <mergeCell ref="U46:X46"/>
    <mergeCell ref="Y44:AB44"/>
    <mergeCell ref="AC44:AF44"/>
    <mergeCell ref="A45:E45"/>
    <mergeCell ref="G45:J45"/>
    <mergeCell ref="K45:N45"/>
    <mergeCell ref="O45:T45"/>
    <mergeCell ref="U45:X45"/>
    <mergeCell ref="Y45:AB45"/>
    <mergeCell ref="AC45:AF45"/>
    <mergeCell ref="A44:E44"/>
    <mergeCell ref="G44:J44"/>
    <mergeCell ref="K44:N44"/>
    <mergeCell ref="O44:T44"/>
    <mergeCell ref="U44:X44"/>
    <mergeCell ref="Y42:AB42"/>
    <mergeCell ref="AC42:AF42"/>
    <mergeCell ref="A43:E43"/>
    <mergeCell ref="G43:J43"/>
    <mergeCell ref="K43:N43"/>
    <mergeCell ref="O43:T43"/>
    <mergeCell ref="U43:X43"/>
    <mergeCell ref="Y43:AB43"/>
    <mergeCell ref="AC43:AF43"/>
    <mergeCell ref="A42:E42"/>
    <mergeCell ref="G42:J42"/>
    <mergeCell ref="K42:N42"/>
    <mergeCell ref="O42:T42"/>
    <mergeCell ref="U42:X42"/>
    <mergeCell ref="Y40:AB40"/>
    <mergeCell ref="AC40:AF40"/>
    <mergeCell ref="A41:E41"/>
    <mergeCell ref="G41:J41"/>
    <mergeCell ref="K41:N41"/>
    <mergeCell ref="O41:T41"/>
    <mergeCell ref="U41:X41"/>
    <mergeCell ref="Y41:AB41"/>
    <mergeCell ref="AC41:AF41"/>
    <mergeCell ref="A40:E40"/>
    <mergeCell ref="G40:J40"/>
    <mergeCell ref="K40:N40"/>
    <mergeCell ref="O40:T40"/>
    <mergeCell ref="U40:X40"/>
    <mergeCell ref="Y38:AB38"/>
    <mergeCell ref="AC38:AF38"/>
    <mergeCell ref="A39:E39"/>
    <mergeCell ref="G39:J39"/>
    <mergeCell ref="K39:N39"/>
    <mergeCell ref="O39:T39"/>
    <mergeCell ref="U39:X39"/>
    <mergeCell ref="Y39:AB39"/>
    <mergeCell ref="AC39:AF39"/>
    <mergeCell ref="A38:E38"/>
    <mergeCell ref="G38:J38"/>
    <mergeCell ref="K38:N38"/>
    <mergeCell ref="O38:T38"/>
    <mergeCell ref="U38:X38"/>
    <mergeCell ref="Y36:AB36"/>
    <mergeCell ref="AC36:AF36"/>
    <mergeCell ref="A37:E37"/>
    <mergeCell ref="G37:J37"/>
    <mergeCell ref="K37:N37"/>
    <mergeCell ref="O37:T37"/>
    <mergeCell ref="U37:X37"/>
    <mergeCell ref="Y37:AB37"/>
    <mergeCell ref="AC37:AF37"/>
    <mergeCell ref="A36:E36"/>
    <mergeCell ref="G36:J36"/>
    <mergeCell ref="K36:N36"/>
    <mergeCell ref="O36:T36"/>
    <mergeCell ref="U36:X36"/>
    <mergeCell ref="Y34:AB34"/>
    <mergeCell ref="AC34:AF34"/>
    <mergeCell ref="A35:E35"/>
    <mergeCell ref="G35:J35"/>
    <mergeCell ref="K35:N35"/>
    <mergeCell ref="O35:T35"/>
    <mergeCell ref="U35:X35"/>
    <mergeCell ref="Y35:AB35"/>
    <mergeCell ref="AC35:AF35"/>
    <mergeCell ref="A34:E34"/>
    <mergeCell ref="G34:J34"/>
    <mergeCell ref="K34:N34"/>
    <mergeCell ref="O34:T34"/>
    <mergeCell ref="U34:X34"/>
    <mergeCell ref="Y32:AB32"/>
    <mergeCell ref="AC32:AF32"/>
    <mergeCell ref="A33:E33"/>
    <mergeCell ref="G33:J33"/>
    <mergeCell ref="K33:N33"/>
    <mergeCell ref="O33:T33"/>
    <mergeCell ref="U33:X33"/>
    <mergeCell ref="Y33:AB33"/>
    <mergeCell ref="AC33:AF33"/>
    <mergeCell ref="A32:E32"/>
    <mergeCell ref="G32:J32"/>
    <mergeCell ref="K32:N32"/>
    <mergeCell ref="O32:T32"/>
    <mergeCell ref="U32:X32"/>
    <mergeCell ref="Y30:AB30"/>
    <mergeCell ref="AC30:AF30"/>
    <mergeCell ref="A31:E31"/>
    <mergeCell ref="G31:J31"/>
    <mergeCell ref="K31:N31"/>
    <mergeCell ref="O31:T31"/>
    <mergeCell ref="U31:X31"/>
    <mergeCell ref="Y31:AB31"/>
    <mergeCell ref="AC31:AF31"/>
    <mergeCell ref="A30:E30"/>
    <mergeCell ref="G30:J30"/>
    <mergeCell ref="K30:N30"/>
    <mergeCell ref="O30:T30"/>
    <mergeCell ref="U30:X30"/>
    <mergeCell ref="Y27:AB27"/>
    <mergeCell ref="AC27:AF27"/>
    <mergeCell ref="A28:AF28"/>
    <mergeCell ref="A29:E29"/>
    <mergeCell ref="G29:J29"/>
    <mergeCell ref="K29:N29"/>
    <mergeCell ref="O29:T29"/>
    <mergeCell ref="U29:X29"/>
    <mergeCell ref="Y29:AB29"/>
    <mergeCell ref="AC29:AF29"/>
    <mergeCell ref="A27:E27"/>
    <mergeCell ref="G27:J27"/>
    <mergeCell ref="K27:N27"/>
    <mergeCell ref="O27:T27"/>
    <mergeCell ref="U27:X27"/>
    <mergeCell ref="Y25:AB25"/>
    <mergeCell ref="AC25:AF25"/>
    <mergeCell ref="A26:E26"/>
    <mergeCell ref="G26:J26"/>
    <mergeCell ref="K26:N26"/>
    <mergeCell ref="O26:T26"/>
    <mergeCell ref="U26:X26"/>
    <mergeCell ref="Y26:AB26"/>
    <mergeCell ref="AC26:AF26"/>
    <mergeCell ref="A25:E25"/>
    <mergeCell ref="G25:J25"/>
    <mergeCell ref="K25:N25"/>
    <mergeCell ref="O25:T25"/>
    <mergeCell ref="U25:X25"/>
    <mergeCell ref="Y23:AB23"/>
    <mergeCell ref="AC23:AF23"/>
    <mergeCell ref="A24:E24"/>
    <mergeCell ref="G24:J24"/>
    <mergeCell ref="K24:N24"/>
    <mergeCell ref="O24:T24"/>
    <mergeCell ref="U24:X24"/>
    <mergeCell ref="Y24:AB24"/>
    <mergeCell ref="AC24:AF24"/>
    <mergeCell ref="A23:E23"/>
    <mergeCell ref="G23:J23"/>
    <mergeCell ref="K23:N23"/>
    <mergeCell ref="O23:T23"/>
    <mergeCell ref="U23:X23"/>
    <mergeCell ref="Y21:AB21"/>
    <mergeCell ref="AC21:AF21"/>
    <mergeCell ref="A22:E22"/>
    <mergeCell ref="G22:J22"/>
    <mergeCell ref="K22:N22"/>
    <mergeCell ref="O22:T22"/>
    <mergeCell ref="U22:X22"/>
    <mergeCell ref="Y22:AB22"/>
    <mergeCell ref="AC22:AF22"/>
    <mergeCell ref="A21:E21"/>
    <mergeCell ref="G21:J21"/>
    <mergeCell ref="K21:N21"/>
    <mergeCell ref="O21:T21"/>
    <mergeCell ref="U21:X21"/>
    <mergeCell ref="Y19:AB19"/>
    <mergeCell ref="AC19:AF19"/>
    <mergeCell ref="A20:E20"/>
    <mergeCell ref="G20:J20"/>
    <mergeCell ref="K20:N20"/>
    <mergeCell ref="O20:T20"/>
    <mergeCell ref="U20:X20"/>
    <mergeCell ref="Y20:AB20"/>
    <mergeCell ref="AC20:AF20"/>
    <mergeCell ref="A19:E19"/>
    <mergeCell ref="G19:J19"/>
    <mergeCell ref="K19:N19"/>
    <mergeCell ref="O19:T19"/>
    <mergeCell ref="U19:X19"/>
    <mergeCell ref="Y17:AB17"/>
    <mergeCell ref="AC17:AF17"/>
    <mergeCell ref="A18:E18"/>
    <mergeCell ref="G18:J18"/>
    <mergeCell ref="K18:N18"/>
    <mergeCell ref="O18:T18"/>
    <mergeCell ref="U18:X18"/>
    <mergeCell ref="Y18:AB18"/>
    <mergeCell ref="AC18:AF18"/>
    <mergeCell ref="A17:E17"/>
    <mergeCell ref="G17:J17"/>
    <mergeCell ref="K17:N17"/>
    <mergeCell ref="O17:T17"/>
    <mergeCell ref="U17:X17"/>
    <mergeCell ref="Y15:AB15"/>
    <mergeCell ref="AC15:AF15"/>
    <mergeCell ref="A16:E16"/>
    <mergeCell ref="G16:J16"/>
    <mergeCell ref="K16:N16"/>
    <mergeCell ref="O16:T16"/>
    <mergeCell ref="U16:X16"/>
    <mergeCell ref="Y16:AB16"/>
    <mergeCell ref="AC16:AF16"/>
    <mergeCell ref="A15:E15"/>
    <mergeCell ref="G15:J15"/>
    <mergeCell ref="K15:N15"/>
    <mergeCell ref="O15:T15"/>
    <mergeCell ref="U15:X15"/>
    <mergeCell ref="Y13:AB13"/>
    <mergeCell ref="AC13:AF13"/>
    <mergeCell ref="A14:E14"/>
    <mergeCell ref="G14:J14"/>
    <mergeCell ref="K14:N14"/>
    <mergeCell ref="O14:T14"/>
    <mergeCell ref="U14:X14"/>
    <mergeCell ref="Y14:AB14"/>
    <mergeCell ref="AC14:AF14"/>
    <mergeCell ref="A13:E13"/>
    <mergeCell ref="G13:J13"/>
    <mergeCell ref="K13:N13"/>
    <mergeCell ref="O13:T13"/>
    <mergeCell ref="U13:X13"/>
    <mergeCell ref="Y11:AB11"/>
    <mergeCell ref="AC11:AF11"/>
    <mergeCell ref="A12:E12"/>
    <mergeCell ref="G12:J12"/>
    <mergeCell ref="K12:N12"/>
    <mergeCell ref="O12:T12"/>
    <mergeCell ref="U12:X12"/>
    <mergeCell ref="Y12:AB12"/>
    <mergeCell ref="AC12:AF12"/>
    <mergeCell ref="A11:E11"/>
    <mergeCell ref="G11:J11"/>
    <mergeCell ref="K11:N11"/>
    <mergeCell ref="O11:T11"/>
    <mergeCell ref="U11:X11"/>
    <mergeCell ref="A9:AF9"/>
    <mergeCell ref="A10:E10"/>
    <mergeCell ref="G10:J10"/>
    <mergeCell ref="K10:N10"/>
    <mergeCell ref="O10:T10"/>
    <mergeCell ref="U10:X10"/>
    <mergeCell ref="Y10:AB10"/>
    <mergeCell ref="AC10:AF10"/>
    <mergeCell ref="Y7:AB7"/>
    <mergeCell ref="AC7:AF7"/>
    <mergeCell ref="A8:E8"/>
    <mergeCell ref="G8:J8"/>
    <mergeCell ref="K8:N8"/>
    <mergeCell ref="O8:T8"/>
    <mergeCell ref="U8:X8"/>
    <mergeCell ref="Y8:AB8"/>
    <mergeCell ref="AC8:AF8"/>
    <mergeCell ref="A7:E7"/>
    <mergeCell ref="G7:J7"/>
    <mergeCell ref="K7:N7"/>
    <mergeCell ref="O7:T7"/>
    <mergeCell ref="U7:X7"/>
    <mergeCell ref="C1:R1"/>
    <mergeCell ref="X1:AD1"/>
    <mergeCell ref="C2:R2"/>
    <mergeCell ref="X2:AD2"/>
    <mergeCell ref="A3:AF3"/>
    <mergeCell ref="A4:AF4"/>
    <mergeCell ref="A5:AF5"/>
    <mergeCell ref="A6:E6"/>
    <mergeCell ref="G6:J6"/>
    <mergeCell ref="K6:N6"/>
    <mergeCell ref="O6:T6"/>
    <mergeCell ref="U6:X6"/>
    <mergeCell ref="Y6:AB6"/>
    <mergeCell ref="AC6:AF6"/>
  </mergeCells>
  <pageMargins left="0" right="0" top="0" bottom="0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50"/>
  <sheetViews>
    <sheetView workbookViewId="0">
      <selection activeCell="AH20" sqref="AH20"/>
    </sheetView>
  </sheetViews>
  <sheetFormatPr defaultRowHeight="15"/>
  <cols>
    <col min="1" max="1" width="0.140625" customWidth="1"/>
    <col min="2" max="2" width="0.7109375" customWidth="1"/>
    <col min="3" max="3" width="10.85546875" customWidth="1"/>
    <col min="4" max="4" width="1.7109375" customWidth="1"/>
    <col min="5" max="5" width="5" customWidth="1"/>
    <col min="6" max="6" width="4.140625" customWidth="1"/>
    <col min="7" max="7" width="2.42578125" customWidth="1"/>
    <col min="8" max="9" width="1.7109375" customWidth="1"/>
    <col min="10" max="10" width="5" customWidth="1"/>
    <col min="11" max="11" width="0.140625" customWidth="1"/>
    <col min="12" max="12" width="1.42578125" customWidth="1"/>
    <col min="13" max="13" width="5" customWidth="1"/>
    <col min="14" max="14" width="4.140625" customWidth="1"/>
    <col min="15" max="15" width="2.42578125" customWidth="1"/>
    <col min="16" max="16" width="0.85546875" customWidth="1"/>
    <col min="17" max="17" width="2.42578125" customWidth="1"/>
    <col min="18" max="18" width="0.85546875" customWidth="1"/>
    <col min="19" max="19" width="0.7109375" customWidth="1"/>
    <col min="20" max="20" width="3.42578125" customWidth="1"/>
    <col min="21" max="21" width="3.28515625" customWidth="1"/>
    <col min="22" max="22" width="4.140625" customWidth="1"/>
    <col min="23" max="23" width="2.42578125" customWidth="1"/>
    <col min="24" max="24" width="0.85546875" customWidth="1"/>
    <col min="25" max="25" width="3.7109375" customWidth="1"/>
    <col min="26" max="26" width="1.7109375" customWidth="1"/>
    <col min="27" max="27" width="3.85546875" customWidth="1"/>
    <col min="28" max="28" width="1.7109375" customWidth="1"/>
    <col min="29" max="30" width="0.85546875" customWidth="1"/>
    <col min="31" max="31" width="6.7109375" customWidth="1"/>
    <col min="32" max="32" width="2.42578125" customWidth="1"/>
    <col min="33" max="33" width="5" customWidth="1"/>
    <col min="34" max="34" width="20" customWidth="1"/>
  </cols>
  <sheetData>
    <row r="1" spans="1:34" ht="15" customHeight="1">
      <c r="A1" s="2"/>
      <c r="B1" s="2"/>
      <c r="C1" s="51" t="s">
        <v>28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2"/>
      <c r="T1" s="2"/>
      <c r="U1" s="2"/>
      <c r="V1" s="2"/>
      <c r="W1" s="2"/>
      <c r="X1" s="52" t="s">
        <v>29</v>
      </c>
      <c r="Y1" s="52"/>
      <c r="Z1" s="52"/>
      <c r="AA1" s="52"/>
      <c r="AB1" s="52"/>
      <c r="AC1" s="52"/>
      <c r="AD1" s="52"/>
      <c r="AE1" s="5" t="s">
        <v>30</v>
      </c>
      <c r="AF1" s="2"/>
      <c r="AG1" s="2"/>
      <c r="AH1" s="2"/>
    </row>
    <row r="2" spans="1:34" ht="15" customHeight="1">
      <c r="A2" s="2"/>
      <c r="B2" s="2"/>
      <c r="C2" s="51" t="s">
        <v>31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2"/>
      <c r="T2" s="2"/>
      <c r="U2" s="2"/>
      <c r="V2" s="2"/>
      <c r="W2" s="2"/>
      <c r="X2" s="52" t="s">
        <v>32</v>
      </c>
      <c r="Y2" s="52"/>
      <c r="Z2" s="52"/>
      <c r="AA2" s="52"/>
      <c r="AB2" s="52"/>
      <c r="AC2" s="52"/>
      <c r="AD2" s="52"/>
      <c r="AE2" s="5" t="s">
        <v>321</v>
      </c>
      <c r="AF2" s="2"/>
      <c r="AG2" s="2"/>
      <c r="AH2" s="2"/>
    </row>
    <row r="3" spans="1:34" ht="60" customHeight="1">
      <c r="A3" s="53" t="s">
        <v>322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2"/>
    </row>
    <row r="4" spans="1:34" ht="20.100000000000001" customHeight="1">
      <c r="A4" s="50" t="s">
        <v>189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2"/>
    </row>
    <row r="5" spans="1:34" ht="30" customHeight="1">
      <c r="A5" s="44" t="s">
        <v>37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 t="s">
        <v>38</v>
      </c>
      <c r="Q5" s="44"/>
      <c r="R5" s="44"/>
      <c r="S5" s="44"/>
      <c r="T5" s="44"/>
      <c r="U5" s="44" t="s">
        <v>191</v>
      </c>
      <c r="V5" s="44"/>
      <c r="W5" s="44"/>
      <c r="X5" s="44"/>
      <c r="Y5" s="44"/>
      <c r="Z5" s="44"/>
      <c r="AA5" s="44" t="s">
        <v>192</v>
      </c>
      <c r="AB5" s="44"/>
      <c r="AC5" s="44"/>
      <c r="AD5" s="44"/>
      <c r="AE5" s="44"/>
      <c r="AF5" s="44"/>
      <c r="AG5" s="2"/>
      <c r="AH5" s="2"/>
    </row>
    <row r="6" spans="1:34" ht="15" customHeight="1">
      <c r="A6" s="44" t="s">
        <v>42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 t="s">
        <v>43</v>
      </c>
      <c r="Q6" s="44"/>
      <c r="R6" s="44"/>
      <c r="S6" s="44"/>
      <c r="T6" s="44"/>
      <c r="U6" s="44" t="s">
        <v>44</v>
      </c>
      <c r="V6" s="44"/>
      <c r="W6" s="44"/>
      <c r="X6" s="44"/>
      <c r="Y6" s="44"/>
      <c r="Z6" s="44"/>
      <c r="AA6" s="44" t="s">
        <v>45</v>
      </c>
      <c r="AB6" s="44"/>
      <c r="AC6" s="44"/>
      <c r="AD6" s="44"/>
      <c r="AE6" s="44"/>
      <c r="AF6" s="44"/>
      <c r="AG6" s="2"/>
      <c r="AH6" s="2"/>
    </row>
    <row r="7" spans="1:34" ht="15.95" customHeight="1">
      <c r="A7" s="55" t="s">
        <v>323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2"/>
      <c r="AH7" s="2"/>
    </row>
    <row r="8" spans="1:34" ht="15.95" customHeight="1">
      <c r="A8" s="46" t="s">
        <v>324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8" t="s">
        <v>325</v>
      </c>
      <c r="Q8" s="48"/>
      <c r="R8" s="48"/>
      <c r="S8" s="48"/>
      <c r="T8" s="48"/>
      <c r="U8" s="48" t="s">
        <v>326</v>
      </c>
      <c r="V8" s="48"/>
      <c r="W8" s="48"/>
      <c r="X8" s="48"/>
      <c r="Y8" s="48"/>
      <c r="Z8" s="48"/>
      <c r="AA8" s="48" t="s">
        <v>327</v>
      </c>
      <c r="AB8" s="48"/>
      <c r="AC8" s="48"/>
      <c r="AD8" s="48"/>
      <c r="AE8" s="48"/>
      <c r="AF8" s="48"/>
      <c r="AG8" s="2"/>
      <c r="AH8" s="2"/>
    </row>
    <row r="9" spans="1:34" ht="30" customHeight="1">
      <c r="A9" s="46" t="s">
        <v>328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8" t="s">
        <v>329</v>
      </c>
      <c r="Q9" s="48"/>
      <c r="R9" s="48"/>
      <c r="S9" s="48"/>
      <c r="T9" s="48"/>
      <c r="U9" s="48" t="s">
        <v>330</v>
      </c>
      <c r="V9" s="48"/>
      <c r="W9" s="48"/>
      <c r="X9" s="48"/>
      <c r="Y9" s="48"/>
      <c r="Z9" s="48"/>
      <c r="AA9" s="48" t="s">
        <v>331</v>
      </c>
      <c r="AB9" s="48"/>
      <c r="AC9" s="48"/>
      <c r="AD9" s="48"/>
      <c r="AE9" s="48"/>
      <c r="AF9" s="48"/>
      <c r="AG9" s="2"/>
      <c r="AH9" s="2"/>
    </row>
    <row r="10" spans="1:34" ht="44.1" customHeight="1">
      <c r="A10" s="46" t="s">
        <v>332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8" t="s">
        <v>333</v>
      </c>
      <c r="Q10" s="48"/>
      <c r="R10" s="48"/>
      <c r="S10" s="48"/>
      <c r="T10" s="48"/>
      <c r="U10" s="48" t="s">
        <v>334</v>
      </c>
      <c r="V10" s="48"/>
      <c r="W10" s="48"/>
      <c r="X10" s="48"/>
      <c r="Y10" s="48"/>
      <c r="Z10" s="48"/>
      <c r="AA10" s="48" t="s">
        <v>335</v>
      </c>
      <c r="AB10" s="48"/>
      <c r="AC10" s="48"/>
      <c r="AD10" s="48"/>
      <c r="AE10" s="48"/>
      <c r="AF10" s="48"/>
      <c r="AG10" s="2"/>
      <c r="AH10" s="2"/>
    </row>
    <row r="11" spans="1:34" ht="15.95" customHeight="1">
      <c r="A11" s="46" t="s">
        <v>336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8" t="s">
        <v>337</v>
      </c>
      <c r="Q11" s="48"/>
      <c r="R11" s="48"/>
      <c r="S11" s="48"/>
      <c r="T11" s="48"/>
      <c r="U11" s="48" t="s">
        <v>197</v>
      </c>
      <c r="V11" s="48"/>
      <c r="W11" s="48"/>
      <c r="X11" s="48"/>
      <c r="Y11" s="48"/>
      <c r="Z11" s="48"/>
      <c r="AA11" s="48" t="s">
        <v>197</v>
      </c>
      <c r="AB11" s="48"/>
      <c r="AC11" s="48"/>
      <c r="AD11" s="48"/>
      <c r="AE11" s="48"/>
      <c r="AF11" s="48"/>
      <c r="AG11" s="2"/>
      <c r="AH11" s="2"/>
    </row>
    <row r="12" spans="1:34" ht="15.95" customHeight="1">
      <c r="A12" s="46" t="s">
        <v>338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8" t="s">
        <v>339</v>
      </c>
      <c r="Q12" s="48"/>
      <c r="R12" s="48"/>
      <c r="S12" s="48"/>
      <c r="T12" s="48"/>
      <c r="U12" s="48" t="s">
        <v>340</v>
      </c>
      <c r="V12" s="48"/>
      <c r="W12" s="48"/>
      <c r="X12" s="48"/>
      <c r="Y12" s="48"/>
      <c r="Z12" s="48"/>
      <c r="AA12" s="48" t="s">
        <v>341</v>
      </c>
      <c r="AB12" s="48"/>
      <c r="AC12" s="48"/>
      <c r="AD12" s="48"/>
      <c r="AE12" s="48"/>
      <c r="AF12" s="48"/>
      <c r="AG12" s="2"/>
      <c r="AH12" s="2"/>
    </row>
    <row r="13" spans="1:34" ht="15.95" customHeight="1">
      <c r="A13" s="46" t="s">
        <v>342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8" t="s">
        <v>343</v>
      </c>
      <c r="Q13" s="48"/>
      <c r="R13" s="48"/>
      <c r="S13" s="48"/>
      <c r="T13" s="48"/>
      <c r="U13" s="48" t="s">
        <v>344</v>
      </c>
      <c r="V13" s="48"/>
      <c r="W13" s="48"/>
      <c r="X13" s="48"/>
      <c r="Y13" s="48"/>
      <c r="Z13" s="48"/>
      <c r="AA13" s="48" t="s">
        <v>345</v>
      </c>
      <c r="AB13" s="48"/>
      <c r="AC13" s="48"/>
      <c r="AD13" s="48"/>
      <c r="AE13" s="48"/>
      <c r="AF13" s="48"/>
      <c r="AG13" s="2"/>
      <c r="AH13" s="2"/>
    </row>
    <row r="14" spans="1:34" ht="44.1" customHeight="1">
      <c r="A14" s="46" t="s">
        <v>346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8" t="s">
        <v>347</v>
      </c>
      <c r="Q14" s="48"/>
      <c r="R14" s="48"/>
      <c r="S14" s="48"/>
      <c r="T14" s="48"/>
      <c r="U14" s="48" t="s">
        <v>348</v>
      </c>
      <c r="V14" s="48"/>
      <c r="W14" s="48"/>
      <c r="X14" s="48"/>
      <c r="Y14" s="48"/>
      <c r="Z14" s="48"/>
      <c r="AA14" s="48" t="s">
        <v>349</v>
      </c>
      <c r="AB14" s="48"/>
      <c r="AC14" s="48"/>
      <c r="AD14" s="48"/>
      <c r="AE14" s="48"/>
      <c r="AF14" s="48"/>
      <c r="AG14" s="2"/>
      <c r="AH14" s="2"/>
    </row>
    <row r="15" spans="1:34" ht="15.95" customHeight="1">
      <c r="A15" s="46" t="s">
        <v>350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8" t="s">
        <v>351</v>
      </c>
      <c r="Q15" s="48"/>
      <c r="R15" s="48"/>
      <c r="S15" s="48"/>
      <c r="T15" s="48"/>
      <c r="U15" s="48" t="s">
        <v>352</v>
      </c>
      <c r="V15" s="48"/>
      <c r="W15" s="48"/>
      <c r="X15" s="48"/>
      <c r="Y15" s="48"/>
      <c r="Z15" s="48"/>
      <c r="AA15" s="48" t="s">
        <v>353</v>
      </c>
      <c r="AB15" s="48"/>
      <c r="AC15" s="48"/>
      <c r="AD15" s="48"/>
      <c r="AE15" s="48"/>
      <c r="AF15" s="48"/>
      <c r="AG15" s="2"/>
      <c r="AH15" s="2"/>
    </row>
    <row r="16" spans="1:34" ht="15.95" customHeight="1">
      <c r="A16" s="46" t="s">
        <v>354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8" t="s">
        <v>355</v>
      </c>
      <c r="Q16" s="48"/>
      <c r="R16" s="48"/>
      <c r="S16" s="48"/>
      <c r="T16" s="48"/>
      <c r="U16" s="48" t="s">
        <v>195</v>
      </c>
      <c r="V16" s="48"/>
      <c r="W16" s="48"/>
      <c r="X16" s="48"/>
      <c r="Y16" s="48"/>
      <c r="Z16" s="48"/>
      <c r="AA16" s="48" t="s">
        <v>356</v>
      </c>
      <c r="AB16" s="48"/>
      <c r="AC16" s="48"/>
      <c r="AD16" s="48"/>
      <c r="AE16" s="48"/>
      <c r="AF16" s="48"/>
      <c r="AG16" s="2"/>
      <c r="AH16" s="2"/>
    </row>
    <row r="17" spans="1:34" ht="15.95" customHeight="1">
      <c r="A17" s="46" t="s">
        <v>357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8" t="s">
        <v>358</v>
      </c>
      <c r="Q17" s="48"/>
      <c r="R17" s="48"/>
      <c r="S17" s="48"/>
      <c r="T17" s="48"/>
      <c r="U17" s="48" t="s">
        <v>359</v>
      </c>
      <c r="V17" s="48"/>
      <c r="W17" s="48"/>
      <c r="X17" s="48"/>
      <c r="Y17" s="48"/>
      <c r="Z17" s="48"/>
      <c r="AA17" s="48" t="s">
        <v>360</v>
      </c>
      <c r="AB17" s="48"/>
      <c r="AC17" s="48"/>
      <c r="AD17" s="48"/>
      <c r="AE17" s="48"/>
      <c r="AF17" s="48"/>
      <c r="AG17" s="2"/>
      <c r="AH17" s="2"/>
    </row>
    <row r="18" spans="1:34" ht="15.95" customHeight="1">
      <c r="A18" s="46" t="s">
        <v>361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8" t="s">
        <v>362</v>
      </c>
      <c r="Q18" s="48"/>
      <c r="R18" s="48"/>
      <c r="S18" s="48"/>
      <c r="T18" s="48"/>
      <c r="U18" s="48" t="s">
        <v>363</v>
      </c>
      <c r="V18" s="48"/>
      <c r="W18" s="48"/>
      <c r="X18" s="48"/>
      <c r="Y18" s="48"/>
      <c r="Z18" s="48"/>
      <c r="AA18" s="48" t="s">
        <v>364</v>
      </c>
      <c r="AB18" s="48"/>
      <c r="AC18" s="48"/>
      <c r="AD18" s="48"/>
      <c r="AE18" s="48"/>
      <c r="AF18" s="48"/>
      <c r="AG18" s="2"/>
      <c r="AH18" s="2"/>
    </row>
    <row r="19" spans="1:34" ht="15.95" customHeight="1">
      <c r="A19" s="46" t="s">
        <v>365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8" t="s">
        <v>366</v>
      </c>
      <c r="Q19" s="48"/>
      <c r="R19" s="48"/>
      <c r="S19" s="48"/>
      <c r="T19" s="48"/>
      <c r="U19" s="48" t="s">
        <v>367</v>
      </c>
      <c r="V19" s="48"/>
      <c r="W19" s="48"/>
      <c r="X19" s="48"/>
      <c r="Y19" s="48"/>
      <c r="Z19" s="48"/>
      <c r="AA19" s="48" t="s">
        <v>368</v>
      </c>
      <c r="AB19" s="48"/>
      <c r="AC19" s="48"/>
      <c r="AD19" s="48"/>
      <c r="AE19" s="48"/>
      <c r="AF19" s="48"/>
      <c r="AG19" s="2"/>
      <c r="AH19" s="2"/>
    </row>
    <row r="20" spans="1:34" ht="15.95" customHeight="1">
      <c r="A20" s="55" t="s">
        <v>369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2"/>
      <c r="AH20" s="2"/>
    </row>
    <row r="21" spans="1:34" ht="15.95" customHeight="1">
      <c r="A21" s="46" t="s">
        <v>324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8" t="s">
        <v>370</v>
      </c>
      <c r="Q21" s="48"/>
      <c r="R21" s="48"/>
      <c r="S21" s="48"/>
      <c r="T21" s="48"/>
      <c r="U21" s="48" t="s">
        <v>371</v>
      </c>
      <c r="V21" s="48"/>
      <c r="W21" s="48"/>
      <c r="X21" s="48"/>
      <c r="Y21" s="48"/>
      <c r="Z21" s="48"/>
      <c r="AA21" s="48" t="s">
        <v>372</v>
      </c>
      <c r="AB21" s="48"/>
      <c r="AC21" s="48"/>
      <c r="AD21" s="48"/>
      <c r="AE21" s="48"/>
      <c r="AF21" s="48"/>
      <c r="AG21" s="2"/>
      <c r="AH21" s="2"/>
    </row>
    <row r="22" spans="1:34" ht="44.1" customHeight="1">
      <c r="A22" s="46" t="s">
        <v>373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8" t="s">
        <v>374</v>
      </c>
      <c r="Q22" s="48"/>
      <c r="R22" s="48"/>
      <c r="S22" s="48"/>
      <c r="T22" s="48"/>
      <c r="U22" s="48" t="s">
        <v>375</v>
      </c>
      <c r="V22" s="48"/>
      <c r="W22" s="48"/>
      <c r="X22" s="48"/>
      <c r="Y22" s="48"/>
      <c r="Z22" s="48"/>
      <c r="AA22" s="48" t="s">
        <v>376</v>
      </c>
      <c r="AB22" s="48"/>
      <c r="AC22" s="48"/>
      <c r="AD22" s="48"/>
      <c r="AE22" s="48"/>
      <c r="AF22" s="48"/>
      <c r="AG22" s="2"/>
      <c r="AH22" s="2"/>
    </row>
    <row r="23" spans="1:34" ht="30" customHeight="1">
      <c r="A23" s="46" t="s">
        <v>377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8" t="s">
        <v>378</v>
      </c>
      <c r="Q23" s="48"/>
      <c r="R23" s="48"/>
      <c r="S23" s="48"/>
      <c r="T23" s="48"/>
      <c r="U23" s="48" t="s">
        <v>197</v>
      </c>
      <c r="V23" s="48"/>
      <c r="W23" s="48"/>
      <c r="X23" s="48"/>
      <c r="Y23" s="48"/>
      <c r="Z23" s="48"/>
      <c r="AA23" s="48" t="s">
        <v>197</v>
      </c>
      <c r="AB23" s="48"/>
      <c r="AC23" s="48"/>
      <c r="AD23" s="48"/>
      <c r="AE23" s="48"/>
      <c r="AF23" s="48"/>
      <c r="AG23" s="2"/>
      <c r="AH23" s="2"/>
    </row>
    <row r="24" spans="1:34" ht="44.1" customHeight="1">
      <c r="A24" s="46" t="s">
        <v>379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8" t="s">
        <v>380</v>
      </c>
      <c r="Q24" s="48"/>
      <c r="R24" s="48"/>
      <c r="S24" s="48"/>
      <c r="T24" s="48"/>
      <c r="U24" s="48" t="s">
        <v>197</v>
      </c>
      <c r="V24" s="48"/>
      <c r="W24" s="48"/>
      <c r="X24" s="48"/>
      <c r="Y24" s="48"/>
      <c r="Z24" s="48"/>
      <c r="AA24" s="48" t="s">
        <v>197</v>
      </c>
      <c r="AB24" s="48"/>
      <c r="AC24" s="48"/>
      <c r="AD24" s="48"/>
      <c r="AE24" s="48"/>
      <c r="AF24" s="48"/>
      <c r="AG24" s="2"/>
      <c r="AH24" s="2"/>
    </row>
    <row r="25" spans="1:34" ht="44.1" customHeight="1">
      <c r="A25" s="46" t="s">
        <v>381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8" t="s">
        <v>382</v>
      </c>
      <c r="Q25" s="48"/>
      <c r="R25" s="48"/>
      <c r="S25" s="48"/>
      <c r="T25" s="48"/>
      <c r="U25" s="48" t="s">
        <v>194</v>
      </c>
      <c r="V25" s="48"/>
      <c r="W25" s="48"/>
      <c r="X25" s="48"/>
      <c r="Y25" s="48"/>
      <c r="Z25" s="48"/>
      <c r="AA25" s="48" t="s">
        <v>383</v>
      </c>
      <c r="AB25" s="48"/>
      <c r="AC25" s="48"/>
      <c r="AD25" s="48"/>
      <c r="AE25" s="48"/>
      <c r="AF25" s="48"/>
      <c r="AG25" s="2"/>
      <c r="AH25" s="2"/>
    </row>
    <row r="26" spans="1:34" ht="15.95" customHeight="1">
      <c r="A26" s="46" t="s">
        <v>338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8" t="s">
        <v>384</v>
      </c>
      <c r="Q26" s="48"/>
      <c r="R26" s="48"/>
      <c r="S26" s="48"/>
      <c r="T26" s="48"/>
      <c r="U26" s="48" t="s">
        <v>197</v>
      </c>
      <c r="V26" s="48"/>
      <c r="W26" s="48"/>
      <c r="X26" s="48"/>
      <c r="Y26" s="48"/>
      <c r="Z26" s="48"/>
      <c r="AA26" s="48" t="s">
        <v>197</v>
      </c>
      <c r="AB26" s="48"/>
      <c r="AC26" s="48"/>
      <c r="AD26" s="48"/>
      <c r="AE26" s="48"/>
      <c r="AF26" s="48"/>
      <c r="AG26" s="2"/>
      <c r="AH26" s="2"/>
    </row>
    <row r="27" spans="1:34" ht="15.95" customHeight="1">
      <c r="A27" s="46" t="s">
        <v>342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8" t="s">
        <v>385</v>
      </c>
      <c r="Q27" s="48"/>
      <c r="R27" s="48"/>
      <c r="S27" s="48"/>
      <c r="T27" s="48"/>
      <c r="U27" s="48" t="s">
        <v>386</v>
      </c>
      <c r="V27" s="48"/>
      <c r="W27" s="48"/>
      <c r="X27" s="48"/>
      <c r="Y27" s="48"/>
      <c r="Z27" s="48"/>
      <c r="AA27" s="48" t="s">
        <v>387</v>
      </c>
      <c r="AB27" s="48"/>
      <c r="AC27" s="48"/>
      <c r="AD27" s="48"/>
      <c r="AE27" s="48"/>
      <c r="AF27" s="48"/>
      <c r="AG27" s="2"/>
      <c r="AH27" s="2"/>
    </row>
    <row r="28" spans="1:34" ht="57.95" customHeight="1">
      <c r="A28" s="46" t="s">
        <v>388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8" t="s">
        <v>389</v>
      </c>
      <c r="Q28" s="48"/>
      <c r="R28" s="48"/>
      <c r="S28" s="48"/>
      <c r="T28" s="48"/>
      <c r="U28" s="48" t="s">
        <v>386</v>
      </c>
      <c r="V28" s="48"/>
      <c r="W28" s="48"/>
      <c r="X28" s="48"/>
      <c r="Y28" s="48"/>
      <c r="Z28" s="48"/>
      <c r="AA28" s="48" t="s">
        <v>387</v>
      </c>
      <c r="AB28" s="48"/>
      <c r="AC28" s="48"/>
      <c r="AD28" s="48"/>
      <c r="AE28" s="48"/>
      <c r="AF28" s="48"/>
      <c r="AG28" s="2"/>
      <c r="AH28" s="2"/>
    </row>
    <row r="29" spans="1:34" ht="30" customHeight="1">
      <c r="A29" s="46" t="s">
        <v>390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8" t="s">
        <v>391</v>
      </c>
      <c r="Q29" s="48"/>
      <c r="R29" s="48"/>
      <c r="S29" s="48"/>
      <c r="T29" s="48"/>
      <c r="U29" s="48" t="s">
        <v>193</v>
      </c>
      <c r="V29" s="48"/>
      <c r="W29" s="48"/>
      <c r="X29" s="48"/>
      <c r="Y29" s="48"/>
      <c r="Z29" s="48"/>
      <c r="AA29" s="48" t="s">
        <v>193</v>
      </c>
      <c r="AB29" s="48"/>
      <c r="AC29" s="48"/>
      <c r="AD29" s="48"/>
      <c r="AE29" s="48"/>
      <c r="AF29" s="48"/>
      <c r="AG29" s="2"/>
      <c r="AH29" s="2"/>
    </row>
    <row r="30" spans="1:34" ht="44.1" customHeight="1">
      <c r="A30" s="46" t="s">
        <v>392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8" t="s">
        <v>393</v>
      </c>
      <c r="Q30" s="48"/>
      <c r="R30" s="48"/>
      <c r="S30" s="48"/>
      <c r="T30" s="48"/>
      <c r="U30" s="48" t="s">
        <v>193</v>
      </c>
      <c r="V30" s="48"/>
      <c r="W30" s="48"/>
      <c r="X30" s="48"/>
      <c r="Y30" s="48"/>
      <c r="Z30" s="48"/>
      <c r="AA30" s="48" t="s">
        <v>193</v>
      </c>
      <c r="AB30" s="48"/>
      <c r="AC30" s="48"/>
      <c r="AD30" s="48"/>
      <c r="AE30" s="48"/>
      <c r="AF30" s="48"/>
      <c r="AG30" s="2"/>
      <c r="AH30" s="2"/>
    </row>
    <row r="31" spans="1:34" ht="44.1" customHeight="1">
      <c r="A31" s="46" t="s">
        <v>394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8" t="s">
        <v>395</v>
      </c>
      <c r="Q31" s="48"/>
      <c r="R31" s="48"/>
      <c r="S31" s="48"/>
      <c r="T31" s="48"/>
      <c r="U31" s="48" t="s">
        <v>195</v>
      </c>
      <c r="V31" s="48"/>
      <c r="W31" s="48"/>
      <c r="X31" s="48"/>
      <c r="Y31" s="48"/>
      <c r="Z31" s="48"/>
      <c r="AA31" s="48" t="s">
        <v>193</v>
      </c>
      <c r="AB31" s="48"/>
      <c r="AC31" s="48"/>
      <c r="AD31" s="48"/>
      <c r="AE31" s="48"/>
      <c r="AF31" s="48"/>
      <c r="AG31" s="2"/>
      <c r="AH31" s="2"/>
    </row>
    <row r="32" spans="1:34" ht="15.95" customHeight="1">
      <c r="A32" s="46" t="s">
        <v>361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8" t="s">
        <v>396</v>
      </c>
      <c r="Q32" s="48"/>
      <c r="R32" s="48"/>
      <c r="S32" s="48"/>
      <c r="T32" s="48"/>
      <c r="U32" s="48" t="s">
        <v>193</v>
      </c>
      <c r="V32" s="48"/>
      <c r="W32" s="48"/>
      <c r="X32" s="48"/>
      <c r="Y32" s="48"/>
      <c r="Z32" s="48"/>
      <c r="AA32" s="48" t="s">
        <v>193</v>
      </c>
      <c r="AB32" s="48"/>
      <c r="AC32" s="48"/>
      <c r="AD32" s="48"/>
      <c r="AE32" s="48"/>
      <c r="AF32" s="48"/>
      <c r="AG32" s="2"/>
      <c r="AH32" s="2"/>
    </row>
    <row r="33" spans="1:34" ht="30" customHeight="1">
      <c r="A33" s="46" t="s">
        <v>397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8" t="s">
        <v>398</v>
      </c>
      <c r="Q33" s="48"/>
      <c r="R33" s="48"/>
      <c r="S33" s="48"/>
      <c r="T33" s="48"/>
      <c r="U33" s="48" t="s">
        <v>399</v>
      </c>
      <c r="V33" s="48"/>
      <c r="W33" s="48"/>
      <c r="X33" s="48"/>
      <c r="Y33" s="48"/>
      <c r="Z33" s="48"/>
      <c r="AA33" s="48" t="s">
        <v>400</v>
      </c>
      <c r="AB33" s="48"/>
      <c r="AC33" s="48"/>
      <c r="AD33" s="48"/>
      <c r="AE33" s="48"/>
      <c r="AF33" s="48"/>
      <c r="AG33" s="2"/>
      <c r="AH33" s="2"/>
    </row>
    <row r="34" spans="1:34" ht="15.95" customHeight="1">
      <c r="A34" s="55" t="s">
        <v>401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2"/>
      <c r="AH34" s="2"/>
    </row>
    <row r="35" spans="1:34" ht="15.95" customHeight="1">
      <c r="A35" s="46" t="s">
        <v>324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8" t="s">
        <v>402</v>
      </c>
      <c r="Q35" s="48"/>
      <c r="R35" s="48"/>
      <c r="S35" s="48"/>
      <c r="T35" s="48"/>
      <c r="U35" s="48" t="s">
        <v>403</v>
      </c>
      <c r="V35" s="48"/>
      <c r="W35" s="48"/>
      <c r="X35" s="48"/>
      <c r="Y35" s="48"/>
      <c r="Z35" s="48"/>
      <c r="AA35" s="48" t="s">
        <v>197</v>
      </c>
      <c r="AB35" s="48"/>
      <c r="AC35" s="48"/>
      <c r="AD35" s="48"/>
      <c r="AE35" s="48"/>
      <c r="AF35" s="48"/>
      <c r="AG35" s="2"/>
      <c r="AH35" s="2"/>
    </row>
    <row r="36" spans="1:34" ht="30" customHeight="1">
      <c r="A36" s="46" t="s">
        <v>404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8" t="s">
        <v>405</v>
      </c>
      <c r="Q36" s="48"/>
      <c r="R36" s="48"/>
      <c r="S36" s="48"/>
      <c r="T36" s="48"/>
      <c r="U36" s="48" t="s">
        <v>196</v>
      </c>
      <c r="V36" s="48"/>
      <c r="W36" s="48"/>
      <c r="X36" s="48"/>
      <c r="Y36" s="48"/>
      <c r="Z36" s="48"/>
      <c r="AA36" s="48" t="s">
        <v>197</v>
      </c>
      <c r="AB36" s="48"/>
      <c r="AC36" s="48"/>
      <c r="AD36" s="48"/>
      <c r="AE36" s="48"/>
      <c r="AF36" s="48"/>
      <c r="AG36" s="2"/>
      <c r="AH36" s="2"/>
    </row>
    <row r="37" spans="1:34" ht="15.95" customHeight="1">
      <c r="A37" s="46" t="s">
        <v>406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8" t="s">
        <v>407</v>
      </c>
      <c r="Q37" s="48"/>
      <c r="R37" s="48"/>
      <c r="S37" s="48"/>
      <c r="T37" s="48"/>
      <c r="U37" s="48" t="s">
        <v>197</v>
      </c>
      <c r="V37" s="48"/>
      <c r="W37" s="48"/>
      <c r="X37" s="48"/>
      <c r="Y37" s="48"/>
      <c r="Z37" s="48"/>
      <c r="AA37" s="48" t="s">
        <v>197</v>
      </c>
      <c r="AB37" s="48"/>
      <c r="AC37" s="48"/>
      <c r="AD37" s="48"/>
      <c r="AE37" s="48"/>
      <c r="AF37" s="48"/>
      <c r="AG37" s="2"/>
      <c r="AH37" s="2"/>
    </row>
    <row r="38" spans="1:34" ht="15.95" customHeight="1">
      <c r="A38" s="46" t="s">
        <v>408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8" t="s">
        <v>409</v>
      </c>
      <c r="Q38" s="48"/>
      <c r="R38" s="48"/>
      <c r="S38" s="48"/>
      <c r="T38" s="48"/>
      <c r="U38" s="48" t="s">
        <v>197</v>
      </c>
      <c r="V38" s="48"/>
      <c r="W38" s="48"/>
      <c r="X38" s="48"/>
      <c r="Y38" s="48"/>
      <c r="Z38" s="48"/>
      <c r="AA38" s="48" t="s">
        <v>197</v>
      </c>
      <c r="AB38" s="48"/>
      <c r="AC38" s="48"/>
      <c r="AD38" s="48"/>
      <c r="AE38" s="48"/>
      <c r="AF38" s="48"/>
      <c r="AG38" s="2"/>
      <c r="AH38" s="2"/>
    </row>
    <row r="39" spans="1:34" ht="30" customHeight="1">
      <c r="A39" s="46" t="s">
        <v>410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8" t="s">
        <v>411</v>
      </c>
      <c r="Q39" s="48"/>
      <c r="R39" s="48"/>
      <c r="S39" s="48"/>
      <c r="T39" s="48"/>
      <c r="U39" s="48" t="s">
        <v>197</v>
      </c>
      <c r="V39" s="48"/>
      <c r="W39" s="48"/>
      <c r="X39" s="48"/>
      <c r="Y39" s="48"/>
      <c r="Z39" s="48"/>
      <c r="AA39" s="48" t="s">
        <v>197</v>
      </c>
      <c r="AB39" s="48"/>
      <c r="AC39" s="48"/>
      <c r="AD39" s="48"/>
      <c r="AE39" s="48"/>
      <c r="AF39" s="48"/>
      <c r="AG39" s="2"/>
      <c r="AH39" s="2"/>
    </row>
    <row r="40" spans="1:34" ht="15.95" customHeight="1">
      <c r="A40" s="46" t="s">
        <v>338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8" t="s">
        <v>412</v>
      </c>
      <c r="Q40" s="48"/>
      <c r="R40" s="48"/>
      <c r="S40" s="48"/>
      <c r="T40" s="48"/>
      <c r="U40" s="48" t="s">
        <v>403</v>
      </c>
      <c r="V40" s="48"/>
      <c r="W40" s="48"/>
      <c r="X40" s="48"/>
      <c r="Y40" s="48"/>
      <c r="Z40" s="48"/>
      <c r="AA40" s="48" t="s">
        <v>197</v>
      </c>
      <c r="AB40" s="48"/>
      <c r="AC40" s="48"/>
      <c r="AD40" s="48"/>
      <c r="AE40" s="48"/>
      <c r="AF40" s="48"/>
      <c r="AG40" s="2"/>
      <c r="AH40" s="2"/>
    </row>
    <row r="41" spans="1:34" ht="15.95" customHeight="1">
      <c r="A41" s="46" t="s">
        <v>342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8" t="s">
        <v>413</v>
      </c>
      <c r="Q41" s="48"/>
      <c r="R41" s="48"/>
      <c r="S41" s="48"/>
      <c r="T41" s="48"/>
      <c r="U41" s="48" t="s">
        <v>414</v>
      </c>
      <c r="V41" s="48"/>
      <c r="W41" s="48"/>
      <c r="X41" s="48"/>
      <c r="Y41" s="48"/>
      <c r="Z41" s="48"/>
      <c r="AA41" s="48" t="s">
        <v>415</v>
      </c>
      <c r="AB41" s="48"/>
      <c r="AC41" s="48"/>
      <c r="AD41" s="48"/>
      <c r="AE41" s="48"/>
      <c r="AF41" s="48"/>
      <c r="AG41" s="2"/>
      <c r="AH41" s="2"/>
    </row>
    <row r="42" spans="1:34" ht="57.95" customHeight="1">
      <c r="A42" s="46" t="s">
        <v>416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8" t="s">
        <v>417</v>
      </c>
      <c r="Q42" s="48"/>
      <c r="R42" s="48"/>
      <c r="S42" s="48"/>
      <c r="T42" s="48"/>
      <c r="U42" s="48" t="s">
        <v>193</v>
      </c>
      <c r="V42" s="48"/>
      <c r="W42" s="48"/>
      <c r="X42" s="48"/>
      <c r="Y42" s="48"/>
      <c r="Z42" s="48"/>
      <c r="AA42" s="48" t="s">
        <v>193</v>
      </c>
      <c r="AB42" s="48"/>
      <c r="AC42" s="48"/>
      <c r="AD42" s="48"/>
      <c r="AE42" s="48"/>
      <c r="AF42" s="48"/>
      <c r="AG42" s="2"/>
      <c r="AH42" s="2"/>
    </row>
    <row r="43" spans="1:34" ht="44.1" customHeight="1">
      <c r="A43" s="46" t="s">
        <v>418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8" t="s">
        <v>419</v>
      </c>
      <c r="Q43" s="48"/>
      <c r="R43" s="48"/>
      <c r="S43" s="48"/>
      <c r="T43" s="48"/>
      <c r="U43" s="48" t="s">
        <v>414</v>
      </c>
      <c r="V43" s="48"/>
      <c r="W43" s="48"/>
      <c r="X43" s="48"/>
      <c r="Y43" s="48"/>
      <c r="Z43" s="48"/>
      <c r="AA43" s="48" t="s">
        <v>193</v>
      </c>
      <c r="AB43" s="48"/>
      <c r="AC43" s="48"/>
      <c r="AD43" s="48"/>
      <c r="AE43" s="48"/>
      <c r="AF43" s="48"/>
      <c r="AG43" s="2"/>
      <c r="AH43" s="2"/>
    </row>
    <row r="44" spans="1:34" ht="44.1" customHeight="1">
      <c r="A44" s="46" t="s">
        <v>420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8" t="s">
        <v>421</v>
      </c>
      <c r="Q44" s="48"/>
      <c r="R44" s="48"/>
      <c r="S44" s="48"/>
      <c r="T44" s="48"/>
      <c r="U44" s="48" t="s">
        <v>195</v>
      </c>
      <c r="V44" s="48"/>
      <c r="W44" s="48"/>
      <c r="X44" s="48"/>
      <c r="Y44" s="48"/>
      <c r="Z44" s="48"/>
      <c r="AA44" s="48" t="s">
        <v>415</v>
      </c>
      <c r="AB44" s="48"/>
      <c r="AC44" s="48"/>
      <c r="AD44" s="48"/>
      <c r="AE44" s="48"/>
      <c r="AF44" s="48"/>
      <c r="AG44" s="2"/>
      <c r="AH44" s="2"/>
    </row>
    <row r="45" spans="1:34" ht="15.95" customHeight="1">
      <c r="A45" s="46" t="s">
        <v>361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8" t="s">
        <v>422</v>
      </c>
      <c r="Q45" s="48"/>
      <c r="R45" s="48"/>
      <c r="S45" s="48"/>
      <c r="T45" s="48"/>
      <c r="U45" s="48" t="s">
        <v>193</v>
      </c>
      <c r="V45" s="48"/>
      <c r="W45" s="48"/>
      <c r="X45" s="48"/>
      <c r="Y45" s="48"/>
      <c r="Z45" s="48"/>
      <c r="AA45" s="48" t="s">
        <v>193</v>
      </c>
      <c r="AB45" s="48"/>
      <c r="AC45" s="48"/>
      <c r="AD45" s="48"/>
      <c r="AE45" s="48"/>
      <c r="AF45" s="48"/>
      <c r="AG45" s="2"/>
      <c r="AH45" s="2"/>
    </row>
    <row r="46" spans="1:34" ht="15.95" customHeight="1">
      <c r="A46" s="46" t="s">
        <v>423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8" t="s">
        <v>424</v>
      </c>
      <c r="Q46" s="48"/>
      <c r="R46" s="48"/>
      <c r="S46" s="48"/>
      <c r="T46" s="48"/>
      <c r="U46" s="48" t="s">
        <v>425</v>
      </c>
      <c r="V46" s="48"/>
      <c r="W46" s="48"/>
      <c r="X46" s="48"/>
      <c r="Y46" s="48"/>
      <c r="Z46" s="48"/>
      <c r="AA46" s="48" t="s">
        <v>415</v>
      </c>
      <c r="AB46" s="48"/>
      <c r="AC46" s="48"/>
      <c r="AD46" s="48"/>
      <c r="AE46" s="48"/>
      <c r="AF46" s="48"/>
      <c r="AG46" s="2"/>
      <c r="AH46" s="2"/>
    </row>
    <row r="47" spans="1:34" ht="15.95" customHeight="1">
      <c r="A47" s="55" t="s">
        <v>426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48" t="s">
        <v>427</v>
      </c>
      <c r="Q47" s="48"/>
      <c r="R47" s="48"/>
      <c r="S47" s="48"/>
      <c r="T47" s="48"/>
      <c r="U47" s="48" t="s">
        <v>428</v>
      </c>
      <c r="V47" s="48"/>
      <c r="W47" s="48"/>
      <c r="X47" s="48"/>
      <c r="Y47" s="48"/>
      <c r="Z47" s="48"/>
      <c r="AA47" s="48" t="s">
        <v>429</v>
      </c>
      <c r="AB47" s="48"/>
      <c r="AC47" s="48"/>
      <c r="AD47" s="48"/>
      <c r="AE47" s="48"/>
      <c r="AF47" s="48"/>
      <c r="AG47" s="2"/>
      <c r="AH47" s="2"/>
    </row>
    <row r="48" spans="1:34" ht="30" customHeight="1">
      <c r="A48" s="55" t="s">
        <v>430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48" t="s">
        <v>431</v>
      </c>
      <c r="Q48" s="48"/>
      <c r="R48" s="48"/>
      <c r="S48" s="48"/>
      <c r="T48" s="48"/>
      <c r="U48" s="48" t="s">
        <v>432</v>
      </c>
      <c r="V48" s="48"/>
      <c r="W48" s="48"/>
      <c r="X48" s="48"/>
      <c r="Y48" s="48"/>
      <c r="Z48" s="48"/>
      <c r="AA48" s="48" t="s">
        <v>433</v>
      </c>
      <c r="AB48" s="48"/>
      <c r="AC48" s="48"/>
      <c r="AD48" s="48"/>
      <c r="AE48" s="48"/>
      <c r="AF48" s="48"/>
      <c r="AG48" s="2"/>
      <c r="AH48" s="2"/>
    </row>
    <row r="49" spans="1:34" ht="30" customHeight="1">
      <c r="A49" s="55" t="s">
        <v>434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48" t="s">
        <v>435</v>
      </c>
      <c r="Q49" s="48"/>
      <c r="R49" s="48"/>
      <c r="S49" s="48"/>
      <c r="T49" s="48"/>
      <c r="U49" s="48" t="s">
        <v>436</v>
      </c>
      <c r="V49" s="48"/>
      <c r="W49" s="48"/>
      <c r="X49" s="48"/>
      <c r="Y49" s="48"/>
      <c r="Z49" s="48"/>
      <c r="AA49" s="48" t="s">
        <v>432</v>
      </c>
      <c r="AB49" s="48"/>
      <c r="AC49" s="48"/>
      <c r="AD49" s="48"/>
      <c r="AE49" s="48"/>
      <c r="AF49" s="48"/>
      <c r="AG49" s="2"/>
      <c r="AH49" s="2"/>
    </row>
    <row r="50" spans="1:34" ht="30" customHeight="1">
      <c r="A50" s="46" t="s">
        <v>437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8" t="s">
        <v>438</v>
      </c>
      <c r="Q50" s="48"/>
      <c r="R50" s="48"/>
      <c r="S50" s="48"/>
      <c r="T50" s="48"/>
      <c r="U50" s="48" t="s">
        <v>439</v>
      </c>
      <c r="V50" s="48"/>
      <c r="W50" s="48"/>
      <c r="X50" s="48"/>
      <c r="Y50" s="48"/>
      <c r="Z50" s="48"/>
      <c r="AA50" s="48" t="s">
        <v>440</v>
      </c>
      <c r="AB50" s="48"/>
      <c r="AC50" s="48"/>
      <c r="AD50" s="48"/>
      <c r="AE50" s="48"/>
      <c r="AF50" s="48"/>
      <c r="AG50" s="2"/>
      <c r="AH50" s="2"/>
    </row>
  </sheetData>
  <mergeCells count="181">
    <mergeCell ref="A50:O50"/>
    <mergeCell ref="P50:T50"/>
    <mergeCell ref="U50:Z50"/>
    <mergeCell ref="AA50:AF50"/>
    <mergeCell ref="A48:O48"/>
    <mergeCell ref="P48:T48"/>
    <mergeCell ref="U48:Z48"/>
    <mergeCell ref="AA48:AF48"/>
    <mergeCell ref="A49:O49"/>
    <mergeCell ref="P49:T49"/>
    <mergeCell ref="U49:Z49"/>
    <mergeCell ref="AA49:AF49"/>
    <mergeCell ref="A46:O46"/>
    <mergeCell ref="P46:T46"/>
    <mergeCell ref="U46:Z46"/>
    <mergeCell ref="AA46:AF46"/>
    <mergeCell ref="A47:O47"/>
    <mergeCell ref="P47:T47"/>
    <mergeCell ref="U47:Z47"/>
    <mergeCell ref="AA47:AF47"/>
    <mergeCell ref="A44:O44"/>
    <mergeCell ref="P44:T44"/>
    <mergeCell ref="U44:Z44"/>
    <mergeCell ref="AA44:AF44"/>
    <mergeCell ref="A45:O45"/>
    <mergeCell ref="P45:T45"/>
    <mergeCell ref="U45:Z45"/>
    <mergeCell ref="AA45:AF45"/>
    <mergeCell ref="A42:O42"/>
    <mergeCell ref="P42:T42"/>
    <mergeCell ref="U42:Z42"/>
    <mergeCell ref="AA42:AF42"/>
    <mergeCell ref="A43:O43"/>
    <mergeCell ref="P43:T43"/>
    <mergeCell ref="U43:Z43"/>
    <mergeCell ref="AA43:AF43"/>
    <mergeCell ref="A40:O40"/>
    <mergeCell ref="P40:T40"/>
    <mergeCell ref="U40:Z40"/>
    <mergeCell ref="AA40:AF40"/>
    <mergeCell ref="A41:O41"/>
    <mergeCell ref="P41:T41"/>
    <mergeCell ref="U41:Z41"/>
    <mergeCell ref="AA41:AF41"/>
    <mergeCell ref="A38:O38"/>
    <mergeCell ref="P38:T38"/>
    <mergeCell ref="U38:Z38"/>
    <mergeCell ref="AA38:AF38"/>
    <mergeCell ref="A39:O39"/>
    <mergeCell ref="P39:T39"/>
    <mergeCell ref="U39:Z39"/>
    <mergeCell ref="AA39:AF39"/>
    <mergeCell ref="A36:O36"/>
    <mergeCell ref="P36:T36"/>
    <mergeCell ref="U36:Z36"/>
    <mergeCell ref="AA36:AF36"/>
    <mergeCell ref="A37:O37"/>
    <mergeCell ref="P37:T37"/>
    <mergeCell ref="U37:Z37"/>
    <mergeCell ref="AA37:AF37"/>
    <mergeCell ref="A34:AF34"/>
    <mergeCell ref="A35:O35"/>
    <mergeCell ref="P35:T35"/>
    <mergeCell ref="U35:Z35"/>
    <mergeCell ref="AA35:AF35"/>
    <mergeCell ref="A32:O32"/>
    <mergeCell ref="P32:T32"/>
    <mergeCell ref="U32:Z32"/>
    <mergeCell ref="AA32:AF32"/>
    <mergeCell ref="A33:O33"/>
    <mergeCell ref="P33:T33"/>
    <mergeCell ref="U33:Z33"/>
    <mergeCell ref="AA33:AF33"/>
    <mergeCell ref="A30:O30"/>
    <mergeCell ref="P30:T30"/>
    <mergeCell ref="U30:Z30"/>
    <mergeCell ref="AA30:AF30"/>
    <mergeCell ref="A31:O31"/>
    <mergeCell ref="P31:T31"/>
    <mergeCell ref="U31:Z31"/>
    <mergeCell ref="AA31:AF31"/>
    <mergeCell ref="A28:O28"/>
    <mergeCell ref="P28:T28"/>
    <mergeCell ref="U28:Z28"/>
    <mergeCell ref="AA28:AF28"/>
    <mergeCell ref="A29:O29"/>
    <mergeCell ref="P29:T29"/>
    <mergeCell ref="U29:Z29"/>
    <mergeCell ref="AA29:AF29"/>
    <mergeCell ref="A26:O26"/>
    <mergeCell ref="P26:T26"/>
    <mergeCell ref="U26:Z26"/>
    <mergeCell ref="AA26:AF26"/>
    <mergeCell ref="A27:O27"/>
    <mergeCell ref="P27:T27"/>
    <mergeCell ref="U27:Z27"/>
    <mergeCell ref="AA27:AF27"/>
    <mergeCell ref="A24:O24"/>
    <mergeCell ref="P24:T24"/>
    <mergeCell ref="U24:Z24"/>
    <mergeCell ref="AA24:AF24"/>
    <mergeCell ref="A25:O25"/>
    <mergeCell ref="P25:T25"/>
    <mergeCell ref="U25:Z25"/>
    <mergeCell ref="AA25:AF25"/>
    <mergeCell ref="A22:O22"/>
    <mergeCell ref="P22:T22"/>
    <mergeCell ref="U22:Z22"/>
    <mergeCell ref="AA22:AF22"/>
    <mergeCell ref="A23:O23"/>
    <mergeCell ref="P23:T23"/>
    <mergeCell ref="U23:Z23"/>
    <mergeCell ref="AA23:AF23"/>
    <mergeCell ref="A20:AF20"/>
    <mergeCell ref="A21:O21"/>
    <mergeCell ref="P21:T21"/>
    <mergeCell ref="U21:Z21"/>
    <mergeCell ref="AA21:AF21"/>
    <mergeCell ref="A18:O18"/>
    <mergeCell ref="P18:T18"/>
    <mergeCell ref="U18:Z18"/>
    <mergeCell ref="AA18:AF18"/>
    <mergeCell ref="A19:O19"/>
    <mergeCell ref="P19:T19"/>
    <mergeCell ref="U19:Z19"/>
    <mergeCell ref="AA19:AF19"/>
    <mergeCell ref="A16:O16"/>
    <mergeCell ref="P16:T16"/>
    <mergeCell ref="U16:Z16"/>
    <mergeCell ref="AA16:AF16"/>
    <mergeCell ref="A17:O17"/>
    <mergeCell ref="P17:T17"/>
    <mergeCell ref="U17:Z17"/>
    <mergeCell ref="AA17:AF17"/>
    <mergeCell ref="A14:O14"/>
    <mergeCell ref="P14:T14"/>
    <mergeCell ref="U14:Z14"/>
    <mergeCell ref="AA14:AF14"/>
    <mergeCell ref="A15:O15"/>
    <mergeCell ref="P15:T15"/>
    <mergeCell ref="U15:Z15"/>
    <mergeCell ref="AA15:AF15"/>
    <mergeCell ref="A12:O12"/>
    <mergeCell ref="P12:T12"/>
    <mergeCell ref="U12:Z12"/>
    <mergeCell ref="AA12:AF12"/>
    <mergeCell ref="A13:O13"/>
    <mergeCell ref="P13:T13"/>
    <mergeCell ref="U13:Z13"/>
    <mergeCell ref="AA13:AF13"/>
    <mergeCell ref="A11:O11"/>
    <mergeCell ref="P11:T11"/>
    <mergeCell ref="U11:Z11"/>
    <mergeCell ref="AA11:AF11"/>
    <mergeCell ref="A8:O8"/>
    <mergeCell ref="P8:T8"/>
    <mergeCell ref="U8:Z8"/>
    <mergeCell ref="AA8:AF8"/>
    <mergeCell ref="A9:O9"/>
    <mergeCell ref="P9:T9"/>
    <mergeCell ref="U9:Z9"/>
    <mergeCell ref="AA9:AF9"/>
    <mergeCell ref="A7:AF7"/>
    <mergeCell ref="A4:AG4"/>
    <mergeCell ref="A5:O5"/>
    <mergeCell ref="P5:T5"/>
    <mergeCell ref="U5:Z5"/>
    <mergeCell ref="AA5:AF5"/>
    <mergeCell ref="A10:O10"/>
    <mergeCell ref="P10:T10"/>
    <mergeCell ref="U10:Z10"/>
    <mergeCell ref="AA10:AF10"/>
    <mergeCell ref="C1:R1"/>
    <mergeCell ref="X1:AD1"/>
    <mergeCell ref="C2:R2"/>
    <mergeCell ref="X2:AD2"/>
    <mergeCell ref="A3:AG3"/>
    <mergeCell ref="A6:O6"/>
    <mergeCell ref="P6:T6"/>
    <mergeCell ref="U6:Z6"/>
    <mergeCell ref="AA6:AF6"/>
  </mergeCells>
  <pageMargins left="0" right="0" top="0" bottom="0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21"/>
  <sheetViews>
    <sheetView workbookViewId="0">
      <selection activeCell="F11" sqref="F11"/>
    </sheetView>
  </sheetViews>
  <sheetFormatPr defaultRowHeight="15"/>
  <cols>
    <col min="1" max="2" width="9.140625" style="8"/>
    <col min="3" max="3" width="31.85546875" style="8" customWidth="1"/>
    <col min="4" max="16384" width="9.140625" style="8"/>
  </cols>
  <sheetData>
    <row r="1" spans="1:8">
      <c r="A1" s="8" t="s">
        <v>441</v>
      </c>
    </row>
    <row r="2" spans="1:8">
      <c r="A2" s="68" t="s">
        <v>442</v>
      </c>
      <c r="B2" s="68" t="s">
        <v>443</v>
      </c>
      <c r="C2" s="68" t="s">
        <v>444</v>
      </c>
      <c r="D2" s="68" t="s">
        <v>445</v>
      </c>
      <c r="E2" s="68" t="s">
        <v>443</v>
      </c>
      <c r="F2" s="69" t="s">
        <v>444</v>
      </c>
      <c r="G2" s="68" t="s">
        <v>446</v>
      </c>
      <c r="H2" s="68"/>
    </row>
    <row r="3" spans="1:8" ht="30">
      <c r="A3" s="68"/>
      <c r="B3" s="68"/>
      <c r="C3" s="68"/>
      <c r="D3" s="68"/>
      <c r="E3" s="68"/>
      <c r="F3" s="69"/>
      <c r="G3" s="9" t="s">
        <v>447</v>
      </c>
      <c r="H3" s="9" t="s">
        <v>448</v>
      </c>
    </row>
    <row r="4" spans="1:8">
      <c r="A4" s="9" t="s">
        <v>449</v>
      </c>
      <c r="B4" s="8">
        <f>Баланс!AD24+Баланс!AD23</f>
        <v>1961225</v>
      </c>
      <c r="C4" s="10">
        <f>Баланс!W24+Баланс!W23</f>
        <v>1949080</v>
      </c>
      <c r="D4" s="9" t="s">
        <v>453</v>
      </c>
      <c r="E4" s="10"/>
      <c r="F4" s="10"/>
      <c r="G4" s="10"/>
      <c r="H4" s="10"/>
    </row>
    <row r="5" spans="1:8">
      <c r="A5" s="9" t="s">
        <v>450</v>
      </c>
      <c r="B5" s="10" t="str">
        <f>Баланс!AD22</f>
        <v>228 304</v>
      </c>
      <c r="C5" s="10" t="str">
        <f>Баланс!W22</f>
        <v>218 351</v>
      </c>
      <c r="D5" s="9" t="s">
        <v>454</v>
      </c>
      <c r="E5" s="10"/>
      <c r="F5" s="10"/>
      <c r="G5" s="10"/>
      <c r="H5" s="10"/>
    </row>
    <row r="6" spans="1:8">
      <c r="A6" s="9" t="s">
        <v>451</v>
      </c>
      <c r="B6" s="10">
        <f>Баланс!AD20+Баланс!AD21+Баланс!AD25+Баланс!AD15</f>
        <v>138645</v>
      </c>
      <c r="C6" s="10">
        <f>Баланс!W20+Баланс!W21+Баланс!W25+Баланс!W15</f>
        <v>421881</v>
      </c>
      <c r="D6" s="9" t="s">
        <v>455</v>
      </c>
      <c r="E6" s="10"/>
      <c r="F6" s="10"/>
      <c r="G6" s="10"/>
      <c r="H6" s="10"/>
    </row>
    <row r="7" spans="1:8">
      <c r="A7" s="9" t="s">
        <v>452</v>
      </c>
      <c r="B7" s="10">
        <f>Баланс!AD18-Баланс!AD15</f>
        <v>5639133</v>
      </c>
      <c r="C7" s="10"/>
      <c r="D7" s="9" t="s">
        <v>456</v>
      </c>
      <c r="E7" s="10"/>
      <c r="F7" s="10"/>
      <c r="G7" s="10"/>
      <c r="H7" s="10"/>
    </row>
    <row r="8" spans="1:8" ht="15.75" thickBot="1">
      <c r="A8" s="10"/>
      <c r="B8" s="10"/>
      <c r="C8" s="10"/>
      <c r="D8" s="10"/>
      <c r="E8" s="10"/>
      <c r="F8" s="10"/>
      <c r="G8" s="10"/>
      <c r="H8" s="10"/>
    </row>
    <row r="9" spans="1:8" ht="30.75" thickBot="1">
      <c r="A9" s="36">
        <v>2</v>
      </c>
      <c r="B9" s="37" t="s">
        <v>449</v>
      </c>
      <c r="C9" s="38" t="s">
        <v>577</v>
      </c>
    </row>
    <row r="10" spans="1:8" ht="15.75" thickBot="1">
      <c r="A10" s="39">
        <v>3</v>
      </c>
      <c r="B10" s="40" t="s">
        <v>578</v>
      </c>
      <c r="C10" s="40" t="s">
        <v>96</v>
      </c>
    </row>
    <row r="11" spans="1:8" ht="45.75" thickBot="1">
      <c r="A11" s="39">
        <v>4</v>
      </c>
      <c r="B11" s="40" t="s">
        <v>451</v>
      </c>
      <c r="C11" s="40" t="s">
        <v>579</v>
      </c>
    </row>
    <row r="12" spans="1:8" ht="30.75" thickBot="1">
      <c r="A12" s="39">
        <v>5</v>
      </c>
      <c r="B12" s="40" t="s">
        <v>452</v>
      </c>
      <c r="C12" s="41" t="s">
        <v>580</v>
      </c>
    </row>
    <row r="13" spans="1:8" ht="15.75" thickBot="1">
      <c r="A13" s="39">
        <v>6</v>
      </c>
      <c r="B13" s="40" t="s">
        <v>453</v>
      </c>
      <c r="C13" s="40" t="s">
        <v>170</v>
      </c>
    </row>
    <row r="14" spans="1:8" ht="45.75" thickBot="1">
      <c r="A14" s="39">
        <v>7</v>
      </c>
      <c r="B14" s="40" t="s">
        <v>454</v>
      </c>
      <c r="C14" s="40" t="s">
        <v>581</v>
      </c>
    </row>
    <row r="15" spans="1:8" ht="30.75" thickBot="1">
      <c r="A15" s="39">
        <v>8</v>
      </c>
      <c r="B15" s="40" t="s">
        <v>582</v>
      </c>
      <c r="C15" s="40" t="s">
        <v>583</v>
      </c>
    </row>
    <row r="16" spans="1:8" ht="15.75" thickBot="1">
      <c r="A16" s="39">
        <v>9</v>
      </c>
      <c r="B16" s="40" t="s">
        <v>584</v>
      </c>
      <c r="C16" s="40" t="s">
        <v>585</v>
      </c>
    </row>
    <row r="17" spans="1:3" ht="90.75" thickBot="1">
      <c r="A17" s="39">
        <v>10</v>
      </c>
      <c r="B17" s="40" t="s">
        <v>586</v>
      </c>
      <c r="C17" s="41"/>
    </row>
    <row r="18" spans="1:3" ht="90.75" thickBot="1">
      <c r="A18" s="39">
        <v>11</v>
      </c>
      <c r="B18" s="40" t="s">
        <v>461</v>
      </c>
      <c r="C18" s="41"/>
    </row>
    <row r="19" spans="1:3" ht="75.75" thickBot="1">
      <c r="A19" s="39">
        <v>12</v>
      </c>
      <c r="B19" s="40" t="s">
        <v>462</v>
      </c>
      <c r="C19" s="41"/>
    </row>
    <row r="20" spans="1:3" ht="180.75" thickBot="1">
      <c r="A20" s="39">
        <v>12</v>
      </c>
      <c r="B20" s="40" t="s">
        <v>587</v>
      </c>
      <c r="C20" s="40" t="s">
        <v>588</v>
      </c>
    </row>
    <row r="21" spans="1:3" ht="90.75" thickBot="1">
      <c r="A21" s="39">
        <v>13</v>
      </c>
      <c r="B21" s="40" t="s">
        <v>589</v>
      </c>
      <c r="C21" s="41"/>
    </row>
  </sheetData>
  <mergeCells count="7">
    <mergeCell ref="G2:H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0" zoomScaleNormal="80" workbookViewId="0">
      <selection activeCell="K9" sqref="K9"/>
    </sheetView>
  </sheetViews>
  <sheetFormatPr defaultRowHeight="15"/>
  <cols>
    <col min="1" max="1" width="3.5703125" customWidth="1"/>
    <col min="2" max="2" width="64.28515625" customWidth="1"/>
    <col min="5" max="5" width="12" bestFit="1" customWidth="1"/>
  </cols>
  <sheetData>
    <row r="1" spans="1:6" ht="15.75">
      <c r="A1" s="70" t="s">
        <v>464</v>
      </c>
      <c r="B1" s="70"/>
      <c r="C1" s="70"/>
      <c r="D1" s="70"/>
      <c r="E1" s="70"/>
    </row>
    <row r="2" spans="1:6" ht="15.75">
      <c r="A2" s="11" t="s">
        <v>457</v>
      </c>
      <c r="B2" s="11" t="s">
        <v>37</v>
      </c>
      <c r="C2" s="11" t="s">
        <v>458</v>
      </c>
      <c r="D2" s="11" t="s">
        <v>459</v>
      </c>
      <c r="E2" s="11" t="s">
        <v>446</v>
      </c>
    </row>
    <row r="3" spans="1:6" ht="15.75">
      <c r="A3" s="11">
        <v>1</v>
      </c>
      <c r="B3" s="11" t="s">
        <v>460</v>
      </c>
      <c r="C3" s="12">
        <f>(Баланс!W24+Баланс!W23)/Баланс!W49</f>
        <v>3.6471349927209991</v>
      </c>
      <c r="D3" s="12">
        <f>(Баланс!Q24+Баланс!Q23)/Баланс!Q49</f>
        <v>3.9560909105638742</v>
      </c>
      <c r="E3" s="12">
        <f>D3-C3</f>
        <v>0.30895591784287513</v>
      </c>
      <c r="F3" t="s">
        <v>590</v>
      </c>
    </row>
    <row r="4" spans="1:6" ht="15.75">
      <c r="A4" s="11">
        <v>2</v>
      </c>
      <c r="B4" s="11" t="s">
        <v>461</v>
      </c>
      <c r="C4" s="12">
        <f>(Баланс!W24+Баланс!W23+Баланс!W22)/Баланс!W49</f>
        <v>4.0557152320111376</v>
      </c>
      <c r="D4" s="12">
        <f>(Баланс!Q24+Баланс!Q23+Баланс!Q22)/Баланс!Q49</f>
        <v>4.0993706441002802</v>
      </c>
      <c r="E4" s="12">
        <f t="shared" ref="E4:E5" si="0">D4-C4</f>
        <v>4.3655412089142587E-2</v>
      </c>
      <c r="F4" t="s">
        <v>591</v>
      </c>
    </row>
    <row r="5" spans="1:6" ht="15.75">
      <c r="A5" s="11">
        <v>3</v>
      </c>
      <c r="B5" s="11" t="s">
        <v>462</v>
      </c>
      <c r="C5" s="12">
        <f>(Баланс!W24+Баланс!W23+Баланс!W20+Баланс!W21+Баланс!W25+Баланс!W15+Баланс!W22)/Баланс!W49</f>
        <v>4.8451425299486912</v>
      </c>
      <c r="D5" s="12">
        <f>(Баланс!Q24+Баланс!Q23+Баланс!Q20+Баланс!Q21+Баланс!Q25+Баланс!Q15+Баланс!Q22)/Баланс!Q49</f>
        <v>4.6788815102689867</v>
      </c>
      <c r="E5" s="12">
        <f t="shared" si="0"/>
        <v>-0.16626101967970452</v>
      </c>
      <c r="F5" t="s">
        <v>592</v>
      </c>
    </row>
    <row r="8" spans="1:6">
      <c r="B8" s="42" t="s">
        <v>593</v>
      </c>
    </row>
    <row r="9" spans="1:6" ht="51">
      <c r="B9" s="42" t="s">
        <v>594</v>
      </c>
    </row>
    <row r="10" spans="1:6">
      <c r="B10" s="42" t="s">
        <v>596</v>
      </c>
    </row>
    <row r="11" spans="1:6" ht="51">
      <c r="B11" s="42" t="s">
        <v>595</v>
      </c>
    </row>
    <row r="12" spans="1:6">
      <c r="B12" s="42" t="s">
        <v>597</v>
      </c>
    </row>
    <row r="13" spans="1:6" ht="66.75" customHeight="1">
      <c r="B13" s="42" t="s">
        <v>598</v>
      </c>
    </row>
    <row r="14" spans="1:6" ht="76.5">
      <c r="B14" s="42" t="s">
        <v>599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2" sqref="B12"/>
    </sheetView>
  </sheetViews>
  <sheetFormatPr defaultRowHeight="15"/>
  <cols>
    <col min="1" max="1" width="6.7109375" customWidth="1"/>
    <col min="2" max="2" width="41.85546875" customWidth="1"/>
    <col min="3" max="4" width="9.5703125" bestFit="1" customWidth="1"/>
    <col min="5" max="5" width="11.7109375" bestFit="1" customWidth="1"/>
  </cols>
  <sheetData>
    <row r="1" spans="1:10" ht="36" customHeight="1">
      <c r="A1" s="71" t="s">
        <v>525</v>
      </c>
      <c r="B1" s="71"/>
      <c r="C1" s="71"/>
      <c r="D1" s="71"/>
      <c r="E1" s="71"/>
    </row>
    <row r="2" spans="1:10" ht="15.75">
      <c r="A2" s="11" t="s">
        <v>457</v>
      </c>
      <c r="B2" s="11" t="s">
        <v>37</v>
      </c>
      <c r="C2" s="11" t="s">
        <v>458</v>
      </c>
      <c r="D2" s="11" t="s">
        <v>459</v>
      </c>
      <c r="E2" s="11" t="s">
        <v>446</v>
      </c>
    </row>
    <row r="3" spans="1:10" ht="15.75">
      <c r="A3" s="11">
        <v>1</v>
      </c>
      <c r="B3" s="11" t="s">
        <v>601</v>
      </c>
      <c r="C3" s="12">
        <f>Т6!M4/((Баланс!W13+Баланс!AD13)/2)</f>
        <v>0.94456502379510299</v>
      </c>
      <c r="D3" s="12">
        <f>Т6!U4/((Баланс!Q13+Баланс!W13)/2)</f>
        <v>1.2333822766747289</v>
      </c>
      <c r="E3" s="12">
        <f>D3-C3</f>
        <v>0.2888172528796259</v>
      </c>
      <c r="G3" t="s">
        <v>531</v>
      </c>
    </row>
    <row r="4" spans="1:10" ht="15.75">
      <c r="A4" s="23">
        <v>2</v>
      </c>
      <c r="B4" s="23" t="s">
        <v>605</v>
      </c>
      <c r="C4" s="24">
        <f>((Баланс!W13+Баланс!AD13)/2)/200</f>
        <v>28451.7575</v>
      </c>
      <c r="D4" s="24">
        <f>((Баланс!Q13+Баланс!W13)/2)/210</f>
        <v>27417.514285714286</v>
      </c>
      <c r="E4" s="24">
        <f t="shared" ref="E4:E6" si="0">D4-C4</f>
        <v>-1034.2432142857142</v>
      </c>
      <c r="G4" t="s">
        <v>530</v>
      </c>
    </row>
    <row r="5" spans="1:10" ht="15.75">
      <c r="A5" s="11">
        <v>3</v>
      </c>
      <c r="B5" s="11" t="s">
        <v>602</v>
      </c>
      <c r="C5" s="12">
        <f>1/C3</f>
        <v>1.0586883642823959</v>
      </c>
      <c r="D5" s="12">
        <f>1/D3</f>
        <v>0.81077863604142164</v>
      </c>
      <c r="E5" s="12">
        <f t="shared" si="0"/>
        <v>-0.24790972824097424</v>
      </c>
      <c r="G5" s="27" t="s">
        <v>529</v>
      </c>
      <c r="J5" t="s">
        <v>603</v>
      </c>
    </row>
    <row r="6" spans="1:10" ht="15.75">
      <c r="A6" s="11">
        <v>4</v>
      </c>
      <c r="B6" s="11" t="s">
        <v>604</v>
      </c>
      <c r="C6" s="12">
        <f>Т6!M19/((Баланс!AD13+Баланс!W13)/2)*100</f>
        <v>16.110533769311086</v>
      </c>
      <c r="D6" s="12">
        <f>Т6!U19/((Баланс!Q13+Баланс!W13)/2)*100</f>
        <v>24.931578320288146</v>
      </c>
      <c r="E6" s="12">
        <f t="shared" si="0"/>
        <v>8.8210445509770601</v>
      </c>
      <c r="G6" t="s">
        <v>528</v>
      </c>
    </row>
    <row r="8" spans="1:10" ht="47.25">
      <c r="B8" s="30" t="s">
        <v>600</v>
      </c>
    </row>
    <row r="9" spans="1:10" ht="15.75">
      <c r="B9" s="30" t="s">
        <v>609</v>
      </c>
      <c r="C9" t="s">
        <v>610</v>
      </c>
    </row>
    <row r="10" spans="1:10" ht="30">
      <c r="B10" s="31" t="s">
        <v>606</v>
      </c>
    </row>
    <row r="11" spans="1:10" ht="30">
      <c r="B11" s="31" t="s">
        <v>607</v>
      </c>
    </row>
    <row r="12" spans="1:10" ht="45">
      <c r="B12" s="31" t="s">
        <v>608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78" zoomScaleNormal="78" workbookViewId="0">
      <selection activeCell="H12" sqref="H12"/>
    </sheetView>
  </sheetViews>
  <sheetFormatPr defaultRowHeight="15"/>
  <cols>
    <col min="1" max="1" width="6.28515625" customWidth="1"/>
    <col min="2" max="2" width="60.42578125" customWidth="1"/>
    <col min="3" max="3" width="11" customWidth="1"/>
    <col min="4" max="4" width="12.140625" customWidth="1"/>
    <col min="5" max="5" width="11.7109375" bestFit="1" customWidth="1"/>
    <col min="6" max="6" width="43.85546875" customWidth="1"/>
    <col min="7" max="7" width="30.42578125" customWidth="1"/>
  </cols>
  <sheetData>
    <row r="1" spans="1:7" ht="15.75">
      <c r="A1" s="72" t="s">
        <v>463</v>
      </c>
      <c r="B1" s="72"/>
      <c r="C1" s="72"/>
      <c r="D1" s="72"/>
      <c r="E1" s="72"/>
    </row>
    <row r="2" spans="1:7" ht="31.5">
      <c r="A2" s="11" t="s">
        <v>457</v>
      </c>
      <c r="B2" s="11" t="s">
        <v>37</v>
      </c>
      <c r="C2" s="14" t="s">
        <v>526</v>
      </c>
      <c r="D2" s="14" t="s">
        <v>527</v>
      </c>
      <c r="E2" s="11" t="s">
        <v>446</v>
      </c>
    </row>
    <row r="3" spans="1:7" ht="15.75">
      <c r="A3" s="11">
        <v>1</v>
      </c>
      <c r="B3" s="14" t="s">
        <v>467</v>
      </c>
      <c r="C3" s="12">
        <f>Т6!M4/((Баланс!W26+Баланс!AD26)/2)</f>
        <v>2.20247057960604</v>
      </c>
      <c r="D3" s="12">
        <f>Т6!U4/((Баланс!W26+Баланс!Q26)/2)</f>
        <v>2.1534297361711081</v>
      </c>
      <c r="E3" s="12">
        <f>D3-C3</f>
        <v>-4.9040843434931869E-2</v>
      </c>
      <c r="F3" s="29" t="s">
        <v>532</v>
      </c>
      <c r="G3" t="s">
        <v>611</v>
      </c>
    </row>
    <row r="4" spans="1:7" ht="15.75">
      <c r="A4" s="11">
        <v>2</v>
      </c>
      <c r="B4" s="14" t="s">
        <v>466</v>
      </c>
      <c r="C4" s="15">
        <f>365/C3</f>
        <v>165.72298553258688</v>
      </c>
      <c r="D4" s="15">
        <f>365/D3</f>
        <v>169.49705572886995</v>
      </c>
      <c r="E4" s="15">
        <f t="shared" ref="E4:E10" si="0">D4-C4</f>
        <v>3.7740701962830769</v>
      </c>
      <c r="F4" s="29" t="s">
        <v>533</v>
      </c>
    </row>
    <row r="5" spans="1:7" ht="15.75">
      <c r="A5" s="11">
        <v>3</v>
      </c>
      <c r="B5" s="14" t="s">
        <v>468</v>
      </c>
      <c r="C5" s="12">
        <f>Т6!M5/((Баланс!AD20+Баланс!W20)/2)</f>
        <v>15.583675785645763</v>
      </c>
      <c r="D5" s="12">
        <f>Т6!U5/((Баланс!W20+Баланс!Q20)/2)</f>
        <v>11.532279415363497</v>
      </c>
      <c r="E5" s="12">
        <f t="shared" si="0"/>
        <v>-4.0513963702822657</v>
      </c>
      <c r="F5" s="29" t="s">
        <v>534</v>
      </c>
      <c r="G5" t="s">
        <v>613</v>
      </c>
    </row>
    <row r="6" spans="1:7" ht="15.75">
      <c r="A6" s="11">
        <v>4</v>
      </c>
      <c r="B6" s="14" t="s">
        <v>473</v>
      </c>
      <c r="C6" s="15">
        <f>365/C5</f>
        <v>23.421945182933293</v>
      </c>
      <c r="D6" s="15">
        <f>365/D5</f>
        <v>31.650291052932765</v>
      </c>
      <c r="E6" s="15">
        <f t="shared" si="0"/>
        <v>8.2283458699994725</v>
      </c>
      <c r="F6" s="29" t="s">
        <v>535</v>
      </c>
    </row>
    <row r="7" spans="1:7" ht="31.5">
      <c r="A7" s="11">
        <v>5</v>
      </c>
      <c r="B7" s="14" t="s">
        <v>469</v>
      </c>
      <c r="C7" s="12">
        <f>Т6!M4/((Баланс!AD22+Баланс!W22)/2)</f>
        <v>24.067376386696669</v>
      </c>
      <c r="D7" s="12">
        <f>Т6!U4/((Баланс!W22+Баланс!Q22)/2)</f>
        <v>41.510189885811322</v>
      </c>
      <c r="E7" s="12">
        <f t="shared" si="0"/>
        <v>17.442813499114653</v>
      </c>
      <c r="F7" s="29" t="s">
        <v>536</v>
      </c>
    </row>
    <row r="8" spans="1:7" ht="15.75">
      <c r="A8" s="11">
        <v>6</v>
      </c>
      <c r="B8" s="14" t="s">
        <v>472</v>
      </c>
      <c r="C8" s="15">
        <f>365/C7</f>
        <v>15.165757751715518</v>
      </c>
      <c r="D8" s="15">
        <f>365/D7</f>
        <v>8.7930216894710309</v>
      </c>
      <c r="E8" s="15">
        <f t="shared" si="0"/>
        <v>-6.3727360622444866</v>
      </c>
      <c r="F8" s="29" t="s">
        <v>537</v>
      </c>
    </row>
    <row r="9" spans="1:7" ht="15.75">
      <c r="A9" s="11">
        <v>7</v>
      </c>
      <c r="B9" s="14" t="s">
        <v>470</v>
      </c>
      <c r="C9" s="12">
        <f>Т6!M4/((Баланс!AD24+Баланс!W24)/2)</f>
        <v>2.7490985997255968</v>
      </c>
      <c r="D9" s="12">
        <f>Т6!U4/((Баланс!W24+Баланс!Q24)/2)</f>
        <v>2.6461434012771985</v>
      </c>
      <c r="E9" s="12">
        <f t="shared" si="0"/>
        <v>-0.10295519844839829</v>
      </c>
      <c r="F9" s="29" t="s">
        <v>538</v>
      </c>
    </row>
    <row r="10" spans="1:7" ht="15.75">
      <c r="A10" s="11">
        <v>8</v>
      </c>
      <c r="B10" s="14" t="s">
        <v>471</v>
      </c>
      <c r="C10" s="15">
        <f>365/C9</f>
        <v>132.77079259231834</v>
      </c>
      <c r="D10" s="15">
        <f>365/D9</f>
        <v>137.93659097380271</v>
      </c>
      <c r="E10" s="15">
        <f t="shared" si="0"/>
        <v>5.1657983814843647</v>
      </c>
      <c r="F10" s="29" t="s">
        <v>539</v>
      </c>
    </row>
    <row r="11" spans="1:7" ht="15.75">
      <c r="A11" s="11">
        <v>9</v>
      </c>
      <c r="B11" s="14" t="s">
        <v>465</v>
      </c>
      <c r="C11" s="73">
        <f>Т6!U4/365*(Т3!D4-Т3!C4)</f>
        <v>73428.082260679934</v>
      </c>
      <c r="D11" s="74"/>
      <c r="E11" s="12" t="s">
        <v>57</v>
      </c>
      <c r="F11" s="29" t="s">
        <v>540</v>
      </c>
      <c r="G11" t="s">
        <v>614</v>
      </c>
    </row>
    <row r="13" spans="1:7" ht="93.75">
      <c r="B13" s="43" t="s">
        <v>612</v>
      </c>
    </row>
  </sheetData>
  <mergeCells count="2">
    <mergeCell ref="A1:E1"/>
    <mergeCell ref="C11:D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5" sqref="F5"/>
    </sheetView>
  </sheetViews>
  <sheetFormatPr defaultRowHeight="15"/>
  <cols>
    <col min="1" max="1" width="5.140625" customWidth="1"/>
    <col min="2" max="2" width="55.28515625" customWidth="1"/>
    <col min="3" max="3" width="20.28515625" customWidth="1"/>
    <col min="4" max="4" width="17.28515625" bestFit="1" customWidth="1"/>
    <col min="5" max="5" width="11.7109375" bestFit="1" customWidth="1"/>
    <col min="6" max="6" width="37.85546875" customWidth="1"/>
  </cols>
  <sheetData>
    <row r="1" spans="1:6" ht="15.75">
      <c r="A1" s="72" t="s">
        <v>474</v>
      </c>
      <c r="B1" s="72"/>
      <c r="C1" s="72"/>
      <c r="D1" s="72"/>
      <c r="E1" s="72"/>
    </row>
    <row r="2" spans="1:6" ht="15.75">
      <c r="A2" s="11" t="s">
        <v>457</v>
      </c>
      <c r="B2" s="11" t="s">
        <v>37</v>
      </c>
      <c r="C2" s="11" t="s">
        <v>526</v>
      </c>
      <c r="D2" s="11" t="s">
        <v>527</v>
      </c>
      <c r="E2" s="11" t="s">
        <v>446</v>
      </c>
    </row>
    <row r="3" spans="1:6" ht="31.5">
      <c r="A3" s="11">
        <v>1</v>
      </c>
      <c r="B3" s="14" t="s">
        <v>475</v>
      </c>
      <c r="C3" s="11">
        <f>(Баланс!W36-Баланс!W18)-(Баланс!W20+Баланс!W21)</f>
        <v>1546431</v>
      </c>
      <c r="D3" s="11">
        <f>(Баланс!Q36-Баланс!Q18)-(Баланс!Q20+Баланс!Q21)</f>
        <v>2583630</v>
      </c>
      <c r="E3" s="11">
        <f>D3-C3</f>
        <v>1037199</v>
      </c>
      <c r="F3" s="28" t="s">
        <v>541</v>
      </c>
    </row>
    <row r="4" spans="1:6" ht="47.25">
      <c r="A4" s="11">
        <v>2</v>
      </c>
      <c r="B4" s="14" t="s">
        <v>476</v>
      </c>
      <c r="C4" s="11">
        <f>(Баланс!W36-Баланс!W18+Баланс!W42)-(Баланс!W20+Баланс!W21)</f>
        <v>1636130</v>
      </c>
      <c r="D4" s="11">
        <f>(Баланс!Q36-Баланс!Q18+Баланс!Q42)-(Баланс!Q20+Баланс!Q21)</f>
        <v>2682284</v>
      </c>
      <c r="E4" s="11">
        <f t="shared" ref="E4:E5" si="0">D4-C4</f>
        <v>1046154</v>
      </c>
      <c r="F4" s="28" t="s">
        <v>542</v>
      </c>
    </row>
    <row r="5" spans="1:6" ht="47.25">
      <c r="A5" s="11">
        <v>3</v>
      </c>
      <c r="B5" s="14" t="s">
        <v>477</v>
      </c>
      <c r="C5" s="11">
        <f>(Баланс!W36-Баланс!W18+Баланс!W42+Баланс!W44)-(Баланс!W20+Баланс!W21)</f>
        <v>1636130</v>
      </c>
      <c r="D5" s="11">
        <f>(Баланс!Q36-Баланс!Q18+Баланс!Q42+Баланс!Q44)-(Баланс!Q20+Баланс!Q21)</f>
        <v>2682284</v>
      </c>
      <c r="E5" s="11">
        <f t="shared" si="0"/>
        <v>1046154</v>
      </c>
      <c r="F5" s="28" t="s">
        <v>543</v>
      </c>
    </row>
    <row r="7" spans="1:6" ht="31.5">
      <c r="B7" s="33" t="s">
        <v>547</v>
      </c>
      <c r="C7" s="26" t="s">
        <v>548</v>
      </c>
    </row>
    <row r="8" spans="1:6" ht="31.5">
      <c r="B8" s="33" t="s">
        <v>544</v>
      </c>
      <c r="C8" s="26" t="s">
        <v>549</v>
      </c>
    </row>
    <row r="9" spans="1:6" ht="31.5">
      <c r="B9" s="33" t="s">
        <v>546</v>
      </c>
      <c r="C9" s="26" t="s">
        <v>550</v>
      </c>
    </row>
    <row r="10" spans="1:6" ht="31.5">
      <c r="B10" s="33" t="s">
        <v>545</v>
      </c>
      <c r="C10" s="26" t="s">
        <v>551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Organization Info</vt:lpstr>
      <vt:lpstr>Баланс</vt:lpstr>
      <vt:lpstr>Отчёт об изменениях капитала</vt:lpstr>
      <vt:lpstr>Отчёт о движении денежных средс</vt:lpstr>
      <vt:lpstr>-</vt:lpstr>
      <vt:lpstr>Т1</vt:lpstr>
      <vt:lpstr>Т2</vt:lpstr>
      <vt:lpstr>Т3</vt:lpstr>
      <vt:lpstr>Т4</vt:lpstr>
      <vt:lpstr>Т5</vt:lpstr>
      <vt:lpstr>Т6</vt:lpstr>
      <vt:lpstr>Т7</vt:lpstr>
      <vt:lpstr>JR_PAGE_ANCHOR_0_1</vt:lpstr>
      <vt:lpstr>JR_PAGE_ANCHOR_0_2</vt:lpstr>
      <vt:lpstr>JR_PAGE_ANCHOR_0_4</vt:lpstr>
      <vt:lpstr>JR_PAGE_ANCHOR_0_5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2024-05-26T20:20:22Z</dcterms:modified>
</cp:coreProperties>
</file>