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galetto.NVIDIA.COM\Desktop\deepbench\train\"/>
    </mc:Choice>
  </mc:AlternateContent>
  <xr:revisionPtr revIDLastSave="0" documentId="13_ncr:1_{0F1BA3A6-91A7-4635-9666-465E066EF2F4}" xr6:coauthVersionLast="44" xr6:coauthVersionMax="44" xr10:uidLastSave="{00000000-0000-0000-0000-000000000000}"/>
  <bookViews>
    <workbookView xWindow="-120" yWindow="-120" windowWidth="29040" windowHeight="17640" tabRatio="500" xr2:uid="{00000000-000D-0000-FFFF-FFFF00000000}"/>
  </bookViews>
  <sheets>
    <sheet name="Results FP32" sheetId="3" r:id="rId1"/>
    <sheet name="Results - FP16 ip, Mixed math" sheetId="7" r:id="rId2"/>
    <sheet name="Specs" sheetId="4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76" i="3" l="1"/>
  <c r="R176" i="3"/>
  <c r="M287" i="7" l="1"/>
  <c r="M286" i="7"/>
  <c r="M285" i="7"/>
  <c r="M284" i="7"/>
  <c r="M283" i="7"/>
  <c r="M282" i="7"/>
  <c r="M281" i="7"/>
  <c r="M280" i="7"/>
  <c r="M279" i="7"/>
  <c r="M278" i="7"/>
  <c r="M277" i="7"/>
  <c r="M276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A8" i="4" l="1"/>
  <c r="J169" i="3"/>
  <c r="J168" i="3"/>
  <c r="D167" i="3"/>
  <c r="J167" i="3" s="1"/>
  <c r="D166" i="3"/>
  <c r="J166" i="3"/>
  <c r="D165" i="3"/>
  <c r="J165" i="3" s="1"/>
  <c r="D164" i="3"/>
  <c r="J164" i="3" s="1"/>
  <c r="D163" i="3"/>
  <c r="J163" i="3" s="1"/>
  <c r="D162" i="3"/>
  <c r="J162" i="3" s="1"/>
  <c r="D161" i="3"/>
  <c r="J161" i="3" s="1"/>
  <c r="D160" i="3"/>
  <c r="J160" i="3"/>
  <c r="J159" i="3"/>
  <c r="J158" i="3"/>
  <c r="D157" i="3"/>
  <c r="J157" i="3"/>
  <c r="D156" i="3"/>
  <c r="J156" i="3" s="1"/>
  <c r="D155" i="3"/>
  <c r="J155" i="3"/>
  <c r="D154" i="3"/>
  <c r="J154" i="3" s="1"/>
  <c r="D153" i="3"/>
  <c r="J153" i="3" s="1"/>
  <c r="D152" i="3"/>
  <c r="J152" i="3" s="1"/>
  <c r="D151" i="3"/>
  <c r="J151" i="3" s="1"/>
  <c r="D150" i="3"/>
  <c r="J150" i="3" s="1"/>
  <c r="J149" i="3"/>
  <c r="J148" i="3"/>
  <c r="D147" i="3"/>
  <c r="J147" i="3" s="1"/>
  <c r="D146" i="3"/>
  <c r="J146" i="3" s="1"/>
  <c r="D145" i="3"/>
  <c r="J145" i="3" s="1"/>
  <c r="D144" i="3"/>
  <c r="J144" i="3" s="1"/>
  <c r="D143" i="3"/>
  <c r="J143" i="3"/>
  <c r="D142" i="3"/>
  <c r="J142" i="3" s="1"/>
  <c r="D141" i="3"/>
  <c r="J141" i="3" s="1"/>
  <c r="D140" i="3"/>
  <c r="J140" i="3"/>
  <c r="J139" i="3"/>
  <c r="J138" i="3"/>
  <c r="D137" i="3"/>
  <c r="J137" i="3"/>
  <c r="D136" i="3"/>
  <c r="J136" i="3" s="1"/>
  <c r="D135" i="3"/>
  <c r="J135" i="3" s="1"/>
  <c r="D134" i="3"/>
  <c r="J134" i="3" s="1"/>
  <c r="D133" i="3"/>
  <c r="J133" i="3"/>
  <c r="D132" i="3"/>
  <c r="J132" i="3" s="1"/>
  <c r="D131" i="3"/>
  <c r="J131" i="3" s="1"/>
  <c r="D130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6" i="3"/>
  <c r="J85" i="3"/>
  <c r="C83" i="3"/>
  <c r="J83" i="3" s="1"/>
  <c r="C82" i="3"/>
  <c r="J82" i="3" s="1"/>
  <c r="C81" i="3"/>
  <c r="J81" i="3" s="1"/>
  <c r="C80" i="3"/>
  <c r="J80" i="3" s="1"/>
  <c r="C79" i="3"/>
  <c r="J79" i="3" s="1"/>
  <c r="C78" i="3"/>
  <c r="J78" i="3"/>
  <c r="C77" i="3"/>
  <c r="J77" i="3" s="1"/>
  <c r="C76" i="3"/>
  <c r="J76" i="3" s="1"/>
  <c r="J75" i="3"/>
  <c r="J74" i="3"/>
  <c r="J73" i="3"/>
  <c r="J72" i="3"/>
  <c r="J71" i="3"/>
  <c r="J70" i="3"/>
  <c r="J69" i="3"/>
  <c r="J68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8" i="7"/>
  <c r="J69" i="7"/>
  <c r="J70" i="7"/>
  <c r="J71" i="7"/>
  <c r="J72" i="7"/>
  <c r="J73" i="7"/>
  <c r="J74" i="7"/>
  <c r="J75" i="7"/>
  <c r="C76" i="7"/>
  <c r="J76" i="7" s="1"/>
  <c r="C77" i="7"/>
  <c r="J77" i="7" s="1"/>
  <c r="C78" i="7"/>
  <c r="J78" i="7" s="1"/>
  <c r="C79" i="7"/>
  <c r="J79" i="7" s="1"/>
  <c r="C80" i="7"/>
  <c r="J80" i="7" s="1"/>
  <c r="C81" i="7"/>
  <c r="J81" i="7" s="1"/>
  <c r="C82" i="7"/>
  <c r="J82" i="7" s="1"/>
  <c r="C83" i="7"/>
  <c r="J83" i="7" s="1"/>
  <c r="J85" i="7"/>
  <c r="J86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D130" i="7"/>
  <c r="J130" i="7" s="1"/>
  <c r="D131" i="7"/>
  <c r="J131" i="7" s="1"/>
  <c r="D132" i="7"/>
  <c r="J132" i="7" s="1"/>
  <c r="D133" i="7"/>
  <c r="J133" i="7"/>
  <c r="D134" i="7"/>
  <c r="J134" i="7" s="1"/>
  <c r="D135" i="7"/>
  <c r="J135" i="7" s="1"/>
  <c r="D136" i="7"/>
  <c r="J136" i="7" s="1"/>
  <c r="D137" i="7"/>
  <c r="J137" i="7" s="1"/>
  <c r="J138" i="7"/>
  <c r="J139" i="7"/>
  <c r="D140" i="7"/>
  <c r="J140" i="7" s="1"/>
  <c r="D141" i="7"/>
  <c r="J141" i="7" s="1"/>
  <c r="D142" i="7"/>
  <c r="J142" i="7" s="1"/>
  <c r="D143" i="7"/>
  <c r="J143" i="7" s="1"/>
  <c r="D144" i="7"/>
  <c r="J144" i="7" s="1"/>
  <c r="D145" i="7"/>
  <c r="J145" i="7" s="1"/>
  <c r="D146" i="7"/>
  <c r="J146" i="7" s="1"/>
  <c r="D147" i="7"/>
  <c r="J147" i="7" s="1"/>
  <c r="J148" i="7"/>
  <c r="J149" i="7"/>
  <c r="D150" i="7"/>
  <c r="J150" i="7"/>
  <c r="D151" i="7"/>
  <c r="J151" i="7"/>
  <c r="D152" i="7"/>
  <c r="J152" i="7" s="1"/>
  <c r="D153" i="7"/>
  <c r="J153" i="7" s="1"/>
  <c r="D154" i="7"/>
  <c r="J154" i="7" s="1"/>
  <c r="D155" i="7"/>
  <c r="J155" i="7" s="1"/>
  <c r="D156" i="7"/>
  <c r="J156" i="7" s="1"/>
  <c r="D157" i="7"/>
  <c r="J157" i="7" s="1"/>
  <c r="J158" i="7"/>
  <c r="J159" i="7"/>
  <c r="D160" i="7"/>
  <c r="J160" i="7" s="1"/>
  <c r="D161" i="7"/>
  <c r="J161" i="7" s="1"/>
  <c r="D162" i="7"/>
  <c r="J162" i="7" s="1"/>
  <c r="D163" i="7"/>
  <c r="J163" i="7" s="1"/>
  <c r="D164" i="7"/>
  <c r="J164" i="7" s="1"/>
  <c r="D165" i="7"/>
  <c r="J165" i="7" s="1"/>
  <c r="D166" i="7"/>
  <c r="J166" i="7" s="1"/>
  <c r="D167" i="7"/>
  <c r="J167" i="7"/>
  <c r="J168" i="7"/>
  <c r="J169" i="7"/>
  <c r="K335" i="7"/>
  <c r="J335" i="7"/>
  <c r="K334" i="7"/>
  <c r="J334" i="7"/>
  <c r="K333" i="7"/>
  <c r="J333" i="7"/>
  <c r="K332" i="7"/>
  <c r="J332" i="7"/>
  <c r="K331" i="7"/>
  <c r="J331" i="7"/>
  <c r="K330" i="7"/>
  <c r="J330" i="7"/>
  <c r="K329" i="7"/>
  <c r="J329" i="7"/>
  <c r="K328" i="7"/>
  <c r="J328" i="7"/>
  <c r="K327" i="7"/>
  <c r="J327" i="7"/>
  <c r="K326" i="7"/>
  <c r="J326" i="7"/>
  <c r="K325" i="7"/>
  <c r="J325" i="7"/>
  <c r="K324" i="7"/>
  <c r="J324" i="7"/>
  <c r="K323" i="7"/>
  <c r="J323" i="7"/>
  <c r="K322" i="7"/>
  <c r="J322" i="7"/>
  <c r="K321" i="7"/>
  <c r="J321" i="7"/>
  <c r="K320" i="7"/>
  <c r="J320" i="7"/>
  <c r="K319" i="7"/>
  <c r="J319" i="7"/>
  <c r="K318" i="7"/>
  <c r="J318" i="7"/>
  <c r="K317" i="7"/>
  <c r="J317" i="7"/>
  <c r="K313" i="7"/>
  <c r="J313" i="7"/>
  <c r="K312" i="7"/>
  <c r="J312" i="7"/>
  <c r="K311" i="7"/>
  <c r="J311" i="7"/>
  <c r="K310" i="7"/>
  <c r="J310" i="7"/>
  <c r="K309" i="7"/>
  <c r="J309" i="7"/>
  <c r="K308" i="7"/>
  <c r="J308" i="7"/>
  <c r="K307" i="7"/>
  <c r="J307" i="7"/>
  <c r="K306" i="7"/>
  <c r="J306" i="7"/>
  <c r="K305" i="7"/>
  <c r="J305" i="7"/>
  <c r="K304" i="7"/>
  <c r="J304" i="7"/>
  <c r="K303" i="7"/>
  <c r="J303" i="7"/>
  <c r="K302" i="7"/>
  <c r="J302" i="7"/>
  <c r="K301" i="7"/>
  <c r="J301" i="7"/>
  <c r="K300" i="7"/>
  <c r="J300" i="7"/>
  <c r="K299" i="7"/>
  <c r="J299" i="7"/>
  <c r="K298" i="7"/>
  <c r="J298" i="7"/>
  <c r="K297" i="7"/>
  <c r="J297" i="7"/>
  <c r="K296" i="7"/>
  <c r="J296" i="7"/>
  <c r="K295" i="7"/>
  <c r="J295" i="7"/>
  <c r="K294" i="7"/>
  <c r="J294" i="7"/>
  <c r="K293" i="7"/>
  <c r="J293" i="7"/>
  <c r="K292" i="7"/>
  <c r="J292" i="7"/>
  <c r="K287" i="7"/>
  <c r="J287" i="7"/>
  <c r="K286" i="7"/>
  <c r="J286" i="7"/>
  <c r="K285" i="7"/>
  <c r="J285" i="7"/>
  <c r="K284" i="7"/>
  <c r="J284" i="7"/>
  <c r="K283" i="7"/>
  <c r="J283" i="7"/>
  <c r="K282" i="7"/>
  <c r="J282" i="7"/>
  <c r="K281" i="7"/>
  <c r="J281" i="7"/>
  <c r="K280" i="7"/>
  <c r="J280" i="7"/>
  <c r="K279" i="7"/>
  <c r="J279" i="7"/>
  <c r="K278" i="7"/>
  <c r="J278" i="7"/>
  <c r="K277" i="7"/>
  <c r="J277" i="7"/>
  <c r="K276" i="7"/>
  <c r="J276" i="7"/>
  <c r="R269" i="7"/>
  <c r="S269" i="7"/>
  <c r="R268" i="7"/>
  <c r="S268" i="7"/>
  <c r="R267" i="7"/>
  <c r="V267" i="7" s="1"/>
  <c r="S267" i="7"/>
  <c r="R266" i="7"/>
  <c r="S266" i="7"/>
  <c r="R265" i="7"/>
  <c r="U265" i="7" s="1"/>
  <c r="S265" i="7"/>
  <c r="R264" i="7"/>
  <c r="S264" i="7"/>
  <c r="R263" i="7"/>
  <c r="S263" i="7"/>
  <c r="R262" i="7"/>
  <c r="S262" i="7"/>
  <c r="R261" i="7"/>
  <c r="U261" i="7" s="1"/>
  <c r="S261" i="7"/>
  <c r="W261" i="7"/>
  <c r="V261" i="7"/>
  <c r="R260" i="7"/>
  <c r="S260" i="7"/>
  <c r="R259" i="7"/>
  <c r="S259" i="7"/>
  <c r="R258" i="7"/>
  <c r="S258" i="7"/>
  <c r="U258" i="7"/>
  <c r="R257" i="7"/>
  <c r="S257" i="7"/>
  <c r="R256" i="7"/>
  <c r="U256" i="7" s="1"/>
  <c r="S256" i="7"/>
  <c r="R255" i="7"/>
  <c r="S255" i="7"/>
  <c r="R254" i="7"/>
  <c r="S254" i="7"/>
  <c r="R253" i="7"/>
  <c r="U253" i="7" s="1"/>
  <c r="S253" i="7"/>
  <c r="R252" i="7"/>
  <c r="S252" i="7"/>
  <c r="R251" i="7"/>
  <c r="S251" i="7"/>
  <c r="R250" i="7"/>
  <c r="S250" i="7"/>
  <c r="R249" i="7"/>
  <c r="V249" i="7" s="1"/>
  <c r="S249" i="7"/>
  <c r="R248" i="7"/>
  <c r="U248" i="7" s="1"/>
  <c r="S248" i="7"/>
  <c r="R247" i="7"/>
  <c r="W247" i="7" s="1"/>
  <c r="S247" i="7"/>
  <c r="R246" i="7"/>
  <c r="S246" i="7"/>
  <c r="R245" i="7"/>
  <c r="S245" i="7"/>
  <c r="U245" i="7" s="1"/>
  <c r="R244" i="7"/>
  <c r="S244" i="7"/>
  <c r="R243" i="7"/>
  <c r="V243" i="7" s="1"/>
  <c r="S243" i="7"/>
  <c r="R242" i="7"/>
  <c r="S242" i="7"/>
  <c r="R241" i="7"/>
  <c r="W241" i="7" s="1"/>
  <c r="S241" i="7"/>
  <c r="R240" i="7"/>
  <c r="S240" i="7"/>
  <c r="R239" i="7"/>
  <c r="S239" i="7"/>
  <c r="R238" i="7"/>
  <c r="W238" i="7" s="1"/>
  <c r="S238" i="7"/>
  <c r="R237" i="7"/>
  <c r="S237" i="7"/>
  <c r="R236" i="7"/>
  <c r="S236" i="7"/>
  <c r="R235" i="7"/>
  <c r="U235" i="7" s="1"/>
  <c r="S235" i="7"/>
  <c r="V235" i="7" s="1"/>
  <c r="R234" i="7"/>
  <c r="V234" i="7" s="1"/>
  <c r="S234" i="7"/>
  <c r="R233" i="7"/>
  <c r="S233" i="7"/>
  <c r="W233" i="7" s="1"/>
  <c r="R232" i="7"/>
  <c r="S232" i="7"/>
  <c r="R231" i="7"/>
  <c r="S231" i="7"/>
  <c r="R230" i="7"/>
  <c r="W230" i="7" s="1"/>
  <c r="S230" i="7"/>
  <c r="R229" i="7"/>
  <c r="S229" i="7"/>
  <c r="R228" i="7"/>
  <c r="V228" i="7" s="1"/>
  <c r="S228" i="7"/>
  <c r="R227" i="7"/>
  <c r="S227" i="7"/>
  <c r="R226" i="7"/>
  <c r="S226" i="7"/>
  <c r="R225" i="7"/>
  <c r="V225" i="7" s="1"/>
  <c r="S225" i="7"/>
  <c r="R224" i="7"/>
  <c r="V224" i="7" s="1"/>
  <c r="S224" i="7"/>
  <c r="R223" i="7"/>
  <c r="S223" i="7"/>
  <c r="R222" i="7"/>
  <c r="U222" i="7" s="1"/>
  <c r="S222" i="7"/>
  <c r="R221" i="7"/>
  <c r="W221" i="7" s="1"/>
  <c r="S221" i="7"/>
  <c r="R220" i="7"/>
  <c r="S220" i="7"/>
  <c r="R219" i="7"/>
  <c r="S219" i="7"/>
  <c r="W219" i="7" s="1"/>
  <c r="R218" i="7"/>
  <c r="S218" i="7"/>
  <c r="R217" i="7"/>
  <c r="U217" i="7" s="1"/>
  <c r="S217" i="7"/>
  <c r="R216" i="7"/>
  <c r="S216" i="7"/>
  <c r="R215" i="7"/>
  <c r="S215" i="7"/>
  <c r="R214" i="7"/>
  <c r="S214" i="7"/>
  <c r="R213" i="7"/>
  <c r="S213" i="7"/>
  <c r="R212" i="7"/>
  <c r="S212" i="7"/>
  <c r="R211" i="7"/>
  <c r="S211" i="7"/>
  <c r="R210" i="7"/>
  <c r="S210" i="7"/>
  <c r="R209" i="7"/>
  <c r="S209" i="7"/>
  <c r="R208" i="7"/>
  <c r="S208" i="7"/>
  <c r="R207" i="7"/>
  <c r="S207" i="7"/>
  <c r="R206" i="7"/>
  <c r="S206" i="7"/>
  <c r="R205" i="7"/>
  <c r="S205" i="7"/>
  <c r="R204" i="7"/>
  <c r="S204" i="7"/>
  <c r="W204" i="7" s="1"/>
  <c r="R203" i="7"/>
  <c r="S203" i="7"/>
  <c r="C202" i="7"/>
  <c r="R202" i="7" s="1"/>
  <c r="W202" i="7" s="1"/>
  <c r="S202" i="7"/>
  <c r="C201" i="7"/>
  <c r="R201" i="7" s="1"/>
  <c r="S201" i="7"/>
  <c r="R200" i="7"/>
  <c r="S200" i="7"/>
  <c r="R199" i="7"/>
  <c r="S199" i="7"/>
  <c r="R198" i="7"/>
  <c r="S198" i="7"/>
  <c r="R197" i="7"/>
  <c r="W197" i="7" s="1"/>
  <c r="S197" i="7"/>
  <c r="C196" i="7"/>
  <c r="R196" i="7" s="1"/>
  <c r="W196" i="7" s="1"/>
  <c r="S196" i="7"/>
  <c r="C195" i="7"/>
  <c r="R195" i="7" s="1"/>
  <c r="S195" i="7"/>
  <c r="R194" i="7"/>
  <c r="S194" i="7"/>
  <c r="U194" i="7" s="1"/>
  <c r="R193" i="7"/>
  <c r="S193" i="7"/>
  <c r="R192" i="7"/>
  <c r="S192" i="7"/>
  <c r="R191" i="7"/>
  <c r="S191" i="7"/>
  <c r="R190" i="7"/>
  <c r="V190" i="7" s="1"/>
  <c r="S190" i="7"/>
  <c r="R189" i="7"/>
  <c r="S189" i="7"/>
  <c r="V189" i="7" s="1"/>
  <c r="R188" i="7"/>
  <c r="S188" i="7"/>
  <c r="R187" i="7"/>
  <c r="S187" i="7"/>
  <c r="R186" i="7"/>
  <c r="S186" i="7"/>
  <c r="R185" i="7"/>
  <c r="U185" i="7" s="1"/>
  <c r="S185" i="7"/>
  <c r="R184" i="7"/>
  <c r="S184" i="7"/>
  <c r="W184" i="7" s="1"/>
  <c r="R183" i="7"/>
  <c r="S183" i="7"/>
  <c r="R182" i="7"/>
  <c r="U182" i="7" s="1"/>
  <c r="S182" i="7"/>
  <c r="R181" i="7"/>
  <c r="W181" i="7" s="1"/>
  <c r="S181" i="7"/>
  <c r="R180" i="7"/>
  <c r="S180" i="7"/>
  <c r="R179" i="7"/>
  <c r="S179" i="7"/>
  <c r="W179" i="7" s="1"/>
  <c r="R178" i="7"/>
  <c r="S178" i="7"/>
  <c r="R177" i="7"/>
  <c r="S177" i="7"/>
  <c r="R176" i="7"/>
  <c r="S176" i="7"/>
  <c r="J5" i="7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R177" i="3"/>
  <c r="S177" i="3"/>
  <c r="U177" i="3" s="1"/>
  <c r="R178" i="3"/>
  <c r="S178" i="3"/>
  <c r="U178" i="3" s="1"/>
  <c r="R179" i="3"/>
  <c r="S179" i="3"/>
  <c r="R180" i="3"/>
  <c r="W180" i="3" s="1"/>
  <c r="S180" i="3"/>
  <c r="R181" i="3"/>
  <c r="S181" i="3"/>
  <c r="W181" i="3" s="1"/>
  <c r="R182" i="3"/>
  <c r="S182" i="3"/>
  <c r="U182" i="3" s="1"/>
  <c r="R183" i="3"/>
  <c r="S183" i="3"/>
  <c r="R184" i="3"/>
  <c r="U184" i="3" s="1"/>
  <c r="S184" i="3"/>
  <c r="R185" i="3"/>
  <c r="S185" i="3"/>
  <c r="W185" i="3" s="1"/>
  <c r="R186" i="3"/>
  <c r="S186" i="3"/>
  <c r="U186" i="3" s="1"/>
  <c r="R187" i="3"/>
  <c r="S187" i="3"/>
  <c r="R188" i="3"/>
  <c r="U188" i="3" s="1"/>
  <c r="S188" i="3"/>
  <c r="R189" i="3"/>
  <c r="S189" i="3"/>
  <c r="V189" i="3" s="1"/>
  <c r="R190" i="3"/>
  <c r="S190" i="3"/>
  <c r="V190" i="3" s="1"/>
  <c r="R191" i="3"/>
  <c r="S191" i="3"/>
  <c r="R192" i="3"/>
  <c r="U192" i="3" s="1"/>
  <c r="S192" i="3"/>
  <c r="R193" i="3"/>
  <c r="S193" i="3"/>
  <c r="U193" i="3" s="1"/>
  <c r="R194" i="3"/>
  <c r="S194" i="3"/>
  <c r="V194" i="3" s="1"/>
  <c r="C195" i="3"/>
  <c r="R195" i="3" s="1"/>
  <c r="S195" i="3"/>
  <c r="C196" i="3"/>
  <c r="R196" i="3"/>
  <c r="S196" i="3"/>
  <c r="W196" i="3" s="1"/>
  <c r="R197" i="3"/>
  <c r="S197" i="3"/>
  <c r="V197" i="3" s="1"/>
  <c r="R198" i="3"/>
  <c r="S198" i="3"/>
  <c r="R199" i="3"/>
  <c r="W199" i="3" s="1"/>
  <c r="S199" i="3"/>
  <c r="R200" i="3"/>
  <c r="S200" i="3"/>
  <c r="W200" i="3" s="1"/>
  <c r="C201" i="3"/>
  <c r="R201" i="3"/>
  <c r="U201" i="3" s="1"/>
  <c r="S201" i="3"/>
  <c r="C202" i="3"/>
  <c r="R202" i="3" s="1"/>
  <c r="S202" i="3"/>
  <c r="R203" i="3"/>
  <c r="S203" i="3"/>
  <c r="R204" i="3"/>
  <c r="S204" i="3"/>
  <c r="R205" i="3"/>
  <c r="W205" i="3" s="1"/>
  <c r="S205" i="3"/>
  <c r="R206" i="3"/>
  <c r="S206" i="3"/>
  <c r="V206" i="3" s="1"/>
  <c r="R207" i="3"/>
  <c r="S207" i="3"/>
  <c r="R208" i="3"/>
  <c r="U208" i="3" s="1"/>
  <c r="S208" i="3"/>
  <c r="R209" i="3"/>
  <c r="W209" i="3" s="1"/>
  <c r="S209" i="3"/>
  <c r="R210" i="3"/>
  <c r="S210" i="3"/>
  <c r="V210" i="3" s="1"/>
  <c r="R211" i="3"/>
  <c r="S211" i="3"/>
  <c r="R212" i="3"/>
  <c r="S212" i="3"/>
  <c r="R213" i="3"/>
  <c r="U213" i="3" s="1"/>
  <c r="S213" i="3"/>
  <c r="R214" i="3"/>
  <c r="S214" i="3"/>
  <c r="U214" i="3" s="1"/>
  <c r="R215" i="3"/>
  <c r="S215" i="3"/>
  <c r="V215" i="3" s="1"/>
  <c r="R216" i="3"/>
  <c r="V216" i="3" s="1"/>
  <c r="S216" i="3"/>
  <c r="R217" i="3"/>
  <c r="U217" i="3" s="1"/>
  <c r="S217" i="3"/>
  <c r="R218" i="3"/>
  <c r="S218" i="3"/>
  <c r="U218" i="3" s="1"/>
  <c r="R219" i="3"/>
  <c r="S219" i="3"/>
  <c r="U219" i="3" s="1"/>
  <c r="R220" i="3"/>
  <c r="S220" i="3"/>
  <c r="R221" i="3"/>
  <c r="V221" i="3" s="1"/>
  <c r="S221" i="3"/>
  <c r="R222" i="3"/>
  <c r="S222" i="3"/>
  <c r="R223" i="3"/>
  <c r="S223" i="3"/>
  <c r="U223" i="3" s="1"/>
  <c r="R224" i="3"/>
  <c r="V224" i="3" s="1"/>
  <c r="S224" i="3"/>
  <c r="R225" i="3"/>
  <c r="W225" i="3" s="1"/>
  <c r="S225" i="3"/>
  <c r="R226" i="3"/>
  <c r="S226" i="3"/>
  <c r="V226" i="3" s="1"/>
  <c r="R227" i="3"/>
  <c r="S227" i="3"/>
  <c r="W227" i="3" s="1"/>
  <c r="R228" i="3"/>
  <c r="S228" i="3"/>
  <c r="R229" i="3"/>
  <c r="V229" i="3" s="1"/>
  <c r="S229" i="3"/>
  <c r="R230" i="3"/>
  <c r="S230" i="3"/>
  <c r="W230" i="3" s="1"/>
  <c r="R231" i="3"/>
  <c r="S231" i="3"/>
  <c r="W231" i="3" s="1"/>
  <c r="R232" i="3"/>
  <c r="V232" i="3" s="1"/>
  <c r="S232" i="3"/>
  <c r="R233" i="3"/>
  <c r="V233" i="3" s="1"/>
  <c r="S233" i="3"/>
  <c r="R234" i="3"/>
  <c r="S234" i="3"/>
  <c r="U234" i="3" s="1"/>
  <c r="R235" i="3"/>
  <c r="S235" i="3"/>
  <c r="W235" i="3" s="1"/>
  <c r="R236" i="3"/>
  <c r="S236" i="3"/>
  <c r="R237" i="3"/>
  <c r="U237" i="3" s="1"/>
  <c r="S237" i="3"/>
  <c r="R238" i="3"/>
  <c r="S238" i="3"/>
  <c r="W238" i="3" s="1"/>
  <c r="R239" i="3"/>
  <c r="S239" i="3"/>
  <c r="V239" i="3" s="1"/>
  <c r="R240" i="3"/>
  <c r="W240" i="3" s="1"/>
  <c r="S240" i="3"/>
  <c r="R241" i="3"/>
  <c r="U241" i="3" s="1"/>
  <c r="S241" i="3"/>
  <c r="R242" i="3"/>
  <c r="S242" i="3"/>
  <c r="W242" i="3" s="1"/>
  <c r="R243" i="3"/>
  <c r="S243" i="3"/>
  <c r="W243" i="3" s="1"/>
  <c r="R244" i="3"/>
  <c r="S244" i="3"/>
  <c r="R245" i="3"/>
  <c r="W245" i="3" s="1"/>
  <c r="S245" i="3"/>
  <c r="R246" i="3"/>
  <c r="S246" i="3"/>
  <c r="W246" i="3" s="1"/>
  <c r="R247" i="3"/>
  <c r="S247" i="3"/>
  <c r="V247" i="3" s="1"/>
  <c r="R248" i="3"/>
  <c r="W248" i="3" s="1"/>
  <c r="S248" i="3"/>
  <c r="R249" i="3"/>
  <c r="V249" i="3" s="1"/>
  <c r="S249" i="3"/>
  <c r="R250" i="3"/>
  <c r="S250" i="3"/>
  <c r="W250" i="3" s="1"/>
  <c r="R251" i="3"/>
  <c r="S251" i="3"/>
  <c r="U251" i="3" s="1"/>
  <c r="R252" i="3"/>
  <c r="S252" i="3"/>
  <c r="R253" i="3"/>
  <c r="W253" i="3" s="1"/>
  <c r="S253" i="3"/>
  <c r="R254" i="3"/>
  <c r="S254" i="3"/>
  <c r="V254" i="3" s="1"/>
  <c r="R255" i="3"/>
  <c r="S255" i="3"/>
  <c r="W255" i="3" s="1"/>
  <c r="R256" i="3"/>
  <c r="S256" i="3"/>
  <c r="R257" i="3"/>
  <c r="V257" i="3" s="1"/>
  <c r="S257" i="3"/>
  <c r="R258" i="3"/>
  <c r="S258" i="3"/>
  <c r="W258" i="3" s="1"/>
  <c r="R259" i="3"/>
  <c r="S259" i="3"/>
  <c r="V259" i="3" s="1"/>
  <c r="R260" i="3"/>
  <c r="S260" i="3"/>
  <c r="R261" i="3"/>
  <c r="V261" i="3" s="1"/>
  <c r="S261" i="3"/>
  <c r="R262" i="3"/>
  <c r="S262" i="3"/>
  <c r="V262" i="3" s="1"/>
  <c r="R263" i="3"/>
  <c r="S263" i="3"/>
  <c r="W263" i="3" s="1"/>
  <c r="R264" i="3"/>
  <c r="S264" i="3"/>
  <c r="R265" i="3"/>
  <c r="U265" i="3" s="1"/>
  <c r="S265" i="3"/>
  <c r="R266" i="3"/>
  <c r="S266" i="3"/>
  <c r="U266" i="3" s="1"/>
  <c r="R267" i="3"/>
  <c r="S267" i="3"/>
  <c r="V267" i="3" s="1"/>
  <c r="R268" i="3"/>
  <c r="S268" i="3"/>
  <c r="R269" i="3"/>
  <c r="W269" i="3" s="1"/>
  <c r="S269" i="3"/>
  <c r="S176" i="3"/>
  <c r="U176" i="3" s="1"/>
  <c r="W176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17" i="3"/>
  <c r="J313" i="3"/>
  <c r="J312" i="3"/>
  <c r="J311" i="3"/>
  <c r="J310" i="3"/>
  <c r="J309" i="3"/>
  <c r="J308" i="3"/>
  <c r="U215" i="3"/>
  <c r="W215" i="3"/>
  <c r="V218" i="3"/>
  <c r="V219" i="3"/>
  <c r="W219" i="3"/>
  <c r="W221" i="3"/>
  <c r="U222" i="3"/>
  <c r="V223" i="3"/>
  <c r="V225" i="3"/>
  <c r="V227" i="3"/>
  <c r="W267" i="3"/>
  <c r="U267" i="3"/>
  <c r="V263" i="3"/>
  <c r="U263" i="3"/>
  <c r="W261" i="3"/>
  <c r="W259" i="3"/>
  <c r="U259" i="3"/>
  <c r="W257" i="3"/>
  <c r="U257" i="3"/>
  <c r="U255" i="3"/>
  <c r="U253" i="3"/>
  <c r="V251" i="3"/>
  <c r="W247" i="3"/>
  <c r="U247" i="3"/>
  <c r="V243" i="3"/>
  <c r="U243" i="3"/>
  <c r="V241" i="3"/>
  <c r="W239" i="3"/>
  <c r="U239" i="3"/>
  <c r="U238" i="3"/>
  <c r="V237" i="3"/>
  <c r="V235" i="3"/>
  <c r="V234" i="3"/>
  <c r="W233" i="3"/>
  <c r="U233" i="3"/>
  <c r="V231" i="3"/>
  <c r="C363" i="3"/>
  <c r="C362" i="3"/>
  <c r="C361" i="3"/>
  <c r="C358" i="3"/>
  <c r="C357" i="3"/>
  <c r="C353" i="3"/>
  <c r="C352" i="3"/>
  <c r="C348" i="3"/>
  <c r="C347" i="3"/>
  <c r="J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J277" i="3"/>
  <c r="J278" i="3"/>
  <c r="J279" i="3"/>
  <c r="J280" i="3"/>
  <c r="J281" i="3"/>
  <c r="J282" i="3"/>
  <c r="J283" i="3"/>
  <c r="J284" i="3"/>
  <c r="J285" i="3"/>
  <c r="J286" i="3"/>
  <c r="J287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292" i="3"/>
  <c r="J276" i="3"/>
  <c r="W179" i="3"/>
  <c r="W183" i="3"/>
  <c r="W187" i="3"/>
  <c r="W188" i="3"/>
  <c r="W190" i="3"/>
  <c r="W191" i="3"/>
  <c r="W198" i="3"/>
  <c r="W203" i="3"/>
  <c r="W207" i="3"/>
  <c r="W210" i="3"/>
  <c r="W211" i="3"/>
  <c r="V182" i="3"/>
  <c r="V183" i="3"/>
  <c r="V187" i="3"/>
  <c r="V191" i="3"/>
  <c r="V198" i="3"/>
  <c r="V203" i="3"/>
  <c r="V207" i="3"/>
  <c r="V209" i="3"/>
  <c r="V211" i="3"/>
  <c r="U179" i="3"/>
  <c r="U180" i="3"/>
  <c r="U183" i="3"/>
  <c r="U187" i="3"/>
  <c r="U191" i="3"/>
  <c r="U198" i="3"/>
  <c r="U200" i="3"/>
  <c r="U203" i="3"/>
  <c r="U205" i="3"/>
  <c r="U207" i="3"/>
  <c r="U209" i="3"/>
  <c r="U211" i="3"/>
  <c r="U185" i="3" l="1"/>
  <c r="V185" i="3"/>
  <c r="W189" i="3"/>
  <c r="W177" i="3"/>
  <c r="W237" i="3"/>
  <c r="W241" i="3"/>
  <c r="W251" i="3"/>
  <c r="W262" i="3"/>
  <c r="U227" i="3"/>
  <c r="U221" i="3"/>
  <c r="V183" i="7"/>
  <c r="V194" i="7"/>
  <c r="W198" i="7"/>
  <c r="V206" i="7"/>
  <c r="V253" i="7"/>
  <c r="U181" i="3"/>
  <c r="V200" i="3"/>
  <c r="W222" i="7"/>
  <c r="U225" i="7"/>
  <c r="U246" i="7"/>
  <c r="U264" i="7"/>
  <c r="V253" i="3"/>
  <c r="U269" i="3"/>
  <c r="U225" i="3"/>
  <c r="V213" i="3"/>
  <c r="U196" i="3"/>
  <c r="V181" i="3"/>
  <c r="U231" i="3"/>
  <c r="U235" i="3"/>
  <c r="U249" i="3"/>
  <c r="V269" i="3"/>
  <c r="W223" i="3"/>
  <c r="U192" i="7"/>
  <c r="W200" i="7"/>
  <c r="U203" i="7"/>
  <c r="W207" i="7"/>
  <c r="W215" i="7"/>
  <c r="W239" i="7"/>
  <c r="V265" i="3"/>
  <c r="U195" i="3"/>
  <c r="U230" i="7"/>
  <c r="U245" i="3"/>
  <c r="W193" i="3"/>
  <c r="W182" i="3"/>
  <c r="V245" i="3"/>
  <c r="W249" i="3"/>
  <c r="V255" i="3"/>
  <c r="U261" i="3"/>
  <c r="W265" i="3"/>
  <c r="U229" i="3"/>
  <c r="V217" i="3"/>
  <c r="V238" i="3"/>
  <c r="U226" i="3"/>
  <c r="V222" i="3"/>
  <c r="W218" i="3"/>
  <c r="V214" i="3"/>
  <c r="U179" i="7"/>
  <c r="U189" i="7"/>
  <c r="W208" i="7"/>
  <c r="W216" i="7"/>
  <c r="V220" i="7"/>
  <c r="W224" i="7"/>
  <c r="U240" i="7"/>
  <c r="V196" i="3"/>
  <c r="U189" i="3"/>
  <c r="V266" i="3"/>
  <c r="W190" i="7"/>
  <c r="W194" i="7"/>
  <c r="U205" i="7"/>
  <c r="W248" i="7"/>
  <c r="W262" i="7"/>
  <c r="W228" i="7"/>
  <c r="U178" i="7"/>
  <c r="U180" i="7"/>
  <c r="U184" i="7"/>
  <c r="W189" i="7"/>
  <c r="W191" i="7"/>
  <c r="U198" i="7"/>
  <c r="V204" i="7"/>
  <c r="W210" i="7"/>
  <c r="W229" i="7"/>
  <c r="U232" i="7"/>
  <c r="W251" i="7"/>
  <c r="U254" i="7"/>
  <c r="W263" i="7"/>
  <c r="W186" i="7"/>
  <c r="W211" i="7"/>
  <c r="U227" i="7"/>
  <c r="W244" i="7"/>
  <c r="W258" i="7"/>
  <c r="W252" i="7"/>
  <c r="U176" i="7"/>
  <c r="U187" i="7"/>
  <c r="U204" i="7"/>
  <c r="U219" i="7"/>
  <c r="W225" i="7"/>
  <c r="V233" i="7"/>
  <c r="W235" i="7"/>
  <c r="V242" i="7"/>
  <c r="W245" i="7"/>
  <c r="W259" i="7"/>
  <c r="V262" i="7"/>
  <c r="W265" i="7"/>
  <c r="V185" i="7"/>
  <c r="V203" i="7"/>
  <c r="U234" i="7"/>
  <c r="V265" i="7"/>
  <c r="W268" i="7"/>
  <c r="W177" i="7"/>
  <c r="W183" i="7"/>
  <c r="W185" i="7"/>
  <c r="W203" i="7"/>
  <c r="V217" i="7"/>
  <c r="U224" i="7"/>
  <c r="U229" i="7"/>
  <c r="V180" i="7"/>
  <c r="W178" i="7"/>
  <c r="W180" i="7"/>
  <c r="U190" i="7"/>
  <c r="U200" i="7"/>
  <c r="W213" i="7"/>
  <c r="V229" i="7"/>
  <c r="W237" i="7"/>
  <c r="W253" i="7"/>
  <c r="V257" i="7"/>
  <c r="U262" i="7"/>
  <c r="V266" i="7"/>
  <c r="W266" i="3"/>
  <c r="W214" i="3"/>
  <c r="U208" i="7"/>
  <c r="U209" i="7"/>
  <c r="V212" i="7"/>
  <c r="W214" i="7"/>
  <c r="W226" i="7"/>
  <c r="W231" i="7"/>
  <c r="W236" i="7"/>
  <c r="W250" i="7"/>
  <c r="W234" i="3"/>
  <c r="U242" i="3"/>
  <c r="U210" i="3"/>
  <c r="U199" i="3"/>
  <c r="W195" i="3"/>
  <c r="V242" i="3"/>
  <c r="U246" i="3"/>
  <c r="W217" i="3"/>
  <c r="W176" i="7"/>
  <c r="W188" i="7"/>
  <c r="W193" i="7"/>
  <c r="V198" i="7"/>
  <c r="W205" i="7"/>
  <c r="V208" i="7"/>
  <c r="U213" i="7"/>
  <c r="W217" i="7"/>
  <c r="W220" i="7"/>
  <c r="V222" i="7"/>
  <c r="U237" i="7"/>
  <c r="U238" i="7"/>
  <c r="V241" i="7"/>
  <c r="W243" i="7"/>
  <c r="V246" i="7"/>
  <c r="U251" i="7"/>
  <c r="W255" i="7"/>
  <c r="V258" i="7"/>
  <c r="W260" i="7"/>
  <c r="W267" i="7"/>
  <c r="W206" i="3"/>
  <c r="W184" i="3"/>
  <c r="U206" i="7"/>
  <c r="V213" i="7"/>
  <c r="W227" i="7"/>
  <c r="W232" i="7"/>
  <c r="W234" i="7"/>
  <c r="V237" i="7"/>
  <c r="U242" i="7"/>
  <c r="W246" i="7"/>
  <c r="W249" i="7"/>
  <c r="V251" i="7"/>
  <c r="V246" i="3"/>
  <c r="V195" i="3"/>
  <c r="W192" i="3"/>
  <c r="U250" i="3"/>
  <c r="W226" i="3"/>
  <c r="W213" i="3"/>
  <c r="W268" i="3"/>
  <c r="W264" i="3"/>
  <c r="W260" i="3"/>
  <c r="W256" i="3"/>
  <c r="W252" i="3"/>
  <c r="V248" i="3"/>
  <c r="W244" i="3"/>
  <c r="V240" i="3"/>
  <c r="W236" i="3"/>
  <c r="U232" i="3"/>
  <c r="U228" i="3"/>
  <c r="W224" i="3"/>
  <c r="U220" i="3"/>
  <c r="W216" i="3"/>
  <c r="U212" i="3"/>
  <c r="W208" i="3"/>
  <c r="V204" i="3"/>
  <c r="U211" i="7"/>
  <c r="U216" i="7"/>
  <c r="W256" i="7"/>
  <c r="U177" i="7"/>
  <c r="U197" i="7"/>
  <c r="V216" i="7"/>
  <c r="U221" i="7"/>
  <c r="V254" i="7"/>
  <c r="U259" i="7"/>
  <c r="V192" i="3"/>
  <c r="V180" i="3"/>
  <c r="V250" i="3"/>
  <c r="U258" i="3"/>
  <c r="U230" i="3"/>
  <c r="W254" i="3"/>
  <c r="V258" i="3"/>
  <c r="U262" i="3"/>
  <c r="W229" i="3"/>
  <c r="W222" i="3"/>
  <c r="V197" i="7"/>
  <c r="W199" i="7"/>
  <c r="W206" i="7"/>
  <c r="V209" i="7"/>
  <c r="U214" i="7"/>
  <c r="W218" i="7"/>
  <c r="V221" i="7"/>
  <c r="W223" i="7"/>
  <c r="W240" i="7"/>
  <c r="W242" i="7"/>
  <c r="V245" i="7"/>
  <c r="U250" i="7"/>
  <c r="W254" i="7"/>
  <c r="W257" i="7"/>
  <c r="V259" i="7"/>
  <c r="W266" i="7"/>
  <c r="W269" i="7"/>
  <c r="U254" i="3"/>
  <c r="U206" i="3"/>
  <c r="W182" i="7"/>
  <c r="W187" i="7"/>
  <c r="W192" i="7"/>
  <c r="W209" i="7"/>
  <c r="W212" i="7"/>
  <c r="V214" i="7"/>
  <c r="V238" i="7"/>
  <c r="U243" i="7"/>
  <c r="V250" i="7"/>
  <c r="W264" i="7"/>
  <c r="U267" i="7"/>
  <c r="U195" i="7"/>
  <c r="W195" i="7"/>
  <c r="V195" i="7"/>
  <c r="V201" i="7"/>
  <c r="U201" i="7"/>
  <c r="W201" i="7"/>
  <c r="U202" i="3"/>
  <c r="W202" i="3"/>
  <c r="V202" i="3"/>
  <c r="V201" i="3"/>
  <c r="W232" i="3"/>
  <c r="U260" i="3"/>
  <c r="U268" i="3"/>
  <c r="U224" i="3"/>
  <c r="U216" i="3"/>
  <c r="U190" i="3"/>
  <c r="U244" i="3"/>
  <c r="U252" i="3"/>
  <c r="V260" i="3"/>
  <c r="V268" i="3"/>
  <c r="V182" i="7"/>
  <c r="V187" i="7"/>
  <c r="V192" i="7"/>
  <c r="V200" i="7"/>
  <c r="V211" i="7"/>
  <c r="V219" i="7"/>
  <c r="V227" i="7"/>
  <c r="V232" i="7"/>
  <c r="V240" i="7"/>
  <c r="V248" i="7"/>
  <c r="V256" i="7"/>
  <c r="V264" i="7"/>
  <c r="U269" i="7"/>
  <c r="U236" i="3"/>
  <c r="V244" i="3"/>
  <c r="V252" i="3"/>
  <c r="W228" i="3"/>
  <c r="W220" i="3"/>
  <c r="W212" i="3"/>
  <c r="U266" i="7"/>
  <c r="V269" i="7"/>
  <c r="U197" i="3"/>
  <c r="V208" i="3"/>
  <c r="W204" i="3"/>
  <c r="U204" i="3"/>
  <c r="W194" i="3"/>
  <c r="W186" i="3"/>
  <c r="W178" i="3"/>
  <c r="V236" i="3"/>
  <c r="V228" i="3"/>
  <c r="V220" i="3"/>
  <c r="V212" i="3"/>
  <c r="U181" i="7"/>
  <c r="U186" i="7"/>
  <c r="U191" i="7"/>
  <c r="U202" i="7"/>
  <c r="U210" i="7"/>
  <c r="U218" i="7"/>
  <c r="U226" i="7"/>
  <c r="U231" i="7"/>
  <c r="U239" i="7"/>
  <c r="U247" i="7"/>
  <c r="U255" i="7"/>
  <c r="U263" i="7"/>
  <c r="U264" i="3"/>
  <c r="V181" i="7"/>
  <c r="V186" i="7"/>
  <c r="V191" i="7"/>
  <c r="U196" i="7"/>
  <c r="U199" i="7"/>
  <c r="V202" i="7"/>
  <c r="U207" i="7"/>
  <c r="V210" i="7"/>
  <c r="U215" i="7"/>
  <c r="V218" i="7"/>
  <c r="U223" i="7"/>
  <c r="V226" i="7"/>
  <c r="V231" i="7"/>
  <c r="U236" i="7"/>
  <c r="V239" i="7"/>
  <c r="U244" i="7"/>
  <c r="V247" i="7"/>
  <c r="U252" i="7"/>
  <c r="V255" i="7"/>
  <c r="U260" i="7"/>
  <c r="V263" i="7"/>
  <c r="U268" i="7"/>
  <c r="V186" i="3"/>
  <c r="U256" i="3"/>
  <c r="V256" i="3"/>
  <c r="V264" i="3"/>
  <c r="U183" i="7"/>
  <c r="U188" i="7"/>
  <c r="U193" i="7"/>
  <c r="V196" i="7"/>
  <c r="V207" i="7"/>
  <c r="U212" i="7"/>
  <c r="V215" i="7"/>
  <c r="U220" i="7"/>
  <c r="V223" i="7"/>
  <c r="U228" i="7"/>
  <c r="U233" i="7"/>
  <c r="V236" i="7"/>
  <c r="U241" i="7"/>
  <c r="V244" i="7"/>
  <c r="U249" i="7"/>
  <c r="V252" i="7"/>
  <c r="U257" i="7"/>
  <c r="V260" i="7"/>
  <c r="V268" i="7"/>
  <c r="U194" i="3"/>
  <c r="W201" i="3"/>
  <c r="U240" i="3"/>
  <c r="U24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100_conv_fp32.out" type="6" refreshedVersion="0" background="1" saveData="1">
    <textPr fileType="mac" sourceFile="OSXFUSE Volume 0 (sshfs):DeepBench-ext:code:nvidia:v100_conv_fp32.out" delimited="0">
      <textFields count="16">
        <textField/>
        <textField position="5"/>
        <textField position="12"/>
        <textField position="19"/>
        <textField position="34"/>
        <textField position="44"/>
        <textField position="48"/>
        <textField position="55"/>
        <textField position="62"/>
        <textField position="74"/>
        <textField position="87"/>
        <textField position="97"/>
        <textField position="114"/>
        <textField position="138"/>
        <textField position="162"/>
        <textField position="182"/>
      </textFields>
    </textPr>
  </connection>
  <connection id="2" xr16:uid="{00000000-0015-0000-FFFF-FFFF01000000}" name="v100_conv_fp32.out1" type="6" refreshedVersion="0" background="1" saveData="1">
    <textPr fileType="mac" sourceFile="OSXFUSE Volume 0 (sshfs):DeepBench-ext:code:nvidia:v100_conv_fp32.out" delimited="0">
      <textFields count="17">
        <textField/>
        <textField position="5"/>
        <textField position="12"/>
        <textField position="19"/>
        <textField position="34"/>
        <textField position="44"/>
        <textField position="48"/>
        <textField position="55"/>
        <textField position="62"/>
        <textField position="74"/>
        <textField position="87"/>
        <textField position="97"/>
        <textField position="114"/>
        <textField position="138"/>
        <textField position="162"/>
        <textField position="174"/>
        <textField position="181"/>
      </textFields>
    </textPr>
  </connection>
</connections>
</file>

<file path=xl/sharedStrings.xml><?xml version="1.0" encoding="utf-8"?>
<sst xmlns="http://schemas.openxmlformats.org/spreadsheetml/2006/main" count="1666" uniqueCount="92">
  <si>
    <t>Dense Matrix Multiplication</t>
  </si>
  <si>
    <t>Convolution</t>
  </si>
  <si>
    <t>M</t>
  </si>
  <si>
    <t>N</t>
  </si>
  <si>
    <t>K</t>
  </si>
  <si>
    <t>A Transpose</t>
  </si>
  <si>
    <t>B Transpose</t>
  </si>
  <si>
    <t>W</t>
  </si>
  <si>
    <t>H</t>
  </si>
  <si>
    <t>C</t>
  </si>
  <si>
    <t xml:space="preserve">K </t>
  </si>
  <si>
    <t>Recurrent Layers - Vanilla</t>
  </si>
  <si>
    <t>Recurrent Layers - LSTM</t>
  </si>
  <si>
    <t>Hidden Units</t>
  </si>
  <si>
    <t>Timesteps</t>
  </si>
  <si>
    <t>T</t>
  </si>
  <si>
    <t>(both matrices are 2560x7133)</t>
  </si>
  <si>
    <t>Time Forward (msec)</t>
  </si>
  <si>
    <t xml:space="preserve">Time Forward (msec) </t>
  </si>
  <si>
    <t>Forward (msec)</t>
  </si>
  <si>
    <t>wrt Inputs (msec)</t>
  </si>
  <si>
    <t>wrt Parameters (msec)</t>
  </si>
  <si>
    <t>Time (msec)</t>
  </si>
  <si>
    <t>TERAFLOPS</t>
  </si>
  <si>
    <t>pad_h</t>
  </si>
  <si>
    <t>pad_w</t>
  </si>
  <si>
    <t>Vertical stride</t>
  </si>
  <si>
    <t>Horizontal stride</t>
  </si>
  <si>
    <t>P</t>
  </si>
  <si>
    <t>Q</t>
  </si>
  <si>
    <t>Forward Algorithm</t>
  </si>
  <si>
    <t>IMPLICIT_PRECOMP_GEMM</t>
  </si>
  <si>
    <t>WINOGRAD</t>
  </si>
  <si>
    <t>FWD TERAFLOPS</t>
  </si>
  <si>
    <t>BWD INPUTS TERAFLOPS</t>
  </si>
  <si>
    <t>BWD PARMS TERAFLOPS</t>
  </si>
  <si>
    <t>TERAFLOPS FWD</t>
  </si>
  <si>
    <t>CPU Model</t>
  </si>
  <si>
    <t>GPU Model</t>
  </si>
  <si>
    <t>Linux Kernel Version</t>
  </si>
  <si>
    <t>CUDA Version</t>
  </si>
  <si>
    <t>Cudnn Version</t>
  </si>
  <si>
    <t>OpenMPI Version</t>
  </si>
  <si>
    <t>Nvidia Driver</t>
  </si>
  <si>
    <t>N/A*</t>
  </si>
  <si>
    <t>* = The backward pass wrt inputs is excluded for these kernels since they are typically the input layers of a neural network</t>
  </si>
  <si>
    <t>Total Time (msec)</t>
  </si>
  <si>
    <t>WINOGRAD_NONFUSED</t>
  </si>
  <si>
    <t>FFT_TILING</t>
  </si>
  <si>
    <t>IMPLICIT_GEMM</t>
  </si>
  <si>
    <t>All-Reduce</t>
  </si>
  <si>
    <t>Size # floats</t>
  </si>
  <si>
    <t># chips / accelerator cards</t>
  </si>
  <si>
    <t>Mean All Reduce Time (msec)</t>
  </si>
  <si>
    <t>Gigabytes/sec</t>
  </si>
  <si>
    <t>Selected Algorithm</t>
  </si>
  <si>
    <t>Std Dev All Reduce Time (msec)</t>
  </si>
  <si>
    <t>NCCL Single Process</t>
  </si>
  <si>
    <t xml:space="preserve">OSU MPI </t>
  </si>
  <si>
    <t>OSU MPI</t>
  </si>
  <si>
    <t>NCCL MPI</t>
  </si>
  <si>
    <t>Precision</t>
  </si>
  <si>
    <t>Float</t>
  </si>
  <si>
    <t>Recurrent Layers - GRU</t>
  </si>
  <si>
    <t>Hidden units</t>
  </si>
  <si>
    <t>R (Filter height)</t>
  </si>
  <si>
    <t>S (Filter width)</t>
  </si>
  <si>
    <t>Language Modelling</t>
  </si>
  <si>
    <t>Machine Translation</t>
  </si>
  <si>
    <t>16 bit inputs, 16 bit multiplication, 32 bit addition</t>
  </si>
  <si>
    <t>Character Language Modelling</t>
  </si>
  <si>
    <t>LICIT_PRECOMP_GEMM</t>
  </si>
  <si>
    <t>DeepSpeech</t>
  </si>
  <si>
    <t>Speaker ID</t>
  </si>
  <si>
    <t>OCR</t>
  </si>
  <si>
    <t>Face Recognition</t>
  </si>
  <si>
    <t>Vision</t>
  </si>
  <si>
    <t>Resnet</t>
  </si>
  <si>
    <t>Source</t>
  </si>
  <si>
    <t xml:space="preserve"> </t>
  </si>
  <si>
    <t>NVIDIA V100</t>
  </si>
  <si>
    <t>Intel(R) Xeon(R) CPU E5-2698 v4 @ 2.20GHz</t>
  </si>
  <si>
    <t>Time Backward wrt Weights (msec)</t>
  </si>
  <si>
    <t>Time Backward wrt Inputs (msec)</t>
  </si>
  <si>
    <t>Total Time</t>
  </si>
  <si>
    <t>TERAFLOPS BWD Inputs</t>
  </si>
  <si>
    <t>TERAFLOPS BWD Weights</t>
  </si>
  <si>
    <t xml:space="preserve">Time Backward wrt Inputs (msec) </t>
  </si>
  <si>
    <t>-</t>
  </si>
  <si>
    <t>4.15.0-54-generic</t>
  </si>
  <si>
    <t>10.1.243</t>
  </si>
  <si>
    <t>7.6.2.24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</si>
</sst>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/>
    <xf numFmtId="165" fontId="0" fillId="0" borderId="0" xfId="0" applyNumberFormat="1" applyFont="1"/>
    <xf numFmtId="165" fontId="0" fillId="0" borderId="0" xfId="0" applyNumberFormat="1"/>
    <xf numFmtId="2" fontId="6" fillId="2" borderId="0" xfId="515" applyNumberFormat="1"/>
    <xf numFmtId="0" fontId="5" fillId="0" borderId="0" xfId="0" applyFont="1" applyFill="1" applyAlignment="1">
      <alignment vertical="center"/>
    </xf>
    <xf numFmtId="0" fontId="1" fillId="0" borderId="0" xfId="540"/>
  </cellXfs>
  <cellStyles count="5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/>
    <cellStyle name="Neutral" xfId="515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5"/>
  <sheetViews>
    <sheetView tabSelected="1" zoomScale="85" zoomScaleNormal="85" workbookViewId="0">
      <selection activeCell="B1" sqref="B1"/>
    </sheetView>
  </sheetViews>
  <sheetFormatPr defaultColWidth="11" defaultRowHeight="15.75" x14ac:dyDescent="0.25"/>
  <cols>
    <col min="1" max="1" width="28" customWidth="1"/>
    <col min="2" max="2" width="26" bestFit="1" customWidth="1"/>
    <col min="4" max="4" width="22" customWidth="1"/>
    <col min="7" max="7" width="22.5" customWidth="1"/>
    <col min="8" max="8" width="32.625" customWidth="1"/>
    <col min="9" max="9" width="30.375" customWidth="1"/>
    <col min="10" max="10" width="20" customWidth="1"/>
    <col min="11" max="11" width="21.875" customWidth="1"/>
    <col min="12" max="12" width="24" customWidth="1"/>
    <col min="13" max="13" width="18" customWidth="1"/>
    <col min="14" max="14" width="20.875" customWidth="1"/>
    <col min="20" max="20" width="18.5" customWidth="1"/>
    <col min="21" max="21" width="22.375" customWidth="1"/>
    <col min="22" max="22" width="24.625" customWidth="1"/>
    <col min="23" max="23" width="16.875" customWidth="1"/>
  </cols>
  <sheetData>
    <row r="1" spans="1:12" x14ac:dyDescent="0.25">
      <c r="A1" s="5" t="s">
        <v>61</v>
      </c>
      <c r="B1" s="5" t="s">
        <v>62</v>
      </c>
    </row>
    <row r="3" spans="1:12" x14ac:dyDescent="0.25">
      <c r="A3" s="9"/>
      <c r="B3" s="10"/>
      <c r="C3" s="11"/>
      <c r="E3" s="2"/>
    </row>
    <row r="4" spans="1:12" x14ac:dyDescent="0.25">
      <c r="A4" t="s">
        <v>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22</v>
      </c>
      <c r="J4" t="s">
        <v>23</v>
      </c>
    </row>
    <row r="5" spans="1:12" x14ac:dyDescent="0.25">
      <c r="B5" t="s">
        <v>72</v>
      </c>
      <c r="C5">
        <v>1760</v>
      </c>
      <c r="D5">
        <v>16</v>
      </c>
      <c r="E5">
        <v>1760</v>
      </c>
      <c r="F5" t="s">
        <v>3</v>
      </c>
      <c r="G5" t="s">
        <v>3</v>
      </c>
      <c r="I5" s="2">
        <v>3.7999999999999999E-2</v>
      </c>
      <c r="J5" s="2">
        <f>(2*C5*D5*E5)/(I5/1000)/10^12</f>
        <v>2.6085052631578947</v>
      </c>
      <c r="K5" s="2"/>
      <c r="L5" s="2"/>
    </row>
    <row r="6" spans="1:12" x14ac:dyDescent="0.25">
      <c r="B6" t="s">
        <v>72</v>
      </c>
      <c r="C6">
        <v>1760</v>
      </c>
      <c r="D6">
        <v>32</v>
      </c>
      <c r="E6">
        <v>1760</v>
      </c>
      <c r="F6" t="s">
        <v>3</v>
      </c>
      <c r="G6" t="s">
        <v>3</v>
      </c>
      <c r="I6" s="2">
        <v>4.1000000000000002E-2</v>
      </c>
      <c r="J6" s="2">
        <f t="shared" ref="J6:J48" si="0">(2*C6*D6*E6)/(I6/1000)/10^12</f>
        <v>4.8352780487804869</v>
      </c>
      <c r="K6" s="2"/>
      <c r="L6" s="2"/>
    </row>
    <row r="7" spans="1:12" x14ac:dyDescent="0.25">
      <c r="B7" t="s">
        <v>72</v>
      </c>
      <c r="C7">
        <v>1760</v>
      </c>
      <c r="D7">
        <v>64</v>
      </c>
      <c r="E7">
        <v>1760</v>
      </c>
      <c r="F7" t="s">
        <v>3</v>
      </c>
      <c r="G7" t="s">
        <v>3</v>
      </c>
      <c r="I7" s="2">
        <v>5.6000000000000001E-2</v>
      </c>
      <c r="J7" s="2">
        <f t="shared" si="0"/>
        <v>7.0802285714285711</v>
      </c>
      <c r="K7" s="2"/>
      <c r="L7" s="2"/>
    </row>
    <row r="8" spans="1:12" x14ac:dyDescent="0.25">
      <c r="B8" t="s">
        <v>72</v>
      </c>
      <c r="C8">
        <v>1760</v>
      </c>
      <c r="D8">
        <v>128</v>
      </c>
      <c r="E8">
        <v>1760</v>
      </c>
      <c r="F8" t="s">
        <v>3</v>
      </c>
      <c r="G8" t="s">
        <v>3</v>
      </c>
      <c r="I8" s="2">
        <v>8.7999999999999995E-2</v>
      </c>
      <c r="J8" s="2">
        <f t="shared" si="0"/>
        <v>9.0112000000000005</v>
      </c>
      <c r="K8" s="2"/>
      <c r="L8" s="2"/>
    </row>
    <row r="9" spans="1:12" x14ac:dyDescent="0.25">
      <c r="B9" t="s">
        <v>72</v>
      </c>
      <c r="C9">
        <v>1760</v>
      </c>
      <c r="D9">
        <v>7000</v>
      </c>
      <c r="E9">
        <v>1760</v>
      </c>
      <c r="F9" t="s">
        <v>3</v>
      </c>
      <c r="G9" t="s">
        <v>3</v>
      </c>
      <c r="I9" s="2">
        <v>3.3759999999999999</v>
      </c>
      <c r="J9" s="2">
        <f t="shared" si="0"/>
        <v>12.845497630331755</v>
      </c>
      <c r="K9" s="2"/>
      <c r="L9" s="2"/>
    </row>
    <row r="10" spans="1:12" x14ac:dyDescent="0.25">
      <c r="B10" t="s">
        <v>72</v>
      </c>
      <c r="C10">
        <v>2048</v>
      </c>
      <c r="D10">
        <v>16</v>
      </c>
      <c r="E10">
        <v>2048</v>
      </c>
      <c r="F10" t="s">
        <v>3</v>
      </c>
      <c r="G10" t="s">
        <v>3</v>
      </c>
      <c r="I10" s="2">
        <v>4.2000000000000003E-2</v>
      </c>
      <c r="J10" s="2">
        <f t="shared" si="0"/>
        <v>3.1956601904761901</v>
      </c>
      <c r="K10" s="2"/>
      <c r="L10" s="2"/>
    </row>
    <row r="11" spans="1:12" x14ac:dyDescent="0.25">
      <c r="B11" t="s">
        <v>72</v>
      </c>
      <c r="C11">
        <v>2048</v>
      </c>
      <c r="D11">
        <v>32</v>
      </c>
      <c r="E11">
        <v>2048</v>
      </c>
      <c r="F11" t="s">
        <v>3</v>
      </c>
      <c r="G11" t="s">
        <v>3</v>
      </c>
      <c r="I11" s="2">
        <v>4.4999999999999998E-2</v>
      </c>
      <c r="J11" s="2">
        <f t="shared" si="0"/>
        <v>5.965232355555556</v>
      </c>
      <c r="K11" s="2"/>
      <c r="L11" s="2"/>
    </row>
    <row r="12" spans="1:12" x14ac:dyDescent="0.25">
      <c r="B12" t="s">
        <v>72</v>
      </c>
      <c r="C12">
        <v>2048</v>
      </c>
      <c r="D12">
        <v>64</v>
      </c>
      <c r="E12">
        <v>2048</v>
      </c>
      <c r="F12" t="s">
        <v>3</v>
      </c>
      <c r="G12" t="s">
        <v>3</v>
      </c>
      <c r="I12" s="2">
        <v>6.3E-2</v>
      </c>
      <c r="J12" s="2">
        <f t="shared" si="0"/>
        <v>8.5217605079365075</v>
      </c>
      <c r="K12" s="2"/>
      <c r="L12" s="2"/>
    </row>
    <row r="13" spans="1:12" x14ac:dyDescent="0.25">
      <c r="B13" t="s">
        <v>72</v>
      </c>
      <c r="C13">
        <v>2048</v>
      </c>
      <c r="D13">
        <v>128</v>
      </c>
      <c r="E13">
        <v>2048</v>
      </c>
      <c r="F13" t="s">
        <v>3</v>
      </c>
      <c r="G13" t="s">
        <v>3</v>
      </c>
      <c r="I13" s="2">
        <v>0.106</v>
      </c>
      <c r="J13" s="2">
        <f t="shared" si="0"/>
        <v>10.129639849056604</v>
      </c>
      <c r="K13" s="2"/>
      <c r="L13" s="2"/>
    </row>
    <row r="14" spans="1:12" x14ac:dyDescent="0.25">
      <c r="B14" t="s">
        <v>72</v>
      </c>
      <c r="C14">
        <v>2048</v>
      </c>
      <c r="D14">
        <v>7000</v>
      </c>
      <c r="E14">
        <v>2048</v>
      </c>
      <c r="F14" t="s">
        <v>3</v>
      </c>
      <c r="G14" t="s">
        <v>3</v>
      </c>
      <c r="I14" s="2">
        <v>4.3869999999999996</v>
      </c>
      <c r="J14" s="2">
        <f t="shared" si="0"/>
        <v>13.385059493959428</v>
      </c>
      <c r="K14" s="2"/>
      <c r="L14" s="2"/>
    </row>
    <row r="15" spans="1:12" x14ac:dyDescent="0.25">
      <c r="B15" t="s">
        <v>72</v>
      </c>
      <c r="C15">
        <v>2560</v>
      </c>
      <c r="D15">
        <v>16</v>
      </c>
      <c r="E15">
        <v>2560</v>
      </c>
      <c r="F15" t="s">
        <v>3</v>
      </c>
      <c r="G15" t="s">
        <v>3</v>
      </c>
      <c r="I15" s="2">
        <v>5.0999999999999997E-2</v>
      </c>
      <c r="J15" s="2">
        <f t="shared" si="0"/>
        <v>4.1120627450980392</v>
      </c>
      <c r="K15" s="2"/>
      <c r="L15" s="2"/>
    </row>
    <row r="16" spans="1:12" x14ac:dyDescent="0.25">
      <c r="B16" t="s">
        <v>72</v>
      </c>
      <c r="C16">
        <v>2560</v>
      </c>
      <c r="D16">
        <v>32</v>
      </c>
      <c r="E16">
        <v>2560</v>
      </c>
      <c r="F16" t="s">
        <v>3</v>
      </c>
      <c r="G16" t="s">
        <v>3</v>
      </c>
      <c r="I16" s="2">
        <v>5.3999999999999999E-2</v>
      </c>
      <c r="J16" s="2">
        <f t="shared" si="0"/>
        <v>7.7672296296296297</v>
      </c>
      <c r="K16" s="2"/>
      <c r="L16" s="2"/>
    </row>
    <row r="17" spans="2:12" x14ac:dyDescent="0.25">
      <c r="B17" t="s">
        <v>72</v>
      </c>
      <c r="C17">
        <v>2560</v>
      </c>
      <c r="D17">
        <v>64</v>
      </c>
      <c r="E17">
        <v>2560</v>
      </c>
      <c r="F17" t="s">
        <v>3</v>
      </c>
      <c r="G17" t="s">
        <v>3</v>
      </c>
      <c r="I17" s="2">
        <v>7.4999999999999997E-2</v>
      </c>
      <c r="J17" s="2">
        <f t="shared" si="0"/>
        <v>11.184810666666667</v>
      </c>
      <c r="K17" s="2"/>
      <c r="L17" s="2"/>
    </row>
    <row r="18" spans="2:12" x14ac:dyDescent="0.25">
      <c r="B18" t="s">
        <v>72</v>
      </c>
      <c r="C18">
        <v>2560</v>
      </c>
      <c r="D18">
        <v>128</v>
      </c>
      <c r="E18">
        <v>2560</v>
      </c>
      <c r="F18" t="s">
        <v>3</v>
      </c>
      <c r="G18" t="s">
        <v>3</v>
      </c>
      <c r="I18" s="2">
        <v>0.128</v>
      </c>
      <c r="J18" s="2">
        <f t="shared" si="0"/>
        <v>13.107200000000001</v>
      </c>
      <c r="K18" s="2"/>
      <c r="L18" s="2"/>
    </row>
    <row r="19" spans="2:12" x14ac:dyDescent="0.25">
      <c r="B19" t="s">
        <v>72</v>
      </c>
      <c r="C19">
        <v>2560</v>
      </c>
      <c r="D19">
        <v>7000</v>
      </c>
      <c r="E19">
        <v>2560</v>
      </c>
      <c r="F19" t="s">
        <v>3</v>
      </c>
      <c r="G19" t="s">
        <v>3</v>
      </c>
      <c r="I19" s="2">
        <v>6.9480000000000004</v>
      </c>
      <c r="J19" s="2">
        <f t="shared" si="0"/>
        <v>13.205296488198043</v>
      </c>
      <c r="K19" s="2"/>
      <c r="L19" s="2"/>
    </row>
    <row r="20" spans="2:12" x14ac:dyDescent="0.25">
      <c r="B20" t="s">
        <v>72</v>
      </c>
      <c r="C20">
        <v>4096</v>
      </c>
      <c r="D20">
        <v>16</v>
      </c>
      <c r="E20">
        <v>4096</v>
      </c>
      <c r="F20" t="s">
        <v>3</v>
      </c>
      <c r="G20" t="s">
        <v>3</v>
      </c>
      <c r="I20" s="2">
        <v>0.11</v>
      </c>
      <c r="J20" s="2">
        <f t="shared" si="0"/>
        <v>4.8806446545454545</v>
      </c>
      <c r="K20" s="2"/>
      <c r="L20" s="2"/>
    </row>
    <row r="21" spans="2:12" x14ac:dyDescent="0.25">
      <c r="B21" t="s">
        <v>72</v>
      </c>
      <c r="C21">
        <v>4096</v>
      </c>
      <c r="D21">
        <v>32</v>
      </c>
      <c r="E21">
        <v>4096</v>
      </c>
      <c r="F21" t="s">
        <v>3</v>
      </c>
      <c r="G21" t="s">
        <v>3</v>
      </c>
      <c r="I21" s="2">
        <v>0.11</v>
      </c>
      <c r="J21" s="2">
        <f t="shared" si="0"/>
        <v>9.761289309090909</v>
      </c>
      <c r="K21" s="2"/>
      <c r="L21" s="2"/>
    </row>
    <row r="22" spans="2:12" x14ac:dyDescent="0.25">
      <c r="B22" t="s">
        <v>72</v>
      </c>
      <c r="C22">
        <v>4096</v>
      </c>
      <c r="D22">
        <v>64</v>
      </c>
      <c r="E22">
        <v>4096</v>
      </c>
      <c r="F22" t="s">
        <v>3</v>
      </c>
      <c r="G22" t="s">
        <v>3</v>
      </c>
      <c r="I22" s="2">
        <v>0.17399999999999999</v>
      </c>
      <c r="J22" s="2">
        <f t="shared" si="0"/>
        <v>12.341860045977011</v>
      </c>
      <c r="K22" s="2"/>
      <c r="L22" s="2"/>
    </row>
    <row r="23" spans="2:12" x14ac:dyDescent="0.25">
      <c r="B23" t="s">
        <v>72</v>
      </c>
      <c r="C23">
        <v>4096</v>
      </c>
      <c r="D23">
        <v>128</v>
      </c>
      <c r="E23">
        <v>4096</v>
      </c>
      <c r="F23" t="s">
        <v>3</v>
      </c>
      <c r="G23" t="s">
        <v>3</v>
      </c>
      <c r="I23" s="2">
        <v>0.33200000000000002</v>
      </c>
      <c r="J23" s="2">
        <f t="shared" si="0"/>
        <v>12.93664848192771</v>
      </c>
      <c r="K23" s="2"/>
      <c r="L23" s="2"/>
    </row>
    <row r="24" spans="2:12" x14ac:dyDescent="0.25">
      <c r="B24" t="s">
        <v>72</v>
      </c>
      <c r="C24">
        <v>4096</v>
      </c>
      <c r="D24">
        <v>7000</v>
      </c>
      <c r="E24">
        <v>4096</v>
      </c>
      <c r="F24" t="s">
        <v>3</v>
      </c>
      <c r="G24" t="s">
        <v>3</v>
      </c>
      <c r="I24" s="2">
        <v>15.894</v>
      </c>
      <c r="J24" s="2">
        <f t="shared" si="0"/>
        <v>14.77796803825343</v>
      </c>
      <c r="K24" s="2"/>
      <c r="L24" s="2"/>
    </row>
    <row r="25" spans="2:12" x14ac:dyDescent="0.25">
      <c r="B25" t="s">
        <v>72</v>
      </c>
      <c r="C25">
        <v>1760</v>
      </c>
      <c r="D25">
        <v>16</v>
      </c>
      <c r="E25">
        <v>1760</v>
      </c>
      <c r="F25" t="s">
        <v>15</v>
      </c>
      <c r="G25" t="s">
        <v>3</v>
      </c>
      <c r="I25" s="2">
        <v>3.6999999999999998E-2</v>
      </c>
      <c r="J25" s="2">
        <f t="shared" si="0"/>
        <v>2.6790054054054058</v>
      </c>
      <c r="K25" s="2"/>
      <c r="L25" s="2"/>
    </row>
    <row r="26" spans="2:12" x14ac:dyDescent="0.25">
      <c r="B26" t="s">
        <v>72</v>
      </c>
      <c r="C26">
        <v>1760</v>
      </c>
      <c r="D26">
        <v>32</v>
      </c>
      <c r="E26">
        <v>1760</v>
      </c>
      <c r="F26" t="s">
        <v>15</v>
      </c>
      <c r="G26" t="s">
        <v>3</v>
      </c>
      <c r="I26" s="2">
        <v>4.2999999999999997E-2</v>
      </c>
      <c r="J26" s="2">
        <f t="shared" si="0"/>
        <v>4.6103813953488375</v>
      </c>
      <c r="K26" s="2"/>
      <c r="L26" s="2"/>
    </row>
    <row r="27" spans="2:12" x14ac:dyDescent="0.25">
      <c r="B27" t="s">
        <v>72</v>
      </c>
      <c r="C27">
        <v>1760</v>
      </c>
      <c r="D27">
        <v>64</v>
      </c>
      <c r="E27">
        <v>1760</v>
      </c>
      <c r="F27" t="s">
        <v>15</v>
      </c>
      <c r="G27" t="s">
        <v>3</v>
      </c>
      <c r="I27" s="2">
        <v>5.3999999999999999E-2</v>
      </c>
      <c r="J27" s="2">
        <f t="shared" si="0"/>
        <v>7.3424592592592601</v>
      </c>
      <c r="K27" s="2"/>
      <c r="L27" s="2"/>
    </row>
    <row r="28" spans="2:12" x14ac:dyDescent="0.25">
      <c r="B28" t="s">
        <v>72</v>
      </c>
      <c r="C28">
        <v>1760</v>
      </c>
      <c r="D28">
        <v>128</v>
      </c>
      <c r="E28">
        <v>1760</v>
      </c>
      <c r="F28" t="s">
        <v>15</v>
      </c>
      <c r="G28" t="s">
        <v>3</v>
      </c>
      <c r="I28" s="2">
        <v>8.7999999999999995E-2</v>
      </c>
      <c r="J28" s="2">
        <f t="shared" si="0"/>
        <v>9.0112000000000005</v>
      </c>
      <c r="K28" s="2"/>
      <c r="L28" s="2"/>
    </row>
    <row r="29" spans="2:12" x14ac:dyDescent="0.25">
      <c r="B29" t="s">
        <v>72</v>
      </c>
      <c r="C29">
        <v>1760</v>
      </c>
      <c r="D29">
        <v>7000</v>
      </c>
      <c r="E29">
        <v>1760</v>
      </c>
      <c r="F29" t="s">
        <v>15</v>
      </c>
      <c r="G29" t="s">
        <v>3</v>
      </c>
      <c r="I29" s="2">
        <v>3.145</v>
      </c>
      <c r="J29" s="2">
        <f t="shared" si="0"/>
        <v>13.788998410174878</v>
      </c>
      <c r="K29" s="2"/>
      <c r="L29" s="2"/>
    </row>
    <row r="30" spans="2:12" x14ac:dyDescent="0.25">
      <c r="B30" t="s">
        <v>72</v>
      </c>
      <c r="C30">
        <v>2048</v>
      </c>
      <c r="D30">
        <v>16</v>
      </c>
      <c r="E30">
        <v>2048</v>
      </c>
      <c r="F30" t="s">
        <v>15</v>
      </c>
      <c r="G30" t="s">
        <v>3</v>
      </c>
      <c r="I30" s="2">
        <v>4.3999999999999997E-2</v>
      </c>
      <c r="J30" s="2">
        <f t="shared" si="0"/>
        <v>3.0504029090909093</v>
      </c>
      <c r="K30" s="2"/>
      <c r="L30" s="2"/>
    </row>
    <row r="31" spans="2:12" x14ac:dyDescent="0.25">
      <c r="B31" t="s">
        <v>72</v>
      </c>
      <c r="C31">
        <v>2048</v>
      </c>
      <c r="D31">
        <v>32</v>
      </c>
      <c r="E31">
        <v>2048</v>
      </c>
      <c r="F31" t="s">
        <v>15</v>
      </c>
      <c r="G31" t="s">
        <v>3</v>
      </c>
      <c r="I31" s="2">
        <v>4.8000000000000001E-2</v>
      </c>
      <c r="J31" s="2">
        <f t="shared" si="0"/>
        <v>5.5924053333333328</v>
      </c>
      <c r="K31" s="2"/>
      <c r="L31" s="2"/>
    </row>
    <row r="32" spans="2:12" x14ac:dyDescent="0.25">
      <c r="B32" t="s">
        <v>72</v>
      </c>
      <c r="C32">
        <v>2048</v>
      </c>
      <c r="D32">
        <v>64</v>
      </c>
      <c r="E32">
        <v>2048</v>
      </c>
      <c r="F32" t="s">
        <v>15</v>
      </c>
      <c r="G32" t="s">
        <v>3</v>
      </c>
      <c r="I32" s="2">
        <v>6.5000000000000002E-2</v>
      </c>
      <c r="J32" s="2">
        <f t="shared" si="0"/>
        <v>8.2595524923076908</v>
      </c>
      <c r="K32" s="2"/>
      <c r="L32" s="2"/>
    </row>
    <row r="33" spans="2:12" x14ac:dyDescent="0.25">
      <c r="B33" t="s">
        <v>72</v>
      </c>
      <c r="C33">
        <v>2048</v>
      </c>
      <c r="D33">
        <v>128</v>
      </c>
      <c r="E33">
        <v>2048</v>
      </c>
      <c r="F33" t="s">
        <v>15</v>
      </c>
      <c r="G33" t="s">
        <v>3</v>
      </c>
      <c r="I33" s="2">
        <v>9.9000000000000005E-2</v>
      </c>
      <c r="J33" s="2">
        <f t="shared" si="0"/>
        <v>10.84587701010101</v>
      </c>
      <c r="K33" s="2"/>
      <c r="L33" s="2"/>
    </row>
    <row r="34" spans="2:12" x14ac:dyDescent="0.25">
      <c r="B34" t="s">
        <v>72</v>
      </c>
      <c r="C34">
        <v>2048</v>
      </c>
      <c r="D34">
        <v>7000</v>
      </c>
      <c r="E34">
        <v>2048</v>
      </c>
      <c r="F34" t="s">
        <v>15</v>
      </c>
      <c r="G34" t="s">
        <v>3</v>
      </c>
      <c r="I34" s="2">
        <v>4.6040000000000001</v>
      </c>
      <c r="J34" s="2">
        <f t="shared" si="0"/>
        <v>12.754182450043439</v>
      </c>
      <c r="K34" s="2"/>
      <c r="L34" s="2"/>
    </row>
    <row r="35" spans="2:12" x14ac:dyDescent="0.25">
      <c r="B35" t="s">
        <v>72</v>
      </c>
      <c r="C35">
        <v>2560</v>
      </c>
      <c r="D35">
        <v>16</v>
      </c>
      <c r="E35">
        <v>2560</v>
      </c>
      <c r="F35" t="s">
        <v>15</v>
      </c>
      <c r="G35" t="s">
        <v>3</v>
      </c>
      <c r="I35" s="2">
        <v>6.2E-2</v>
      </c>
      <c r="J35" s="2">
        <f t="shared" si="0"/>
        <v>3.3825032258064516</v>
      </c>
      <c r="K35" s="2"/>
      <c r="L35" s="2"/>
    </row>
    <row r="36" spans="2:12" x14ac:dyDescent="0.25">
      <c r="B36" t="s">
        <v>72</v>
      </c>
      <c r="C36">
        <v>2560</v>
      </c>
      <c r="D36">
        <v>32</v>
      </c>
      <c r="E36">
        <v>2560</v>
      </c>
      <c r="F36" t="s">
        <v>15</v>
      </c>
      <c r="G36" t="s">
        <v>3</v>
      </c>
      <c r="I36" s="2">
        <v>6.2E-2</v>
      </c>
      <c r="J36" s="2">
        <f t="shared" si="0"/>
        <v>6.7650064516129031</v>
      </c>
      <c r="K36" s="2"/>
      <c r="L36" s="2"/>
    </row>
    <row r="37" spans="2:12" x14ac:dyDescent="0.25">
      <c r="B37" t="s">
        <v>72</v>
      </c>
      <c r="C37">
        <v>2560</v>
      </c>
      <c r="D37">
        <v>64</v>
      </c>
      <c r="E37">
        <v>2560</v>
      </c>
      <c r="F37" t="s">
        <v>15</v>
      </c>
      <c r="G37" t="s">
        <v>3</v>
      </c>
      <c r="I37" s="2">
        <v>8.7999999999999995E-2</v>
      </c>
      <c r="J37" s="2">
        <f t="shared" si="0"/>
        <v>9.532509090909091</v>
      </c>
      <c r="K37" s="2"/>
      <c r="L37" s="2"/>
    </row>
    <row r="38" spans="2:12" x14ac:dyDescent="0.25">
      <c r="B38" t="s">
        <v>72</v>
      </c>
      <c r="C38">
        <v>2560</v>
      </c>
      <c r="D38">
        <v>128</v>
      </c>
      <c r="E38">
        <v>2560</v>
      </c>
      <c r="F38" t="s">
        <v>15</v>
      </c>
      <c r="G38" t="s">
        <v>3</v>
      </c>
      <c r="I38" s="2">
        <v>0.14499999999999999</v>
      </c>
      <c r="J38" s="2">
        <f t="shared" si="0"/>
        <v>11.570493793103447</v>
      </c>
      <c r="K38" s="2"/>
      <c r="L38" s="2"/>
    </row>
    <row r="39" spans="2:12" x14ac:dyDescent="0.25">
      <c r="B39" t="s">
        <v>72</v>
      </c>
      <c r="C39">
        <v>2560</v>
      </c>
      <c r="D39">
        <v>7000</v>
      </c>
      <c r="E39">
        <v>2560</v>
      </c>
      <c r="F39" t="s">
        <v>15</v>
      </c>
      <c r="G39" t="s">
        <v>3</v>
      </c>
      <c r="I39" s="2">
        <v>6.45</v>
      </c>
      <c r="J39" s="2">
        <f t="shared" si="0"/>
        <v>14.224868217054263</v>
      </c>
      <c r="K39" s="2"/>
      <c r="L39" s="2"/>
    </row>
    <row r="40" spans="2:12" x14ac:dyDescent="0.25">
      <c r="B40" t="s">
        <v>72</v>
      </c>
      <c r="C40">
        <v>4096</v>
      </c>
      <c r="D40">
        <v>16</v>
      </c>
      <c r="E40">
        <v>4096</v>
      </c>
      <c r="F40" t="s">
        <v>15</v>
      </c>
      <c r="G40" t="s">
        <v>3</v>
      </c>
      <c r="I40" s="2">
        <v>0.114</v>
      </c>
      <c r="J40" s="2">
        <f t="shared" si="0"/>
        <v>4.7093939649122802</v>
      </c>
      <c r="K40" s="2"/>
      <c r="L40" s="2"/>
    </row>
    <row r="41" spans="2:12" x14ac:dyDescent="0.25">
      <c r="B41" t="s">
        <v>72</v>
      </c>
      <c r="C41">
        <v>4096</v>
      </c>
      <c r="D41">
        <v>32</v>
      </c>
      <c r="E41">
        <v>4096</v>
      </c>
      <c r="F41" t="s">
        <v>15</v>
      </c>
      <c r="G41" t="s">
        <v>3</v>
      </c>
      <c r="I41" s="2">
        <v>0.114</v>
      </c>
      <c r="J41" s="2">
        <f t="shared" si="0"/>
        <v>9.4187879298245605</v>
      </c>
      <c r="K41" s="2"/>
      <c r="L41" s="2"/>
    </row>
    <row r="42" spans="2:12" x14ac:dyDescent="0.25">
      <c r="B42" t="s">
        <v>72</v>
      </c>
      <c r="C42">
        <v>4096</v>
      </c>
      <c r="D42">
        <v>64</v>
      </c>
      <c r="E42">
        <v>4096</v>
      </c>
      <c r="F42" t="s">
        <v>15</v>
      </c>
      <c r="G42" t="s">
        <v>3</v>
      </c>
      <c r="I42" s="2">
        <v>0.17299999999999999</v>
      </c>
      <c r="J42" s="2">
        <f t="shared" si="0"/>
        <v>12.413200277456648</v>
      </c>
      <c r="K42" s="2"/>
      <c r="L42" s="2"/>
    </row>
    <row r="43" spans="2:12" x14ac:dyDescent="0.25">
      <c r="B43" t="s">
        <v>72</v>
      </c>
      <c r="C43">
        <v>4096</v>
      </c>
      <c r="D43">
        <v>128</v>
      </c>
      <c r="E43">
        <v>4096</v>
      </c>
      <c r="F43" t="s">
        <v>15</v>
      </c>
      <c r="G43" t="s">
        <v>3</v>
      </c>
      <c r="I43" s="2">
        <v>0.32700000000000001</v>
      </c>
      <c r="J43" s="2">
        <f t="shared" si="0"/>
        <v>13.134456562691131</v>
      </c>
      <c r="K43" s="2"/>
      <c r="L43" s="2"/>
    </row>
    <row r="44" spans="2:12" x14ac:dyDescent="0.25">
      <c r="B44" t="s">
        <v>72</v>
      </c>
      <c r="C44">
        <v>4096</v>
      </c>
      <c r="D44">
        <v>7000</v>
      </c>
      <c r="E44">
        <v>4096</v>
      </c>
      <c r="F44" t="s">
        <v>15</v>
      </c>
      <c r="G44" t="s">
        <v>3</v>
      </c>
      <c r="I44" s="2">
        <v>16.242999999999999</v>
      </c>
      <c r="J44" s="2">
        <f t="shared" si="0"/>
        <v>14.460445976728439</v>
      </c>
      <c r="K44" s="2"/>
      <c r="L44" s="2"/>
    </row>
    <row r="45" spans="2:12" x14ac:dyDescent="0.25">
      <c r="B45" t="s">
        <v>72</v>
      </c>
      <c r="C45">
        <v>1760</v>
      </c>
      <c r="D45">
        <v>7133</v>
      </c>
      <c r="E45">
        <v>1760</v>
      </c>
      <c r="F45" t="s">
        <v>3</v>
      </c>
      <c r="G45" t="s">
        <v>15</v>
      </c>
      <c r="H45" t="s">
        <v>16</v>
      </c>
      <c r="I45" s="2">
        <v>3.3690000000000002</v>
      </c>
      <c r="J45" s="2">
        <f t="shared" si="0"/>
        <v>13.116759157019887</v>
      </c>
      <c r="K45" s="2"/>
      <c r="L45" s="2"/>
    </row>
    <row r="46" spans="2:12" x14ac:dyDescent="0.25">
      <c r="B46" t="s">
        <v>72</v>
      </c>
      <c r="C46">
        <v>2048</v>
      </c>
      <c r="D46">
        <v>7133</v>
      </c>
      <c r="E46">
        <v>2048</v>
      </c>
      <c r="F46" t="s">
        <v>3</v>
      </c>
      <c r="G46" t="s">
        <v>15</v>
      </c>
      <c r="I46" s="2">
        <v>4.601</v>
      </c>
      <c r="J46" s="2">
        <f t="shared" si="0"/>
        <v>13.004986060421647</v>
      </c>
      <c r="K46" s="2"/>
      <c r="L46" s="2"/>
    </row>
    <row r="47" spans="2:12" x14ac:dyDescent="0.25">
      <c r="B47" t="s">
        <v>72</v>
      </c>
      <c r="C47">
        <v>2560</v>
      </c>
      <c r="D47">
        <v>7133</v>
      </c>
      <c r="E47">
        <v>2560</v>
      </c>
      <c r="F47" t="s">
        <v>3</v>
      </c>
      <c r="G47" t="s">
        <v>15</v>
      </c>
      <c r="I47" s="2">
        <v>7.0579999999999998</v>
      </c>
      <c r="J47" s="2">
        <f t="shared" si="0"/>
        <v>13.246480249362426</v>
      </c>
      <c r="K47" s="2"/>
      <c r="L47" s="2"/>
    </row>
    <row r="48" spans="2:12" x14ac:dyDescent="0.25">
      <c r="B48" t="s">
        <v>72</v>
      </c>
      <c r="C48" s="1">
        <v>4096</v>
      </c>
      <c r="D48" s="1">
        <v>7133</v>
      </c>
      <c r="E48" s="1">
        <v>4096</v>
      </c>
      <c r="F48" s="1" t="s">
        <v>3</v>
      </c>
      <c r="G48" s="1" t="s">
        <v>15</v>
      </c>
      <c r="I48" s="2">
        <v>16.512</v>
      </c>
      <c r="J48" s="2">
        <f t="shared" si="0"/>
        <v>14.495140713178294</v>
      </c>
      <c r="K48" s="2"/>
      <c r="L48" s="2"/>
    </row>
    <row r="49" spans="2:12" x14ac:dyDescent="0.25">
      <c r="J49" s="2"/>
      <c r="K49" s="2"/>
      <c r="L49" s="2"/>
    </row>
    <row r="50" spans="2:12" x14ac:dyDescent="0.25">
      <c r="J50" s="2"/>
      <c r="K50" s="2"/>
      <c r="L50" s="2"/>
    </row>
    <row r="51" spans="2:12" x14ac:dyDescent="0.25">
      <c r="B51" t="s">
        <v>72</v>
      </c>
      <c r="C51">
        <v>5124</v>
      </c>
      <c r="D51">
        <v>9124</v>
      </c>
      <c r="E51">
        <v>1760</v>
      </c>
      <c r="F51" t="s">
        <v>3</v>
      </c>
      <c r="G51" t="s">
        <v>3</v>
      </c>
      <c r="I51">
        <v>13.004</v>
      </c>
      <c r="J51" s="2">
        <f>(2*C51*D51*E51)/(I51/1000)/10^12</f>
        <v>12.654940289141802</v>
      </c>
      <c r="K51" s="2"/>
      <c r="L51" s="2"/>
    </row>
    <row r="52" spans="2:12" x14ac:dyDescent="0.25">
      <c r="B52" t="s">
        <v>72</v>
      </c>
      <c r="C52">
        <v>35</v>
      </c>
      <c r="D52">
        <v>8457</v>
      </c>
      <c r="E52">
        <v>1760</v>
      </c>
      <c r="F52" t="s">
        <v>3</v>
      </c>
      <c r="G52" t="s">
        <v>3</v>
      </c>
      <c r="I52">
        <v>0.19800000000000001</v>
      </c>
      <c r="J52" s="2">
        <f t="shared" ref="J52:J115" si="1">(2*C52*D52*E52)/(I52/1000)/10^12</f>
        <v>5.2621333333333329</v>
      </c>
      <c r="K52" s="2"/>
      <c r="L52" s="2"/>
    </row>
    <row r="53" spans="2:12" x14ac:dyDescent="0.25">
      <c r="B53" t="s">
        <v>72</v>
      </c>
      <c r="C53">
        <v>5124</v>
      </c>
      <c r="D53">
        <v>9124</v>
      </c>
      <c r="E53">
        <v>2048</v>
      </c>
      <c r="F53" t="s">
        <v>3</v>
      </c>
      <c r="G53" t="s">
        <v>3</v>
      </c>
      <c r="I53" s="2">
        <v>14.923999999999999</v>
      </c>
      <c r="J53" s="2">
        <f t="shared" si="1"/>
        <v>12.831254093808631</v>
      </c>
      <c r="K53" s="2"/>
      <c r="L53" s="2"/>
    </row>
    <row r="54" spans="2:12" x14ac:dyDescent="0.25">
      <c r="B54" t="s">
        <v>72</v>
      </c>
      <c r="C54">
        <v>35</v>
      </c>
      <c r="D54">
        <v>8457</v>
      </c>
      <c r="E54">
        <v>2048</v>
      </c>
      <c r="F54" t="s">
        <v>3</v>
      </c>
      <c r="G54" t="s">
        <v>3</v>
      </c>
      <c r="I54" s="2">
        <v>0.20899999999999999</v>
      </c>
      <c r="J54" s="2">
        <f t="shared" si="1"/>
        <v>5.8009355023923446</v>
      </c>
      <c r="K54" s="2"/>
      <c r="L54" s="2"/>
    </row>
    <row r="55" spans="2:12" x14ac:dyDescent="0.25">
      <c r="B55" t="s">
        <v>72</v>
      </c>
      <c r="C55">
        <v>5124</v>
      </c>
      <c r="D55">
        <v>9124</v>
      </c>
      <c r="E55">
        <v>2560</v>
      </c>
      <c r="F55" t="s">
        <v>3</v>
      </c>
      <c r="G55" t="s">
        <v>3</v>
      </c>
      <c r="I55" s="2">
        <v>18.587</v>
      </c>
      <c r="J55" s="2">
        <f t="shared" si="1"/>
        <v>12.878196864475171</v>
      </c>
      <c r="K55" s="2"/>
      <c r="L55" s="2"/>
    </row>
    <row r="56" spans="2:12" x14ac:dyDescent="0.25">
      <c r="B56" t="s">
        <v>72</v>
      </c>
      <c r="C56">
        <v>35</v>
      </c>
      <c r="D56">
        <v>8457</v>
      </c>
      <c r="E56">
        <v>2560</v>
      </c>
      <c r="F56" t="s">
        <v>3</v>
      </c>
      <c r="G56" t="s">
        <v>3</v>
      </c>
      <c r="I56" s="2">
        <v>0.26</v>
      </c>
      <c r="J56" s="2">
        <f t="shared" si="1"/>
        <v>5.8288246153846144</v>
      </c>
      <c r="K56" s="2"/>
      <c r="L56" s="2"/>
    </row>
    <row r="57" spans="2:12" x14ac:dyDescent="0.25">
      <c r="B57" t="s">
        <v>72</v>
      </c>
      <c r="C57">
        <v>5124</v>
      </c>
      <c r="D57">
        <v>9124</v>
      </c>
      <c r="E57">
        <v>4096</v>
      </c>
      <c r="F57" t="s">
        <v>3</v>
      </c>
      <c r="G57" t="s">
        <v>3</v>
      </c>
      <c r="I57" s="2">
        <v>29.61</v>
      </c>
      <c r="J57" s="2">
        <f t="shared" si="1"/>
        <v>12.934389469503545</v>
      </c>
      <c r="K57" s="2"/>
      <c r="L57" s="2"/>
    </row>
    <row r="58" spans="2:12" x14ac:dyDescent="0.25">
      <c r="B58" t="s">
        <v>72</v>
      </c>
      <c r="C58">
        <v>35</v>
      </c>
      <c r="D58">
        <v>8457</v>
      </c>
      <c r="E58">
        <v>4096</v>
      </c>
      <c r="F58" t="s">
        <v>3</v>
      </c>
      <c r="G58" t="s">
        <v>3</v>
      </c>
      <c r="I58" s="2">
        <v>0.39</v>
      </c>
      <c r="J58" s="2">
        <f t="shared" si="1"/>
        <v>6.2174129230769228</v>
      </c>
      <c r="K58" s="2"/>
      <c r="L58" s="2"/>
    </row>
    <row r="59" spans="2:12" x14ac:dyDescent="0.25">
      <c r="B59" t="s">
        <v>72</v>
      </c>
      <c r="C59">
        <v>5124</v>
      </c>
      <c r="D59">
        <v>9124</v>
      </c>
      <c r="E59">
        <v>1760</v>
      </c>
      <c r="F59" t="s">
        <v>15</v>
      </c>
      <c r="G59" t="s">
        <v>3</v>
      </c>
      <c r="I59" s="2">
        <v>12.147</v>
      </c>
      <c r="J59" s="2">
        <f t="shared" si="1"/>
        <v>13.547776695480366</v>
      </c>
      <c r="K59" s="2"/>
      <c r="L59" s="2"/>
    </row>
    <row r="60" spans="2:12" x14ac:dyDescent="0.25">
      <c r="B60" t="s">
        <v>72</v>
      </c>
      <c r="C60">
        <v>35</v>
      </c>
      <c r="D60">
        <v>8457</v>
      </c>
      <c r="E60">
        <v>1760</v>
      </c>
      <c r="F60" t="s">
        <v>15</v>
      </c>
      <c r="G60" t="s">
        <v>3</v>
      </c>
      <c r="I60" s="2">
        <v>0.20799999999999999</v>
      </c>
      <c r="J60" s="2">
        <f t="shared" si="1"/>
        <v>5.0091461538461539</v>
      </c>
      <c r="K60" s="2"/>
      <c r="L60" s="2"/>
    </row>
    <row r="61" spans="2:12" x14ac:dyDescent="0.25">
      <c r="B61" t="s">
        <v>72</v>
      </c>
      <c r="C61">
        <v>5124</v>
      </c>
      <c r="D61">
        <v>9124</v>
      </c>
      <c r="E61">
        <v>2048</v>
      </c>
      <c r="F61" t="s">
        <v>15</v>
      </c>
      <c r="G61" t="s">
        <v>3</v>
      </c>
      <c r="I61" s="2">
        <v>14.039</v>
      </c>
      <c r="J61" s="2">
        <f t="shared" si="1"/>
        <v>13.640119388560439</v>
      </c>
      <c r="K61" s="2"/>
      <c r="L61" s="2"/>
    </row>
    <row r="62" spans="2:12" x14ac:dyDescent="0.25">
      <c r="B62" t="s">
        <v>72</v>
      </c>
      <c r="C62">
        <v>35</v>
      </c>
      <c r="D62">
        <v>8457</v>
      </c>
      <c r="E62">
        <v>2048</v>
      </c>
      <c r="F62" t="s">
        <v>15</v>
      </c>
      <c r="G62" t="s">
        <v>3</v>
      </c>
      <c r="I62" s="2">
        <v>0.21199999999999999</v>
      </c>
      <c r="J62" s="2">
        <f t="shared" si="1"/>
        <v>5.7188467924528297</v>
      </c>
      <c r="K62" s="2"/>
      <c r="L62" s="2"/>
    </row>
    <row r="63" spans="2:12" x14ac:dyDescent="0.25">
      <c r="B63" t="s">
        <v>72</v>
      </c>
      <c r="C63">
        <v>5124</v>
      </c>
      <c r="D63">
        <v>9124</v>
      </c>
      <c r="E63">
        <v>2560</v>
      </c>
      <c r="F63" t="s">
        <v>15</v>
      </c>
      <c r="G63" t="s">
        <v>3</v>
      </c>
      <c r="I63" s="2">
        <v>17.542000000000002</v>
      </c>
      <c r="J63" s="2">
        <f t="shared" si="1"/>
        <v>13.645367980845968</v>
      </c>
      <c r="K63" s="2"/>
      <c r="L63" s="2"/>
    </row>
    <row r="64" spans="2:12" x14ac:dyDescent="0.25">
      <c r="B64" t="s">
        <v>72</v>
      </c>
      <c r="C64">
        <v>35</v>
      </c>
      <c r="D64">
        <v>8457</v>
      </c>
      <c r="E64">
        <v>2560</v>
      </c>
      <c r="F64" t="s">
        <v>15</v>
      </c>
      <c r="G64" t="s">
        <v>3</v>
      </c>
      <c r="I64" s="2">
        <v>0.28000000000000003</v>
      </c>
      <c r="J64" s="2">
        <f t="shared" si="1"/>
        <v>5.4124799999999986</v>
      </c>
      <c r="K64" s="2"/>
      <c r="L64" s="2"/>
    </row>
    <row r="65" spans="2:12" x14ac:dyDescent="0.25">
      <c r="B65" t="s">
        <v>72</v>
      </c>
      <c r="C65">
        <v>5124</v>
      </c>
      <c r="D65">
        <v>9124</v>
      </c>
      <c r="E65">
        <v>4096</v>
      </c>
      <c r="F65" t="s">
        <v>15</v>
      </c>
      <c r="G65" t="s">
        <v>3</v>
      </c>
      <c r="I65" s="2">
        <v>27.882000000000001</v>
      </c>
      <c r="J65" s="2">
        <f t="shared" si="1"/>
        <v>13.73600431073811</v>
      </c>
      <c r="K65" s="2"/>
      <c r="L65" s="2"/>
    </row>
    <row r="66" spans="2:12" x14ac:dyDescent="0.25">
      <c r="B66" t="s">
        <v>72</v>
      </c>
      <c r="C66">
        <v>35</v>
      </c>
      <c r="D66">
        <v>8457</v>
      </c>
      <c r="E66">
        <v>4096</v>
      </c>
      <c r="F66" t="s">
        <v>15</v>
      </c>
      <c r="G66" t="s">
        <v>3</v>
      </c>
      <c r="I66" s="2">
        <v>0.41099999999999998</v>
      </c>
      <c r="J66" s="2">
        <f t="shared" si="1"/>
        <v>5.899734890510949</v>
      </c>
      <c r="K66" s="2"/>
      <c r="L66" s="2"/>
    </row>
    <row r="67" spans="2:12" x14ac:dyDescent="0.25">
      <c r="J67" s="2"/>
      <c r="K67" s="2"/>
      <c r="L67" s="2"/>
    </row>
    <row r="68" spans="2:12" x14ac:dyDescent="0.25">
      <c r="B68" t="s">
        <v>72</v>
      </c>
      <c r="C68">
        <v>7680</v>
      </c>
      <c r="D68">
        <v>16</v>
      </c>
      <c r="E68">
        <v>2560</v>
      </c>
      <c r="F68" t="s">
        <v>3</v>
      </c>
      <c r="G68" t="s">
        <v>3</v>
      </c>
      <c r="I68" s="2">
        <v>0.11600000000000001</v>
      </c>
      <c r="J68" s="2">
        <f t="shared" si="1"/>
        <v>5.4236689655172414</v>
      </c>
      <c r="K68" s="2"/>
      <c r="L68" s="2"/>
    </row>
    <row r="69" spans="2:12" x14ac:dyDescent="0.25">
      <c r="B69" t="s">
        <v>72</v>
      </c>
      <c r="C69">
        <v>7680</v>
      </c>
      <c r="D69">
        <v>32</v>
      </c>
      <c r="E69">
        <v>2560</v>
      </c>
      <c r="F69" t="s">
        <v>3</v>
      </c>
      <c r="G69" t="s">
        <v>3</v>
      </c>
      <c r="I69" s="2">
        <v>0.122</v>
      </c>
      <c r="J69" s="2">
        <f t="shared" si="1"/>
        <v>10.313862295081966</v>
      </c>
      <c r="K69" s="2"/>
      <c r="L69" s="2"/>
    </row>
    <row r="70" spans="2:12" x14ac:dyDescent="0.25">
      <c r="B70" t="s">
        <v>72</v>
      </c>
      <c r="C70">
        <v>7680</v>
      </c>
      <c r="D70">
        <v>64</v>
      </c>
      <c r="E70">
        <v>2560</v>
      </c>
      <c r="F70" t="s">
        <v>3</v>
      </c>
      <c r="G70" t="s">
        <v>3</v>
      </c>
      <c r="I70">
        <v>0.20100000000000001</v>
      </c>
      <c r="J70" s="2">
        <f t="shared" si="1"/>
        <v>12.520310447761194</v>
      </c>
      <c r="K70" s="2"/>
      <c r="L70" s="2"/>
    </row>
    <row r="71" spans="2:12" x14ac:dyDescent="0.25">
      <c r="B71" t="s">
        <v>72</v>
      </c>
      <c r="C71">
        <v>7680</v>
      </c>
      <c r="D71">
        <v>128</v>
      </c>
      <c r="E71">
        <v>2560</v>
      </c>
      <c r="F71" t="s">
        <v>3</v>
      </c>
      <c r="G71" t="s">
        <v>3</v>
      </c>
      <c r="I71" s="2">
        <v>0.39800000000000002</v>
      </c>
      <c r="J71" s="2">
        <f t="shared" si="1"/>
        <v>12.646142713567837</v>
      </c>
      <c r="K71" s="2"/>
      <c r="L71" s="2"/>
    </row>
    <row r="72" spans="2:12" x14ac:dyDescent="0.25">
      <c r="B72" t="s">
        <v>72</v>
      </c>
      <c r="C72">
        <v>7680</v>
      </c>
      <c r="D72">
        <v>16</v>
      </c>
      <c r="E72">
        <v>2560</v>
      </c>
      <c r="F72" t="s">
        <v>15</v>
      </c>
      <c r="G72" t="s">
        <v>3</v>
      </c>
      <c r="I72" s="2">
        <v>0.13800000000000001</v>
      </c>
      <c r="J72" s="2">
        <f t="shared" si="1"/>
        <v>4.5590260869565213</v>
      </c>
      <c r="K72" s="2"/>
      <c r="L72" s="2"/>
    </row>
    <row r="73" spans="2:12" x14ac:dyDescent="0.25">
      <c r="B73" t="s">
        <v>72</v>
      </c>
      <c r="C73">
        <v>7680</v>
      </c>
      <c r="D73">
        <v>32</v>
      </c>
      <c r="E73">
        <v>2560</v>
      </c>
      <c r="F73" t="s">
        <v>15</v>
      </c>
      <c r="G73" t="s">
        <v>3</v>
      </c>
      <c r="I73" s="2">
        <v>0.14699999999999999</v>
      </c>
      <c r="J73" s="2">
        <f t="shared" si="1"/>
        <v>8.5598040816326542</v>
      </c>
      <c r="K73" s="2"/>
      <c r="L73" s="2"/>
    </row>
    <row r="74" spans="2:12" x14ac:dyDescent="0.25">
      <c r="B74" t="s">
        <v>72</v>
      </c>
      <c r="C74">
        <v>7680</v>
      </c>
      <c r="D74">
        <v>64</v>
      </c>
      <c r="E74">
        <v>2560</v>
      </c>
      <c r="F74" t="s">
        <v>15</v>
      </c>
      <c r="G74" t="s">
        <v>3</v>
      </c>
      <c r="I74" s="2">
        <v>0.23699999999999999</v>
      </c>
      <c r="J74" s="2">
        <f t="shared" si="1"/>
        <v>10.618491139240508</v>
      </c>
      <c r="K74" s="2"/>
      <c r="L74" s="2"/>
    </row>
    <row r="75" spans="2:12" x14ac:dyDescent="0.25">
      <c r="B75" t="s">
        <v>72</v>
      </c>
      <c r="C75">
        <v>7680</v>
      </c>
      <c r="D75">
        <v>128</v>
      </c>
      <c r="E75">
        <v>2560</v>
      </c>
      <c r="F75" t="s">
        <v>15</v>
      </c>
      <c r="G75" t="s">
        <v>3</v>
      </c>
      <c r="I75" s="2">
        <v>0.38600000000000001</v>
      </c>
      <c r="J75" s="2">
        <f t="shared" si="1"/>
        <v>13.039287046632126</v>
      </c>
      <c r="K75" s="2"/>
      <c r="L75" s="2"/>
    </row>
    <row r="76" spans="2:12" x14ac:dyDescent="0.25">
      <c r="B76" t="s">
        <v>72</v>
      </c>
      <c r="C76">
        <f>3*1024</f>
        <v>3072</v>
      </c>
      <c r="D76">
        <v>16</v>
      </c>
      <c r="E76">
        <v>1024</v>
      </c>
      <c r="F76" t="s">
        <v>3</v>
      </c>
      <c r="G76" t="s">
        <v>3</v>
      </c>
      <c r="I76" s="2">
        <v>3.2000000000000001E-2</v>
      </c>
      <c r="J76" s="2">
        <f t="shared" si="1"/>
        <v>3.1457280000000001</v>
      </c>
      <c r="K76" s="2"/>
      <c r="L76" s="2"/>
    </row>
    <row r="77" spans="2:12" x14ac:dyDescent="0.25">
      <c r="B77" t="s">
        <v>72</v>
      </c>
      <c r="C77">
        <f t="shared" ref="C77:C83" si="2">3*1024</f>
        <v>3072</v>
      </c>
      <c r="D77">
        <v>32</v>
      </c>
      <c r="E77">
        <v>1024</v>
      </c>
      <c r="F77" t="s">
        <v>3</v>
      </c>
      <c r="G77" t="s">
        <v>3</v>
      </c>
      <c r="I77" s="2">
        <v>3.5000000000000003E-2</v>
      </c>
      <c r="J77" s="2">
        <f t="shared" si="1"/>
        <v>5.752188342857143</v>
      </c>
      <c r="K77" s="2"/>
      <c r="L77" s="2"/>
    </row>
    <row r="78" spans="2:12" x14ac:dyDescent="0.25">
      <c r="B78" t="s">
        <v>72</v>
      </c>
      <c r="C78">
        <f t="shared" si="2"/>
        <v>3072</v>
      </c>
      <c r="D78">
        <v>64</v>
      </c>
      <c r="E78">
        <v>1024</v>
      </c>
      <c r="F78" t="s">
        <v>3</v>
      </c>
      <c r="G78" t="s">
        <v>3</v>
      </c>
      <c r="I78" s="2">
        <v>5.0999999999999997E-2</v>
      </c>
      <c r="J78" s="2">
        <f t="shared" si="1"/>
        <v>7.8951604705882357</v>
      </c>
      <c r="K78" s="2"/>
      <c r="L78" s="2"/>
    </row>
    <row r="79" spans="2:12" x14ac:dyDescent="0.25">
      <c r="B79" t="s">
        <v>72</v>
      </c>
      <c r="C79">
        <f t="shared" si="2"/>
        <v>3072</v>
      </c>
      <c r="D79">
        <v>128</v>
      </c>
      <c r="E79">
        <v>1024</v>
      </c>
      <c r="F79" t="s">
        <v>3</v>
      </c>
      <c r="G79" t="s">
        <v>3</v>
      </c>
      <c r="I79" s="2">
        <v>8.1000000000000003E-2</v>
      </c>
      <c r="J79" s="2">
        <f t="shared" si="1"/>
        <v>9.9420539259259257</v>
      </c>
      <c r="K79" s="2"/>
      <c r="L79" s="2"/>
    </row>
    <row r="80" spans="2:12" x14ac:dyDescent="0.25">
      <c r="B80" t="s">
        <v>72</v>
      </c>
      <c r="C80">
        <f t="shared" si="2"/>
        <v>3072</v>
      </c>
      <c r="D80">
        <v>16</v>
      </c>
      <c r="E80">
        <v>1024</v>
      </c>
      <c r="F80" t="s">
        <v>15</v>
      </c>
      <c r="G80" t="s">
        <v>3</v>
      </c>
      <c r="I80" s="2">
        <v>3.4000000000000002E-2</v>
      </c>
      <c r="J80" s="2">
        <f t="shared" si="1"/>
        <v>2.9606851764705886</v>
      </c>
      <c r="K80" s="2"/>
      <c r="L80" s="2"/>
    </row>
    <row r="81" spans="2:12" x14ac:dyDescent="0.25">
      <c r="B81" t="s">
        <v>72</v>
      </c>
      <c r="C81">
        <f t="shared" si="2"/>
        <v>3072</v>
      </c>
      <c r="D81">
        <v>32</v>
      </c>
      <c r="E81">
        <v>1024</v>
      </c>
      <c r="F81" t="s">
        <v>15</v>
      </c>
      <c r="G81" t="s">
        <v>3</v>
      </c>
      <c r="I81" s="2">
        <v>3.5999999999999997E-2</v>
      </c>
      <c r="J81" s="2">
        <f t="shared" si="1"/>
        <v>5.5924053333333337</v>
      </c>
      <c r="K81" s="2"/>
      <c r="L81" s="2"/>
    </row>
    <row r="82" spans="2:12" x14ac:dyDescent="0.25">
      <c r="B82" t="s">
        <v>72</v>
      </c>
      <c r="C82">
        <f t="shared" si="2"/>
        <v>3072</v>
      </c>
      <c r="D82">
        <v>64</v>
      </c>
      <c r="E82">
        <v>1024</v>
      </c>
      <c r="F82" t="s">
        <v>15</v>
      </c>
      <c r="G82" t="s">
        <v>3</v>
      </c>
      <c r="I82" s="2">
        <v>5.2999999999999999E-2</v>
      </c>
      <c r="J82" s="2">
        <f t="shared" si="1"/>
        <v>7.5972298867924533</v>
      </c>
      <c r="K82" s="2"/>
      <c r="L82" s="2"/>
    </row>
    <row r="83" spans="2:12" x14ac:dyDescent="0.25">
      <c r="B83" t="s">
        <v>72</v>
      </c>
      <c r="C83">
        <f t="shared" si="2"/>
        <v>3072</v>
      </c>
      <c r="D83">
        <v>128</v>
      </c>
      <c r="E83">
        <v>1024</v>
      </c>
      <c r="F83" t="s">
        <v>15</v>
      </c>
      <c r="G83" t="s">
        <v>3</v>
      </c>
      <c r="I83" s="2">
        <v>0.08</v>
      </c>
      <c r="J83" s="2">
        <f t="shared" si="1"/>
        <v>10.0663296</v>
      </c>
      <c r="K83" s="2"/>
      <c r="L83" s="2"/>
    </row>
    <row r="84" spans="2:12" x14ac:dyDescent="0.25">
      <c r="J84" s="2"/>
      <c r="K84" s="2"/>
      <c r="L84" s="2"/>
    </row>
    <row r="85" spans="2:12" x14ac:dyDescent="0.25">
      <c r="B85" t="s">
        <v>72</v>
      </c>
      <c r="C85">
        <v>3072</v>
      </c>
      <c r="D85">
        <v>7435</v>
      </c>
      <c r="E85">
        <v>1024</v>
      </c>
      <c r="F85" t="s">
        <v>3</v>
      </c>
      <c r="G85" t="s">
        <v>15</v>
      </c>
      <c r="I85" s="2">
        <v>3.6070000000000002</v>
      </c>
      <c r="J85" s="2">
        <f t="shared" si="1"/>
        <v>12.968387956750762</v>
      </c>
      <c r="K85" s="2"/>
      <c r="L85" s="2"/>
    </row>
    <row r="86" spans="2:12" x14ac:dyDescent="0.25">
      <c r="B86" t="s">
        <v>72</v>
      </c>
      <c r="C86">
        <v>7680</v>
      </c>
      <c r="D86">
        <v>5481</v>
      </c>
      <c r="E86">
        <v>2560</v>
      </c>
      <c r="F86" t="s">
        <v>3</v>
      </c>
      <c r="G86" t="s">
        <v>15</v>
      </c>
      <c r="I86" s="2">
        <v>15.074999999999999</v>
      </c>
      <c r="J86" s="2">
        <f t="shared" si="1"/>
        <v>14.296629492537315</v>
      </c>
      <c r="K86" s="2"/>
      <c r="L86" s="2"/>
    </row>
    <row r="87" spans="2:12" x14ac:dyDescent="0.25">
      <c r="J87" s="2"/>
    </row>
    <row r="88" spans="2:12" x14ac:dyDescent="0.25">
      <c r="B88" t="s">
        <v>67</v>
      </c>
      <c r="C88">
        <v>512</v>
      </c>
      <c r="D88">
        <v>8</v>
      </c>
      <c r="E88">
        <v>500000</v>
      </c>
      <c r="F88" t="s">
        <v>3</v>
      </c>
      <c r="G88" t="s">
        <v>3</v>
      </c>
      <c r="I88" s="2">
        <v>1.294</v>
      </c>
      <c r="J88" s="2">
        <f t="shared" si="1"/>
        <v>3.1653786707882534</v>
      </c>
    </row>
    <row r="89" spans="2:12" x14ac:dyDescent="0.25">
      <c r="B89" t="s">
        <v>67</v>
      </c>
      <c r="C89">
        <v>1024</v>
      </c>
      <c r="D89">
        <v>8</v>
      </c>
      <c r="E89">
        <v>500000</v>
      </c>
      <c r="F89" t="s">
        <v>3</v>
      </c>
      <c r="G89" t="s">
        <v>3</v>
      </c>
      <c r="I89">
        <v>2.5099999999999998</v>
      </c>
      <c r="J89" s="2">
        <f t="shared" si="1"/>
        <v>3.2637450199203193</v>
      </c>
    </row>
    <row r="90" spans="2:12" x14ac:dyDescent="0.25">
      <c r="B90" t="s">
        <v>67</v>
      </c>
      <c r="C90">
        <v>512</v>
      </c>
      <c r="D90">
        <v>16</v>
      </c>
      <c r="E90">
        <v>500000</v>
      </c>
      <c r="F90" t="s">
        <v>3</v>
      </c>
      <c r="G90" t="s">
        <v>3</v>
      </c>
      <c r="I90" s="2">
        <v>1.339</v>
      </c>
      <c r="J90" s="2">
        <f t="shared" si="1"/>
        <v>6.1179985063480213</v>
      </c>
    </row>
    <row r="91" spans="2:12" x14ac:dyDescent="0.25">
      <c r="B91" t="s">
        <v>67</v>
      </c>
      <c r="C91">
        <v>1024</v>
      </c>
      <c r="D91">
        <v>16</v>
      </c>
      <c r="E91">
        <v>500000</v>
      </c>
      <c r="F91" t="s">
        <v>3</v>
      </c>
      <c r="G91" t="s">
        <v>3</v>
      </c>
      <c r="I91" s="2">
        <v>2.4809999999999999</v>
      </c>
      <c r="J91" s="2">
        <f t="shared" si="1"/>
        <v>6.6037887948407912</v>
      </c>
    </row>
    <row r="92" spans="2:12" x14ac:dyDescent="0.25">
      <c r="B92" t="s">
        <v>67</v>
      </c>
      <c r="C92">
        <v>512</v>
      </c>
      <c r="D92">
        <v>8</v>
      </c>
      <c r="E92">
        <v>500000</v>
      </c>
      <c r="F92" t="s">
        <v>15</v>
      </c>
      <c r="G92" t="s">
        <v>3</v>
      </c>
      <c r="I92">
        <v>1.827</v>
      </c>
      <c r="J92" s="2">
        <f t="shared" si="1"/>
        <v>2.2419266557197592</v>
      </c>
    </row>
    <row r="93" spans="2:12" x14ac:dyDescent="0.25">
      <c r="B93" t="s">
        <v>67</v>
      </c>
      <c r="C93">
        <v>1024</v>
      </c>
      <c r="D93">
        <v>8</v>
      </c>
      <c r="E93">
        <v>500000</v>
      </c>
      <c r="F93" t="s">
        <v>15</v>
      </c>
      <c r="G93" t="s">
        <v>3</v>
      </c>
      <c r="I93" s="2">
        <v>3.6309999999999998</v>
      </c>
      <c r="J93" s="2">
        <f t="shared" si="1"/>
        <v>2.25612778848802</v>
      </c>
    </row>
    <row r="94" spans="2:12" x14ac:dyDescent="0.25">
      <c r="B94" t="s">
        <v>67</v>
      </c>
      <c r="C94">
        <v>512</v>
      </c>
      <c r="D94">
        <v>16</v>
      </c>
      <c r="E94">
        <v>500000</v>
      </c>
      <c r="F94" t="s">
        <v>15</v>
      </c>
      <c r="G94" t="s">
        <v>3</v>
      </c>
      <c r="I94" s="2">
        <v>1.851</v>
      </c>
      <c r="J94" s="2">
        <f t="shared" si="1"/>
        <v>4.4257158292814696</v>
      </c>
    </row>
    <row r="95" spans="2:12" x14ac:dyDescent="0.25">
      <c r="B95" t="s">
        <v>67</v>
      </c>
      <c r="C95">
        <v>1024</v>
      </c>
      <c r="D95">
        <v>16</v>
      </c>
      <c r="E95">
        <v>500000</v>
      </c>
      <c r="F95" t="s">
        <v>15</v>
      </c>
      <c r="G95" t="s">
        <v>3</v>
      </c>
      <c r="I95" s="2">
        <v>3.6640000000000001</v>
      </c>
      <c r="J95" s="2">
        <f t="shared" si="1"/>
        <v>4.4716157205240172</v>
      </c>
    </row>
    <row r="96" spans="2:12" x14ac:dyDescent="0.25">
      <c r="B96" t="s">
        <v>73</v>
      </c>
      <c r="C96">
        <v>1024</v>
      </c>
      <c r="D96">
        <v>700</v>
      </c>
      <c r="E96">
        <v>512</v>
      </c>
      <c r="F96" t="s">
        <v>3</v>
      </c>
      <c r="G96" t="s">
        <v>3</v>
      </c>
      <c r="I96" s="2">
        <v>6.7000000000000004E-2</v>
      </c>
      <c r="J96" s="2">
        <f t="shared" si="1"/>
        <v>10.955271641791045</v>
      </c>
    </row>
    <row r="97" spans="1:10" x14ac:dyDescent="0.25">
      <c r="B97" t="s">
        <v>73</v>
      </c>
      <c r="C97">
        <v>1024</v>
      </c>
      <c r="D97">
        <v>700</v>
      </c>
      <c r="E97">
        <v>512</v>
      </c>
      <c r="F97" t="s">
        <v>15</v>
      </c>
      <c r="G97" t="s">
        <v>3</v>
      </c>
      <c r="I97" s="2">
        <v>7.0999999999999994E-2</v>
      </c>
      <c r="J97" s="2">
        <f t="shared" si="1"/>
        <v>10.338073239436621</v>
      </c>
    </row>
    <row r="98" spans="1:10" x14ac:dyDescent="0.25">
      <c r="B98" t="s">
        <v>72</v>
      </c>
      <c r="C98">
        <v>7680</v>
      </c>
      <c r="D98">
        <v>24000</v>
      </c>
      <c r="E98">
        <v>2560</v>
      </c>
      <c r="F98" t="s">
        <v>3</v>
      </c>
      <c r="G98" t="s">
        <v>3</v>
      </c>
      <c r="I98" s="2">
        <v>72.587000000000003</v>
      </c>
      <c r="J98" s="2">
        <f t="shared" si="1"/>
        <v>13.001204072354554</v>
      </c>
    </row>
    <row r="99" spans="1:10" x14ac:dyDescent="0.25">
      <c r="B99" t="s">
        <v>72</v>
      </c>
      <c r="C99">
        <v>6144</v>
      </c>
      <c r="D99">
        <v>24000</v>
      </c>
      <c r="E99">
        <v>2048</v>
      </c>
      <c r="F99" t="s">
        <v>3</v>
      </c>
      <c r="G99" t="s">
        <v>3</v>
      </c>
      <c r="I99" s="2">
        <v>45.941000000000003</v>
      </c>
      <c r="J99" s="2">
        <f t="shared" si="1"/>
        <v>13.146857404061731</v>
      </c>
    </row>
    <row r="100" spans="1:10" x14ac:dyDescent="0.25">
      <c r="A100" s="1"/>
      <c r="B100" t="s">
        <v>72</v>
      </c>
      <c r="C100" s="1">
        <v>4608</v>
      </c>
      <c r="D100" s="1">
        <v>24000</v>
      </c>
      <c r="E100" s="1">
        <v>1536</v>
      </c>
      <c r="F100" s="1" t="s">
        <v>3</v>
      </c>
      <c r="G100" s="1" t="s">
        <v>3</v>
      </c>
      <c r="H100" s="1"/>
      <c r="I100" s="2">
        <v>25.936</v>
      </c>
      <c r="J100" s="2">
        <f t="shared" si="1"/>
        <v>13.099114127082046</v>
      </c>
    </row>
    <row r="101" spans="1:10" x14ac:dyDescent="0.25">
      <c r="A101" s="1"/>
      <c r="B101" t="s">
        <v>72</v>
      </c>
      <c r="C101" s="1">
        <v>8448</v>
      </c>
      <c r="D101" s="1">
        <v>24000</v>
      </c>
      <c r="E101" s="1">
        <v>2816</v>
      </c>
      <c r="F101" s="1" t="s">
        <v>3</v>
      </c>
      <c r="G101" s="1" t="s">
        <v>3</v>
      </c>
      <c r="H101" s="1"/>
      <c r="I101" s="2">
        <v>87.831000000000003</v>
      </c>
      <c r="J101" s="2">
        <f t="shared" si="1"/>
        <v>13.001096013935854</v>
      </c>
    </row>
    <row r="102" spans="1:10" x14ac:dyDescent="0.25">
      <c r="A102" s="1"/>
      <c r="B102" t="s">
        <v>72</v>
      </c>
      <c r="C102" s="1">
        <v>3072</v>
      </c>
      <c r="D102" s="1">
        <v>24000</v>
      </c>
      <c r="E102" s="1">
        <v>1024</v>
      </c>
      <c r="F102" s="1" t="s">
        <v>3</v>
      </c>
      <c r="G102" s="1" t="s">
        <v>3</v>
      </c>
      <c r="H102" s="1"/>
      <c r="I102" s="2">
        <v>11.491</v>
      </c>
      <c r="J102" s="2">
        <f t="shared" si="1"/>
        <v>13.140278826908016</v>
      </c>
    </row>
    <row r="103" spans="1:10" x14ac:dyDescent="0.25">
      <c r="B103" t="s">
        <v>72</v>
      </c>
      <c r="C103">
        <v>7680</v>
      </c>
      <c r="D103">
        <v>48000</v>
      </c>
      <c r="E103">
        <v>2560</v>
      </c>
      <c r="F103" t="s">
        <v>3</v>
      </c>
      <c r="G103" t="s">
        <v>3</v>
      </c>
      <c r="I103" s="2">
        <v>145.035</v>
      </c>
      <c r="J103" s="2">
        <f t="shared" si="1"/>
        <v>13.013664287930499</v>
      </c>
    </row>
    <row r="104" spans="1:10" x14ac:dyDescent="0.25">
      <c r="B104" t="s">
        <v>72</v>
      </c>
      <c r="C104">
        <v>6144</v>
      </c>
      <c r="D104">
        <v>48000</v>
      </c>
      <c r="E104">
        <v>2048</v>
      </c>
      <c r="F104" t="s">
        <v>3</v>
      </c>
      <c r="G104" t="s">
        <v>3</v>
      </c>
      <c r="I104" s="2">
        <v>91.844999999999999</v>
      </c>
      <c r="J104" s="2">
        <f t="shared" si="1"/>
        <v>13.152153650171485</v>
      </c>
    </row>
    <row r="105" spans="1:10" x14ac:dyDescent="0.25">
      <c r="A105" s="1"/>
      <c r="B105" t="s">
        <v>72</v>
      </c>
      <c r="C105" s="1">
        <v>4608</v>
      </c>
      <c r="D105" s="1">
        <v>48000</v>
      </c>
      <c r="E105" s="1">
        <v>1536</v>
      </c>
      <c r="F105" s="1" t="s">
        <v>3</v>
      </c>
      <c r="G105" s="1" t="s">
        <v>3</v>
      </c>
      <c r="H105" s="1"/>
      <c r="I105" s="2">
        <v>51.779000000000003</v>
      </c>
      <c r="J105" s="2">
        <f t="shared" si="1"/>
        <v>13.12264137970992</v>
      </c>
    </row>
    <row r="106" spans="1:10" x14ac:dyDescent="0.25">
      <c r="A106" s="1"/>
      <c r="B106" t="s">
        <v>72</v>
      </c>
      <c r="C106" s="1">
        <v>8448</v>
      </c>
      <c r="D106" s="1">
        <v>48000</v>
      </c>
      <c r="E106" s="1">
        <v>2816</v>
      </c>
      <c r="F106" s="1" t="s">
        <v>3</v>
      </c>
      <c r="G106" s="1" t="s">
        <v>3</v>
      </c>
      <c r="H106" s="1"/>
      <c r="I106" s="2">
        <v>175.494</v>
      </c>
      <c r="J106" s="2">
        <f t="shared" si="1"/>
        <v>13.013541933057539</v>
      </c>
    </row>
    <row r="107" spans="1:10" x14ac:dyDescent="0.25">
      <c r="A107" s="1"/>
      <c r="B107" t="s">
        <v>72</v>
      </c>
      <c r="C107" s="1">
        <v>3072</v>
      </c>
      <c r="D107" s="1">
        <v>48000</v>
      </c>
      <c r="E107" s="1">
        <v>1024</v>
      </c>
      <c r="F107" s="1" t="s">
        <v>3</v>
      </c>
      <c r="G107" s="1" t="s">
        <v>3</v>
      </c>
      <c r="H107" s="1"/>
      <c r="I107" s="2">
        <v>22.917999999999999</v>
      </c>
      <c r="J107" s="2">
        <f t="shared" si="1"/>
        <v>13.176973906972686</v>
      </c>
    </row>
    <row r="108" spans="1:10" x14ac:dyDescent="0.25">
      <c r="B108" t="s">
        <v>72</v>
      </c>
      <c r="C108">
        <v>7680</v>
      </c>
      <c r="D108">
        <v>24000</v>
      </c>
      <c r="E108">
        <v>2560</v>
      </c>
      <c r="F108" t="s">
        <v>15</v>
      </c>
      <c r="G108" t="s">
        <v>3</v>
      </c>
      <c r="I108" s="2">
        <v>68.150999999999996</v>
      </c>
      <c r="J108" s="2">
        <f t="shared" si="1"/>
        <v>13.84746225293833</v>
      </c>
    </row>
    <row r="109" spans="1:10" x14ac:dyDescent="0.25">
      <c r="B109" t="s">
        <v>72</v>
      </c>
      <c r="C109">
        <v>6144</v>
      </c>
      <c r="D109">
        <v>24000</v>
      </c>
      <c r="E109">
        <v>2048</v>
      </c>
      <c r="F109" t="s">
        <v>15</v>
      </c>
      <c r="G109" t="s">
        <v>3</v>
      </c>
      <c r="I109" s="2">
        <v>42.783000000000001</v>
      </c>
      <c r="J109" s="2">
        <f t="shared" si="1"/>
        <v>14.117284341911505</v>
      </c>
    </row>
    <row r="110" spans="1:10" x14ac:dyDescent="0.25">
      <c r="A110" s="1"/>
      <c r="B110" t="s">
        <v>72</v>
      </c>
      <c r="C110" s="1">
        <v>4608</v>
      </c>
      <c r="D110" s="1">
        <v>24000</v>
      </c>
      <c r="E110" s="1">
        <v>1536</v>
      </c>
      <c r="F110" s="1" t="s">
        <v>15</v>
      </c>
      <c r="G110" s="1" t="s">
        <v>3</v>
      </c>
      <c r="H110" s="1"/>
      <c r="I110" s="2">
        <v>24.308</v>
      </c>
      <c r="J110" s="2">
        <f t="shared" si="1"/>
        <v>13.976412045417147</v>
      </c>
    </row>
    <row r="111" spans="1:10" x14ac:dyDescent="0.25">
      <c r="A111" s="1"/>
      <c r="B111" t="s">
        <v>72</v>
      </c>
      <c r="C111" s="1">
        <v>8448</v>
      </c>
      <c r="D111" s="1">
        <v>24000</v>
      </c>
      <c r="E111" s="1">
        <v>2816</v>
      </c>
      <c r="F111" s="1" t="s">
        <v>15</v>
      </c>
      <c r="G111" s="1" t="s">
        <v>3</v>
      </c>
      <c r="H111" s="1"/>
      <c r="I111" s="2">
        <v>83.484999999999999</v>
      </c>
      <c r="J111" s="2">
        <f t="shared" si="1"/>
        <v>13.677897394741571</v>
      </c>
    </row>
    <row r="112" spans="1:10" x14ac:dyDescent="0.25">
      <c r="A112" s="1"/>
      <c r="B112" t="s">
        <v>72</v>
      </c>
      <c r="C112" s="1">
        <v>3072</v>
      </c>
      <c r="D112" s="1">
        <v>24000</v>
      </c>
      <c r="E112" s="1">
        <v>1024</v>
      </c>
      <c r="F112" s="1" t="s">
        <v>15</v>
      </c>
      <c r="G112" s="1" t="s">
        <v>3</v>
      </c>
      <c r="H112" s="1"/>
      <c r="I112" s="2">
        <v>10.992000000000001</v>
      </c>
      <c r="J112" s="2">
        <f t="shared" si="1"/>
        <v>13.736803493449781</v>
      </c>
    </row>
    <row r="113" spans="1:10" x14ac:dyDescent="0.25">
      <c r="B113" t="s">
        <v>72</v>
      </c>
      <c r="C113">
        <v>7680</v>
      </c>
      <c r="D113">
        <v>48000</v>
      </c>
      <c r="E113">
        <v>2560</v>
      </c>
      <c r="F113" t="s">
        <v>15</v>
      </c>
      <c r="G113" t="s">
        <v>3</v>
      </c>
      <c r="I113" s="2">
        <v>137.416</v>
      </c>
      <c r="J113" s="2">
        <f t="shared" si="1"/>
        <v>13.735204051929903</v>
      </c>
    </row>
    <row r="114" spans="1:10" x14ac:dyDescent="0.25">
      <c r="B114" t="s">
        <v>72</v>
      </c>
      <c r="C114">
        <v>6144</v>
      </c>
      <c r="D114">
        <v>48000</v>
      </c>
      <c r="E114">
        <v>2048</v>
      </c>
      <c r="F114" t="s">
        <v>15</v>
      </c>
      <c r="G114" t="s">
        <v>3</v>
      </c>
      <c r="I114" s="2">
        <v>85.728999999999999</v>
      </c>
      <c r="J114" s="2">
        <f t="shared" si="1"/>
        <v>14.090442580690315</v>
      </c>
    </row>
    <row r="115" spans="1:10" x14ac:dyDescent="0.25">
      <c r="A115" s="1"/>
      <c r="B115" t="s">
        <v>72</v>
      </c>
      <c r="C115" s="1">
        <v>4608</v>
      </c>
      <c r="D115" s="1">
        <v>48000</v>
      </c>
      <c r="E115" s="1">
        <v>1536</v>
      </c>
      <c r="F115" s="1" t="s">
        <v>15</v>
      </c>
      <c r="G115" s="1" t="s">
        <v>3</v>
      </c>
      <c r="H115" s="1"/>
      <c r="I115" s="2">
        <v>48.506999999999998</v>
      </c>
      <c r="J115" s="2">
        <f t="shared" si="1"/>
        <v>14.007818417960296</v>
      </c>
    </row>
    <row r="116" spans="1:10" x14ac:dyDescent="0.25">
      <c r="A116" s="1"/>
      <c r="B116" t="s">
        <v>72</v>
      </c>
      <c r="C116" s="1">
        <v>8448</v>
      </c>
      <c r="D116" s="1">
        <v>48000</v>
      </c>
      <c r="E116" s="1">
        <v>2816</v>
      </c>
      <c r="F116" s="1" t="s">
        <v>15</v>
      </c>
      <c r="G116" s="1" t="s">
        <v>3</v>
      </c>
      <c r="H116" s="1"/>
      <c r="I116" s="2">
        <v>166.626</v>
      </c>
      <c r="J116" s="2">
        <f t="shared" ref="J116:J169" si="3">(2*C116*D116*E116)/(I116/1000)/10^12</f>
        <v>13.706135465053473</v>
      </c>
    </row>
    <row r="117" spans="1:10" x14ac:dyDescent="0.25">
      <c r="A117" s="1"/>
      <c r="B117" t="s">
        <v>72</v>
      </c>
      <c r="C117" s="1">
        <v>3072</v>
      </c>
      <c r="D117" s="1">
        <v>48000</v>
      </c>
      <c r="E117" s="1">
        <v>1024</v>
      </c>
      <c r="F117" s="1" t="s">
        <v>15</v>
      </c>
      <c r="G117" s="1" t="s">
        <v>3</v>
      </c>
      <c r="H117" s="1"/>
      <c r="I117" s="2">
        <v>21.977</v>
      </c>
      <c r="J117" s="2">
        <f t="shared" si="3"/>
        <v>13.7411788688174</v>
      </c>
    </row>
    <row r="118" spans="1:10" x14ac:dyDescent="0.25">
      <c r="A118" s="1"/>
      <c r="B118" t="s">
        <v>72</v>
      </c>
      <c r="C118" s="1">
        <v>6144</v>
      </c>
      <c r="D118" s="1">
        <v>16</v>
      </c>
      <c r="E118" s="1">
        <v>2048</v>
      </c>
      <c r="F118" s="1" t="s">
        <v>3</v>
      </c>
      <c r="G118" s="1" t="s">
        <v>3</v>
      </c>
      <c r="H118" s="1"/>
      <c r="I118" s="2">
        <v>8.7999999999999995E-2</v>
      </c>
      <c r="J118" s="2">
        <f t="shared" si="3"/>
        <v>4.575604363636363</v>
      </c>
    </row>
    <row r="119" spans="1:10" x14ac:dyDescent="0.25">
      <c r="A119" s="1"/>
      <c r="B119" t="s">
        <v>72</v>
      </c>
      <c r="C119" s="1">
        <v>4608</v>
      </c>
      <c r="D119" s="1">
        <v>16</v>
      </c>
      <c r="E119" s="1">
        <v>1536</v>
      </c>
      <c r="F119" s="1" t="s">
        <v>3</v>
      </c>
      <c r="G119" s="1" t="s">
        <v>3</v>
      </c>
      <c r="H119" s="1"/>
      <c r="I119" s="2">
        <v>4.8000000000000001E-2</v>
      </c>
      <c r="J119" s="2">
        <f t="shared" si="3"/>
        <v>4.7185920000000001</v>
      </c>
    </row>
    <row r="120" spans="1:10" x14ac:dyDescent="0.25">
      <c r="A120" s="1"/>
      <c r="B120" t="s">
        <v>72</v>
      </c>
      <c r="C120" s="1">
        <v>8448</v>
      </c>
      <c r="D120" s="1">
        <v>16</v>
      </c>
      <c r="E120" s="1">
        <v>2816</v>
      </c>
      <c r="F120" s="1" t="s">
        <v>3</v>
      </c>
      <c r="G120" s="1" t="s">
        <v>3</v>
      </c>
      <c r="H120" s="1"/>
      <c r="I120" s="2">
        <v>0.13300000000000001</v>
      </c>
      <c r="J120" s="2">
        <f t="shared" si="3"/>
        <v>5.7238058345864662</v>
      </c>
    </row>
    <row r="121" spans="1:10" x14ac:dyDescent="0.25">
      <c r="A121" s="1"/>
      <c r="B121" t="s">
        <v>72</v>
      </c>
      <c r="C121" s="1">
        <v>6144</v>
      </c>
      <c r="D121" s="1">
        <v>32</v>
      </c>
      <c r="E121" s="1">
        <v>2048</v>
      </c>
      <c r="F121" s="1" t="s">
        <v>3</v>
      </c>
      <c r="G121" s="1" t="s">
        <v>3</v>
      </c>
      <c r="H121" s="1"/>
      <c r="I121" s="2">
        <v>8.5000000000000006E-2</v>
      </c>
      <c r="J121" s="2">
        <f t="shared" si="3"/>
        <v>9.4741925647058807</v>
      </c>
    </row>
    <row r="122" spans="1:10" x14ac:dyDescent="0.25">
      <c r="A122" s="1"/>
      <c r="B122" t="s">
        <v>72</v>
      </c>
      <c r="C122" s="1">
        <v>4608</v>
      </c>
      <c r="D122" s="1">
        <v>32</v>
      </c>
      <c r="E122" s="1">
        <v>1536</v>
      </c>
      <c r="F122" s="1" t="s">
        <v>3</v>
      </c>
      <c r="G122" s="1" t="s">
        <v>3</v>
      </c>
      <c r="H122" s="1"/>
      <c r="I122" s="2">
        <v>4.9000000000000002E-2</v>
      </c>
      <c r="J122" s="2">
        <f t="shared" si="3"/>
        <v>9.2445884081632634</v>
      </c>
    </row>
    <row r="123" spans="1:10" x14ac:dyDescent="0.25">
      <c r="A123" s="1"/>
      <c r="B123" t="s">
        <v>72</v>
      </c>
      <c r="C123" s="1">
        <v>8448</v>
      </c>
      <c r="D123" s="1">
        <v>32</v>
      </c>
      <c r="E123" s="1">
        <v>2816</v>
      </c>
      <c r="F123" s="1" t="s">
        <v>3</v>
      </c>
      <c r="G123" s="1" t="s">
        <v>3</v>
      </c>
      <c r="H123" s="1"/>
      <c r="I123" s="2">
        <v>0.13500000000000001</v>
      </c>
      <c r="J123" s="2">
        <f t="shared" si="3"/>
        <v>11.278017422222222</v>
      </c>
    </row>
    <row r="124" spans="1:10" x14ac:dyDescent="0.25">
      <c r="A124" s="1"/>
      <c r="B124" t="s">
        <v>72</v>
      </c>
      <c r="C124" s="1">
        <v>6144</v>
      </c>
      <c r="D124" s="1">
        <v>16</v>
      </c>
      <c r="E124" s="1">
        <v>2048</v>
      </c>
      <c r="F124" s="1" t="s">
        <v>15</v>
      </c>
      <c r="G124" s="1" t="s">
        <v>3</v>
      </c>
      <c r="H124" s="1"/>
      <c r="I124" s="2">
        <v>9.1999999999999998E-2</v>
      </c>
      <c r="J124" s="2">
        <f t="shared" si="3"/>
        <v>4.376665043478261</v>
      </c>
    </row>
    <row r="125" spans="1:10" x14ac:dyDescent="0.25">
      <c r="A125" s="1"/>
      <c r="B125" t="s">
        <v>72</v>
      </c>
      <c r="C125" s="1">
        <v>4608</v>
      </c>
      <c r="D125" s="1">
        <v>16</v>
      </c>
      <c r="E125" s="1">
        <v>1536</v>
      </c>
      <c r="F125" s="1" t="s">
        <v>15</v>
      </c>
      <c r="G125" s="1" t="s">
        <v>3</v>
      </c>
      <c r="H125" s="1"/>
      <c r="I125" s="2">
        <v>5.7000000000000002E-2</v>
      </c>
      <c r="J125" s="2">
        <f t="shared" si="3"/>
        <v>3.9735511578947369</v>
      </c>
    </row>
    <row r="126" spans="1:10" x14ac:dyDescent="0.25">
      <c r="A126" s="1"/>
      <c r="B126" t="s">
        <v>72</v>
      </c>
      <c r="C126" s="1">
        <v>8448</v>
      </c>
      <c r="D126" s="1">
        <v>16</v>
      </c>
      <c r="E126" s="1">
        <v>2816</v>
      </c>
      <c r="F126" s="1" t="s">
        <v>15</v>
      </c>
      <c r="G126" s="1" t="s">
        <v>3</v>
      </c>
      <c r="H126" s="1"/>
      <c r="I126" s="2">
        <v>0.17100000000000001</v>
      </c>
      <c r="J126" s="2">
        <f t="shared" si="3"/>
        <v>4.4518489824561396</v>
      </c>
    </row>
    <row r="127" spans="1:10" x14ac:dyDescent="0.25">
      <c r="A127" s="1"/>
      <c r="B127" t="s">
        <v>72</v>
      </c>
      <c r="C127" s="1">
        <v>6144</v>
      </c>
      <c r="D127" s="1">
        <v>32</v>
      </c>
      <c r="E127" s="1">
        <v>2048</v>
      </c>
      <c r="F127" s="1" t="s">
        <v>15</v>
      </c>
      <c r="G127" s="1" t="s">
        <v>3</v>
      </c>
      <c r="H127" s="1"/>
      <c r="I127" s="2">
        <v>9.7000000000000003E-2</v>
      </c>
      <c r="J127" s="2">
        <f t="shared" si="3"/>
        <v>8.3021275051546404</v>
      </c>
    </row>
    <row r="128" spans="1:10" x14ac:dyDescent="0.25">
      <c r="A128" s="1"/>
      <c r="B128" t="s">
        <v>72</v>
      </c>
      <c r="C128" s="1">
        <v>4608</v>
      </c>
      <c r="D128" s="1">
        <v>32</v>
      </c>
      <c r="E128" s="1">
        <v>1536</v>
      </c>
      <c r="F128" s="1" t="s">
        <v>15</v>
      </c>
      <c r="G128" s="1" t="s">
        <v>3</v>
      </c>
      <c r="H128" s="1"/>
      <c r="I128" s="2">
        <v>5.8999999999999997E-2</v>
      </c>
      <c r="J128" s="2">
        <f t="shared" si="3"/>
        <v>7.6777090169491533</v>
      </c>
    </row>
    <row r="129" spans="1:10" x14ac:dyDescent="0.25">
      <c r="A129" s="1"/>
      <c r="B129" t="s">
        <v>72</v>
      </c>
      <c r="C129" s="1">
        <v>8448</v>
      </c>
      <c r="D129" s="1">
        <v>32</v>
      </c>
      <c r="E129" s="1">
        <v>2816</v>
      </c>
      <c r="F129" s="1" t="s">
        <v>15</v>
      </c>
      <c r="G129" s="1" t="s">
        <v>3</v>
      </c>
      <c r="H129" s="1"/>
      <c r="I129" s="2">
        <v>0.17199999999999999</v>
      </c>
      <c r="J129" s="2">
        <f t="shared" si="3"/>
        <v>8.8519322790697679</v>
      </c>
    </row>
    <row r="130" spans="1:10" x14ac:dyDescent="0.25">
      <c r="B130" t="s">
        <v>72</v>
      </c>
      <c r="C130" s="1">
        <v>512</v>
      </c>
      <c r="D130">
        <f>1500*16</f>
        <v>24000</v>
      </c>
      <c r="E130" s="1">
        <v>2816</v>
      </c>
      <c r="F130" s="1" t="s">
        <v>3</v>
      </c>
      <c r="G130" s="1" t="s">
        <v>3</v>
      </c>
      <c r="H130" s="1"/>
      <c r="I130" s="2">
        <v>4.798</v>
      </c>
      <c r="J130" s="2">
        <f t="shared" si="3"/>
        <v>14.423929970821176</v>
      </c>
    </row>
    <row r="131" spans="1:10" x14ac:dyDescent="0.25">
      <c r="B131" t="s">
        <v>72</v>
      </c>
      <c r="C131" s="1">
        <v>512</v>
      </c>
      <c r="D131">
        <f t="shared" ref="D131:D137" si="4">1500*16</f>
        <v>24000</v>
      </c>
      <c r="E131" s="1">
        <v>2048</v>
      </c>
      <c r="F131" s="1" t="s">
        <v>3</v>
      </c>
      <c r="G131" s="1" t="s">
        <v>3</v>
      </c>
      <c r="H131" s="1"/>
      <c r="I131" s="2">
        <v>3.8580000000000001</v>
      </c>
      <c r="J131" s="2">
        <f t="shared" si="3"/>
        <v>13.046046656298602</v>
      </c>
    </row>
    <row r="132" spans="1:10" x14ac:dyDescent="0.25">
      <c r="B132" s="1" t="s">
        <v>72</v>
      </c>
      <c r="C132" s="1">
        <v>512</v>
      </c>
      <c r="D132">
        <f t="shared" si="4"/>
        <v>24000</v>
      </c>
      <c r="E132" s="1">
        <v>2560</v>
      </c>
      <c r="F132" s="1" t="s">
        <v>3</v>
      </c>
      <c r="G132" s="1" t="s">
        <v>3</v>
      </c>
      <c r="H132" s="1"/>
      <c r="I132" s="2">
        <v>4.8289999999999997</v>
      </c>
      <c r="J132" s="2">
        <f t="shared" si="3"/>
        <v>13.028486229032925</v>
      </c>
    </row>
    <row r="133" spans="1:10" x14ac:dyDescent="0.25">
      <c r="B133" s="1" t="s">
        <v>72</v>
      </c>
      <c r="C133" s="1">
        <v>512</v>
      </c>
      <c r="D133">
        <f t="shared" si="4"/>
        <v>24000</v>
      </c>
      <c r="E133" s="1">
        <v>1530</v>
      </c>
      <c r="F133" s="1" t="s">
        <v>3</v>
      </c>
      <c r="G133" s="1" t="s">
        <v>3</v>
      </c>
      <c r="H133" s="1"/>
      <c r="I133" s="2">
        <v>2.9020000000000001</v>
      </c>
      <c r="J133" s="2">
        <f t="shared" si="3"/>
        <v>12.957022742935907</v>
      </c>
    </row>
    <row r="134" spans="1:10" x14ac:dyDescent="0.25">
      <c r="B134" t="s">
        <v>72</v>
      </c>
      <c r="C134" s="1">
        <v>1024</v>
      </c>
      <c r="D134">
        <f t="shared" si="4"/>
        <v>24000</v>
      </c>
      <c r="E134" s="1">
        <v>2816</v>
      </c>
      <c r="F134" s="1" t="s">
        <v>3</v>
      </c>
      <c r="G134" s="1" t="s">
        <v>3</v>
      </c>
      <c r="H134" s="1"/>
      <c r="I134" s="2">
        <v>10.821</v>
      </c>
      <c r="J134" s="2">
        <f t="shared" si="3"/>
        <v>12.791057388411424</v>
      </c>
    </row>
    <row r="135" spans="1:10" x14ac:dyDescent="0.25">
      <c r="B135" t="s">
        <v>72</v>
      </c>
      <c r="C135" s="1">
        <v>1024</v>
      </c>
      <c r="D135">
        <f t="shared" si="4"/>
        <v>24000</v>
      </c>
      <c r="E135" s="1">
        <v>2048</v>
      </c>
      <c r="F135" s="1" t="s">
        <v>3</v>
      </c>
      <c r="G135" s="1" t="s">
        <v>3</v>
      </c>
      <c r="H135" s="1"/>
      <c r="I135" s="2">
        <v>7.7039999999999997</v>
      </c>
      <c r="J135" s="2">
        <f t="shared" si="3"/>
        <v>13.066367601246105</v>
      </c>
    </row>
    <row r="136" spans="1:10" x14ac:dyDescent="0.25">
      <c r="B136" s="1" t="s">
        <v>72</v>
      </c>
      <c r="C136" s="1">
        <v>1024</v>
      </c>
      <c r="D136">
        <f t="shared" si="4"/>
        <v>24000</v>
      </c>
      <c r="E136" s="1">
        <v>2560</v>
      </c>
      <c r="F136" s="1" t="s">
        <v>3</v>
      </c>
      <c r="G136" s="1" t="s">
        <v>3</v>
      </c>
      <c r="H136" s="1"/>
      <c r="I136" s="2">
        <v>9.7829999999999995</v>
      </c>
      <c r="J136" s="2">
        <f t="shared" si="3"/>
        <v>12.862017785955228</v>
      </c>
    </row>
    <row r="137" spans="1:10" x14ac:dyDescent="0.25">
      <c r="B137" s="1" t="s">
        <v>72</v>
      </c>
      <c r="C137" s="1">
        <v>1024</v>
      </c>
      <c r="D137">
        <f t="shared" si="4"/>
        <v>24000</v>
      </c>
      <c r="E137" s="1">
        <v>1530</v>
      </c>
      <c r="F137" s="1" t="s">
        <v>3</v>
      </c>
      <c r="G137" s="1" t="s">
        <v>3</v>
      </c>
      <c r="H137" s="1"/>
      <c r="I137" s="2">
        <v>5.7750000000000004</v>
      </c>
      <c r="J137" s="2">
        <f t="shared" si="3"/>
        <v>13.022088311688311</v>
      </c>
    </row>
    <row r="138" spans="1:10" x14ac:dyDescent="0.25">
      <c r="B138" s="1" t="s">
        <v>72</v>
      </c>
      <c r="C138" s="1">
        <v>512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0.01</v>
      </c>
      <c r="J138" s="2">
        <f t="shared" si="3"/>
        <v>0.83886079999999985</v>
      </c>
    </row>
    <row r="139" spans="1:10" x14ac:dyDescent="0.25">
      <c r="B139" s="1" t="s">
        <v>72</v>
      </c>
      <c r="C139" s="1">
        <v>1024</v>
      </c>
      <c r="D139" s="1">
        <v>16</v>
      </c>
      <c r="E139" s="1">
        <v>512</v>
      </c>
      <c r="F139" s="1" t="s">
        <v>3</v>
      </c>
      <c r="G139" s="1" t="s">
        <v>3</v>
      </c>
      <c r="H139" s="1"/>
      <c r="I139" s="2">
        <v>1.0999999999999999E-2</v>
      </c>
      <c r="J139" s="2">
        <f t="shared" si="3"/>
        <v>1.5252014545454546</v>
      </c>
    </row>
    <row r="140" spans="1:10" x14ac:dyDescent="0.25">
      <c r="B140" t="s">
        <v>72</v>
      </c>
      <c r="C140" s="1">
        <v>512</v>
      </c>
      <c r="D140">
        <f>1500*16</f>
        <v>24000</v>
      </c>
      <c r="E140" s="1">
        <v>2816</v>
      </c>
      <c r="F140" s="1" t="s">
        <v>15</v>
      </c>
      <c r="G140" s="1" t="s">
        <v>3</v>
      </c>
      <c r="H140" s="1"/>
      <c r="I140" s="2">
        <v>4.8150000000000004</v>
      </c>
      <c r="J140" s="2">
        <f t="shared" si="3"/>
        <v>14.373004361370715</v>
      </c>
    </row>
    <row r="141" spans="1:10" x14ac:dyDescent="0.25">
      <c r="B141" t="s">
        <v>72</v>
      </c>
      <c r="C141" s="1">
        <v>512</v>
      </c>
      <c r="D141">
        <f t="shared" ref="D141:D147" si="5">1500*16</f>
        <v>24000</v>
      </c>
      <c r="E141" s="1">
        <v>2048</v>
      </c>
      <c r="F141" s="1" t="s">
        <v>15</v>
      </c>
      <c r="G141" s="1" t="s">
        <v>3</v>
      </c>
      <c r="H141" s="1"/>
      <c r="I141" s="2">
        <v>3.6909999999999998</v>
      </c>
      <c r="J141" s="2">
        <f t="shared" si="3"/>
        <v>13.636317529124899</v>
      </c>
    </row>
    <row r="142" spans="1:10" x14ac:dyDescent="0.25">
      <c r="B142" s="1" t="s">
        <v>72</v>
      </c>
      <c r="C142" s="1">
        <v>512</v>
      </c>
      <c r="D142">
        <f t="shared" si="5"/>
        <v>24000</v>
      </c>
      <c r="E142" s="1">
        <v>2560</v>
      </c>
      <c r="F142" s="1" t="s">
        <v>15</v>
      </c>
      <c r="G142" s="1" t="s">
        <v>3</v>
      </c>
      <c r="H142" s="1"/>
      <c r="I142" s="2">
        <v>4.5979999999999999</v>
      </c>
      <c r="J142" s="2">
        <f t="shared" si="3"/>
        <v>13.683027403218791</v>
      </c>
    </row>
    <row r="143" spans="1:10" x14ac:dyDescent="0.25">
      <c r="B143" s="1" t="s">
        <v>72</v>
      </c>
      <c r="C143" s="1">
        <v>512</v>
      </c>
      <c r="D143">
        <f t="shared" si="5"/>
        <v>24000</v>
      </c>
      <c r="E143" s="1">
        <v>1530</v>
      </c>
      <c r="F143" s="1" t="s">
        <v>15</v>
      </c>
      <c r="G143" s="1" t="s">
        <v>3</v>
      </c>
      <c r="H143" s="1"/>
      <c r="I143" s="2">
        <v>2.79</v>
      </c>
      <c r="J143" s="2">
        <f t="shared" si="3"/>
        <v>13.477161290322581</v>
      </c>
    </row>
    <row r="144" spans="1:10" x14ac:dyDescent="0.25">
      <c r="B144" t="s">
        <v>72</v>
      </c>
      <c r="C144" s="1">
        <v>1024</v>
      </c>
      <c r="D144">
        <f t="shared" si="5"/>
        <v>24000</v>
      </c>
      <c r="E144" s="1">
        <v>2816</v>
      </c>
      <c r="F144" s="1" t="s">
        <v>15</v>
      </c>
      <c r="G144" s="1" t="s">
        <v>3</v>
      </c>
      <c r="H144" s="1"/>
      <c r="I144" s="2">
        <v>9.9049999999999994</v>
      </c>
      <c r="J144" s="2">
        <f t="shared" si="3"/>
        <v>13.973955779909138</v>
      </c>
    </row>
    <row r="145" spans="2:10" x14ac:dyDescent="0.25">
      <c r="B145" t="s">
        <v>72</v>
      </c>
      <c r="C145" s="1">
        <v>1024</v>
      </c>
      <c r="D145">
        <f t="shared" si="5"/>
        <v>24000</v>
      </c>
      <c r="E145" s="1">
        <v>2048</v>
      </c>
      <c r="F145" s="1" t="s">
        <v>15</v>
      </c>
      <c r="G145" s="1" t="s">
        <v>3</v>
      </c>
      <c r="H145" s="1"/>
      <c r="I145" s="2">
        <v>7.3380000000000001</v>
      </c>
      <c r="J145" s="2">
        <f t="shared" si="3"/>
        <v>13.718083401471791</v>
      </c>
    </row>
    <row r="146" spans="2:10" x14ac:dyDescent="0.25">
      <c r="B146" s="1" t="s">
        <v>72</v>
      </c>
      <c r="C146" s="1">
        <v>1024</v>
      </c>
      <c r="D146">
        <f t="shared" si="5"/>
        <v>24000</v>
      </c>
      <c r="E146" s="1">
        <v>2560</v>
      </c>
      <c r="F146" s="1" t="s">
        <v>15</v>
      </c>
      <c r="G146" s="1" t="s">
        <v>3</v>
      </c>
      <c r="H146" s="1"/>
      <c r="I146" s="2">
        <v>8.9359999999999999</v>
      </c>
      <c r="J146" s="2">
        <f t="shared" si="3"/>
        <v>14.081145926589079</v>
      </c>
    </row>
    <row r="147" spans="2:10" x14ac:dyDescent="0.25">
      <c r="B147" s="1" t="s">
        <v>72</v>
      </c>
      <c r="C147" s="1">
        <v>1024</v>
      </c>
      <c r="D147">
        <f t="shared" si="5"/>
        <v>24000</v>
      </c>
      <c r="E147" s="1">
        <v>1530</v>
      </c>
      <c r="F147" s="1" t="s">
        <v>15</v>
      </c>
      <c r="G147" s="1" t="s">
        <v>3</v>
      </c>
      <c r="H147" s="1"/>
      <c r="I147" s="2">
        <v>5.5469999999999997</v>
      </c>
      <c r="J147" s="2">
        <f t="shared" si="3"/>
        <v>13.557339102217416</v>
      </c>
    </row>
    <row r="148" spans="2:10" x14ac:dyDescent="0.25">
      <c r="B148" s="1" t="s">
        <v>72</v>
      </c>
      <c r="C148" s="1">
        <v>512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1.2999999999999999E-2</v>
      </c>
      <c r="J148" s="2">
        <f t="shared" si="3"/>
        <v>0.64527753846153846</v>
      </c>
    </row>
    <row r="149" spans="2:10" x14ac:dyDescent="0.25">
      <c r="B149" s="1" t="s">
        <v>72</v>
      </c>
      <c r="C149" s="1">
        <v>1024</v>
      </c>
      <c r="D149" s="1">
        <v>16</v>
      </c>
      <c r="E149" s="1">
        <v>512</v>
      </c>
      <c r="F149" s="1" t="s">
        <v>3</v>
      </c>
      <c r="G149" s="1" t="s">
        <v>15</v>
      </c>
      <c r="H149" s="1"/>
      <c r="I149" s="2">
        <v>1.4E-2</v>
      </c>
      <c r="J149" s="2">
        <f t="shared" si="3"/>
        <v>1.1983725714285716</v>
      </c>
    </row>
    <row r="150" spans="2:10" x14ac:dyDescent="0.25">
      <c r="B150" t="s">
        <v>72</v>
      </c>
      <c r="C150" s="1">
        <v>512</v>
      </c>
      <c r="D150">
        <f>1500*32</f>
        <v>48000</v>
      </c>
      <c r="E150" s="1">
        <v>2816</v>
      </c>
      <c r="F150" s="1" t="s">
        <v>3</v>
      </c>
      <c r="G150" s="1" t="s">
        <v>3</v>
      </c>
      <c r="H150" s="1"/>
      <c r="I150" s="2">
        <v>10.675000000000001</v>
      </c>
      <c r="J150" s="2">
        <f t="shared" si="3"/>
        <v>12.96599831381733</v>
      </c>
    </row>
    <row r="151" spans="2:10" x14ac:dyDescent="0.25">
      <c r="B151" t="s">
        <v>72</v>
      </c>
      <c r="C151" s="1">
        <v>512</v>
      </c>
      <c r="D151">
        <f t="shared" ref="D151:D157" si="6">1500*32</f>
        <v>48000</v>
      </c>
      <c r="E151" s="1">
        <v>2048</v>
      </c>
      <c r="F151" s="1" t="s">
        <v>3</v>
      </c>
      <c r="G151" s="1" t="s">
        <v>3</v>
      </c>
      <c r="H151" s="1"/>
      <c r="I151" s="2">
        <v>7.6070000000000002</v>
      </c>
      <c r="J151" s="2">
        <f t="shared" si="3"/>
        <v>13.232982253187853</v>
      </c>
    </row>
    <row r="152" spans="2:10" x14ac:dyDescent="0.25">
      <c r="B152" s="1" t="s">
        <v>72</v>
      </c>
      <c r="C152" s="1">
        <v>512</v>
      </c>
      <c r="D152">
        <f t="shared" si="6"/>
        <v>48000</v>
      </c>
      <c r="E152" s="1">
        <v>2560</v>
      </c>
      <c r="F152" s="1" t="s">
        <v>3</v>
      </c>
      <c r="G152" s="1" t="s">
        <v>3</v>
      </c>
      <c r="H152" s="1"/>
      <c r="I152" s="2">
        <v>9.6760000000000002</v>
      </c>
      <c r="J152" s="2">
        <f t="shared" si="3"/>
        <v>13.004249689954525</v>
      </c>
    </row>
    <row r="153" spans="2:10" x14ac:dyDescent="0.25">
      <c r="B153" s="1" t="s">
        <v>72</v>
      </c>
      <c r="C153" s="1">
        <v>512</v>
      </c>
      <c r="D153">
        <f t="shared" si="6"/>
        <v>48000</v>
      </c>
      <c r="E153" s="1">
        <v>1530</v>
      </c>
      <c r="F153" s="1" t="s">
        <v>3</v>
      </c>
      <c r="G153" s="1" t="s">
        <v>3</v>
      </c>
      <c r="H153" s="1"/>
      <c r="I153" s="2">
        <v>5.7480000000000002</v>
      </c>
      <c r="J153" s="2">
        <f t="shared" si="3"/>
        <v>13.083256784968684</v>
      </c>
    </row>
    <row r="154" spans="2:10" x14ac:dyDescent="0.25">
      <c r="B154" t="s">
        <v>72</v>
      </c>
      <c r="C154" s="1">
        <v>1024</v>
      </c>
      <c r="D154">
        <f t="shared" si="6"/>
        <v>48000</v>
      </c>
      <c r="E154" s="1">
        <v>2816</v>
      </c>
      <c r="F154" s="1" t="s">
        <v>3</v>
      </c>
      <c r="G154" s="1" t="s">
        <v>3</v>
      </c>
      <c r="H154" s="1"/>
      <c r="I154" s="2">
        <v>21.677</v>
      </c>
      <c r="J154" s="2">
        <f t="shared" si="3"/>
        <v>12.770404760806384</v>
      </c>
    </row>
    <row r="155" spans="2:10" x14ac:dyDescent="0.25">
      <c r="B155" t="s">
        <v>72</v>
      </c>
      <c r="C155" s="1">
        <v>1024</v>
      </c>
      <c r="D155">
        <f t="shared" si="6"/>
        <v>48000</v>
      </c>
      <c r="E155" s="1">
        <v>2048</v>
      </c>
      <c r="F155" s="1" t="s">
        <v>3</v>
      </c>
      <c r="G155" s="1" t="s">
        <v>3</v>
      </c>
      <c r="H155" s="1"/>
      <c r="I155" s="2">
        <v>15.462</v>
      </c>
      <c r="J155" s="2">
        <f t="shared" si="3"/>
        <v>13.020734187039194</v>
      </c>
    </row>
    <row r="156" spans="2:10" x14ac:dyDescent="0.25">
      <c r="B156" s="1" t="s">
        <v>72</v>
      </c>
      <c r="C156" s="1">
        <v>1024</v>
      </c>
      <c r="D156">
        <f t="shared" si="6"/>
        <v>48000</v>
      </c>
      <c r="E156" s="1">
        <v>2560</v>
      </c>
      <c r="F156" s="1" t="s">
        <v>3</v>
      </c>
      <c r="G156" s="1" t="s">
        <v>3</v>
      </c>
      <c r="H156" s="1"/>
      <c r="I156" s="2">
        <v>19.611999999999998</v>
      </c>
      <c r="J156" s="2">
        <f t="shared" si="3"/>
        <v>12.831849887823783</v>
      </c>
    </row>
    <row r="157" spans="2:10" x14ac:dyDescent="0.25">
      <c r="B157" s="1" t="s">
        <v>72</v>
      </c>
      <c r="C157" s="1">
        <v>1024</v>
      </c>
      <c r="D157">
        <f t="shared" si="6"/>
        <v>48000</v>
      </c>
      <c r="E157" s="1">
        <v>1530</v>
      </c>
      <c r="F157" s="1" t="s">
        <v>3</v>
      </c>
      <c r="G157" s="1" t="s">
        <v>3</v>
      </c>
      <c r="H157" s="1"/>
      <c r="I157" s="2">
        <v>11.58</v>
      </c>
      <c r="J157" s="2">
        <f t="shared" si="3"/>
        <v>12.988352331606217</v>
      </c>
    </row>
    <row r="158" spans="2:10" x14ac:dyDescent="0.25">
      <c r="B158" s="1" t="s">
        <v>72</v>
      </c>
      <c r="C158" s="1">
        <v>512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1.4E-2</v>
      </c>
      <c r="J158" s="2">
        <f t="shared" si="3"/>
        <v>1.1983725714285716</v>
      </c>
    </row>
    <row r="159" spans="2:10" x14ac:dyDescent="0.25">
      <c r="B159" s="1" t="s">
        <v>72</v>
      </c>
      <c r="C159" s="1">
        <v>1024</v>
      </c>
      <c r="D159" s="1">
        <v>32</v>
      </c>
      <c r="E159" s="1">
        <v>512</v>
      </c>
      <c r="F159" s="1" t="s">
        <v>3</v>
      </c>
      <c r="G159" s="1" t="s">
        <v>3</v>
      </c>
      <c r="H159" s="1"/>
      <c r="I159" s="2">
        <v>1.4999999999999999E-2</v>
      </c>
      <c r="J159" s="2">
        <f t="shared" si="3"/>
        <v>2.2369621333333334</v>
      </c>
    </row>
    <row r="160" spans="2:10" x14ac:dyDescent="0.25">
      <c r="B160" t="s">
        <v>72</v>
      </c>
      <c r="C160" s="1">
        <v>512</v>
      </c>
      <c r="D160">
        <f>1500*32</f>
        <v>48000</v>
      </c>
      <c r="E160" s="1">
        <v>2816</v>
      </c>
      <c r="F160" s="1" t="s">
        <v>15</v>
      </c>
      <c r="G160" s="1" t="s">
        <v>3</v>
      </c>
      <c r="H160" s="1"/>
      <c r="I160" s="2">
        <v>9.9390000000000001</v>
      </c>
      <c r="J160" s="2">
        <f t="shared" si="3"/>
        <v>13.926152731663144</v>
      </c>
    </row>
    <row r="161" spans="1:31" x14ac:dyDescent="0.25">
      <c r="B161" t="s">
        <v>72</v>
      </c>
      <c r="C161" s="1">
        <v>512</v>
      </c>
      <c r="D161">
        <f t="shared" ref="D161:D167" si="7">1500*32</f>
        <v>48000</v>
      </c>
      <c r="E161" s="1">
        <v>2048</v>
      </c>
      <c r="F161" s="1" t="s">
        <v>15</v>
      </c>
      <c r="G161" s="1" t="s">
        <v>3</v>
      </c>
      <c r="H161" s="1"/>
      <c r="I161" s="2">
        <v>7.9809999999999999</v>
      </c>
      <c r="J161" s="2">
        <f t="shared" si="3"/>
        <v>12.612867560456081</v>
      </c>
    </row>
    <row r="162" spans="1:31" x14ac:dyDescent="0.25">
      <c r="B162" s="1" t="s">
        <v>72</v>
      </c>
      <c r="C162" s="1">
        <v>512</v>
      </c>
      <c r="D162">
        <f t="shared" si="7"/>
        <v>48000</v>
      </c>
      <c r="E162" s="1">
        <v>2560</v>
      </c>
      <c r="F162" s="1" t="s">
        <v>15</v>
      </c>
      <c r="G162" s="1" t="s">
        <v>3</v>
      </c>
      <c r="H162" s="1"/>
      <c r="I162" s="2">
        <v>9.1999999999999993</v>
      </c>
      <c r="J162" s="2">
        <f t="shared" si="3"/>
        <v>13.677078260869566</v>
      </c>
    </row>
    <row r="163" spans="1:31" x14ac:dyDescent="0.25">
      <c r="B163" s="1" t="s">
        <v>72</v>
      </c>
      <c r="C163" s="1">
        <v>512</v>
      </c>
      <c r="D163">
        <f t="shared" si="7"/>
        <v>48000</v>
      </c>
      <c r="E163" s="1">
        <v>1530</v>
      </c>
      <c r="F163" s="1" t="s">
        <v>15</v>
      </c>
      <c r="G163" s="1" t="s">
        <v>3</v>
      </c>
      <c r="H163" s="1"/>
      <c r="I163" s="2">
        <v>6.1319999999999997</v>
      </c>
      <c r="J163" s="2">
        <f t="shared" si="3"/>
        <v>12.263953033268104</v>
      </c>
    </row>
    <row r="164" spans="1:31" x14ac:dyDescent="0.25">
      <c r="B164" t="s">
        <v>72</v>
      </c>
      <c r="C164" s="1">
        <v>1024</v>
      </c>
      <c r="D164">
        <f t="shared" si="7"/>
        <v>48000</v>
      </c>
      <c r="E164" s="1">
        <v>2816</v>
      </c>
      <c r="F164" s="1" t="s">
        <v>15</v>
      </c>
      <c r="G164" s="1" t="s">
        <v>3</v>
      </c>
      <c r="H164" s="1"/>
      <c r="I164" s="2">
        <v>20.076000000000001</v>
      </c>
      <c r="J164" s="2">
        <f t="shared" si="3"/>
        <v>13.78880573819486</v>
      </c>
    </row>
    <row r="165" spans="1:31" x14ac:dyDescent="0.25">
      <c r="B165" t="s">
        <v>72</v>
      </c>
      <c r="C165" s="1">
        <v>1024</v>
      </c>
      <c r="D165">
        <f t="shared" si="7"/>
        <v>48000</v>
      </c>
      <c r="E165" s="1">
        <v>2048</v>
      </c>
      <c r="F165" s="1" t="s">
        <v>15</v>
      </c>
      <c r="G165" s="1" t="s">
        <v>3</v>
      </c>
      <c r="H165" s="1"/>
      <c r="I165" s="2">
        <v>14.212999999999999</v>
      </c>
      <c r="J165" s="2">
        <f t="shared" si="3"/>
        <v>14.164961091958066</v>
      </c>
    </row>
    <row r="166" spans="1:31" x14ac:dyDescent="0.25">
      <c r="B166" s="1" t="s">
        <v>72</v>
      </c>
      <c r="C166" s="1">
        <v>1024</v>
      </c>
      <c r="D166">
        <f t="shared" si="7"/>
        <v>48000</v>
      </c>
      <c r="E166" s="1">
        <v>2560</v>
      </c>
      <c r="F166" s="1" t="s">
        <v>15</v>
      </c>
      <c r="G166" s="1" t="s">
        <v>3</v>
      </c>
      <c r="H166" s="1"/>
      <c r="I166" s="2">
        <v>17.826000000000001</v>
      </c>
      <c r="J166" s="2">
        <f t="shared" si="3"/>
        <v>14.117482329182092</v>
      </c>
    </row>
    <row r="167" spans="1:31" x14ac:dyDescent="0.25">
      <c r="B167" s="1" t="s">
        <v>72</v>
      </c>
      <c r="C167" s="1">
        <v>1024</v>
      </c>
      <c r="D167">
        <f t="shared" si="7"/>
        <v>48000</v>
      </c>
      <c r="E167" s="1">
        <v>1530</v>
      </c>
      <c r="F167" s="1" t="s">
        <v>15</v>
      </c>
      <c r="G167" s="1" t="s">
        <v>3</v>
      </c>
      <c r="H167" s="1"/>
      <c r="I167" s="2">
        <v>10.741</v>
      </c>
      <c r="J167" s="2">
        <f t="shared" si="3"/>
        <v>14.002897309375292</v>
      </c>
    </row>
    <row r="168" spans="1:31" x14ac:dyDescent="0.25">
      <c r="B168" s="1" t="s">
        <v>72</v>
      </c>
      <c r="C168" s="1">
        <v>512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1.4E-2</v>
      </c>
      <c r="J168" s="2">
        <f t="shared" si="3"/>
        <v>1.1983725714285716</v>
      </c>
    </row>
    <row r="169" spans="1:31" x14ac:dyDescent="0.25">
      <c r="B169" s="1" t="s">
        <v>72</v>
      </c>
      <c r="C169" s="1">
        <v>1024</v>
      </c>
      <c r="D169" s="1">
        <v>32</v>
      </c>
      <c r="E169" s="1">
        <v>512</v>
      </c>
      <c r="F169" s="1" t="s">
        <v>3</v>
      </c>
      <c r="G169" s="1" t="s">
        <v>15</v>
      </c>
      <c r="H169" s="1"/>
      <c r="I169" s="2">
        <v>1.4E-2</v>
      </c>
      <c r="J169" s="2">
        <f t="shared" si="3"/>
        <v>2.3967451428571431</v>
      </c>
    </row>
    <row r="170" spans="1:31" x14ac:dyDescent="0.25">
      <c r="I170" s="2"/>
    </row>
    <row r="171" spans="1:31" x14ac:dyDescent="0.25">
      <c r="I171" s="2"/>
    </row>
    <row r="172" spans="1:31" x14ac:dyDescent="0.25">
      <c r="I172" s="2"/>
      <c r="J172" s="3"/>
    </row>
    <row r="173" spans="1:31" x14ac:dyDescent="0.25">
      <c r="I173" s="2"/>
    </row>
    <row r="174" spans="1:31" x14ac:dyDescent="0.25">
      <c r="A174" t="s">
        <v>1</v>
      </c>
    </row>
    <row r="175" spans="1:31" x14ac:dyDescent="0.25">
      <c r="C175" t="s">
        <v>7</v>
      </c>
      <c r="D175" t="s">
        <v>8</v>
      </c>
      <c r="E175" t="s">
        <v>9</v>
      </c>
      <c r="F175" t="s">
        <v>3</v>
      </c>
      <c r="G175" t="s">
        <v>10</v>
      </c>
      <c r="H175" t="s">
        <v>66</v>
      </c>
      <c r="I175" t="s">
        <v>65</v>
      </c>
      <c r="J175" t="s">
        <v>25</v>
      </c>
      <c r="K175" t="s">
        <v>24</v>
      </c>
      <c r="L175" t="s">
        <v>27</v>
      </c>
      <c r="M175" t="s">
        <v>26</v>
      </c>
      <c r="N175" t="s">
        <v>19</v>
      </c>
      <c r="O175" t="s">
        <v>20</v>
      </c>
      <c r="P175" t="s">
        <v>21</v>
      </c>
      <c r="R175" t="s">
        <v>28</v>
      </c>
      <c r="S175" t="s">
        <v>29</v>
      </c>
      <c r="T175" t="s">
        <v>46</v>
      </c>
      <c r="U175" t="s">
        <v>33</v>
      </c>
      <c r="V175" t="s">
        <v>34</v>
      </c>
      <c r="W175" t="s">
        <v>35</v>
      </c>
      <c r="X175" t="s">
        <v>30</v>
      </c>
    </row>
    <row r="176" spans="1:31" x14ac:dyDescent="0.25">
      <c r="B176" t="s">
        <v>72</v>
      </c>
      <c r="C176">
        <v>700</v>
      </c>
      <c r="D176">
        <v>161</v>
      </c>
      <c r="E176">
        <v>1</v>
      </c>
      <c r="F176">
        <v>4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7.8E-2</v>
      </c>
      <c r="O176" s="2" t="s">
        <v>44</v>
      </c>
      <c r="P176" s="2">
        <v>0.127</v>
      </c>
      <c r="R176" s="4">
        <f>1+ROUNDDOWN((($C176-$H176+2*$J176)/$L176),0)</f>
        <v>341</v>
      </c>
      <c r="S176" s="4">
        <f>1+ROUNDDOWN((($D176-$I176+2*$K176)/$M176),0)</f>
        <v>79</v>
      </c>
      <c r="T176" s="2">
        <f>N176+P176</f>
        <v>0.20500000000000002</v>
      </c>
      <c r="U176" s="2">
        <f>(2*$R176*$S176*$F176*$G176*$E176*$I176*$H176)/(N176/1000)/10^12</f>
        <v>8.84151794871795</v>
      </c>
      <c r="V176" s="2" t="s">
        <v>44</v>
      </c>
      <c r="W176" s="2">
        <f t="shared" ref="W176:W207" si="8">(2*$R176*$S176*$F176*$G176*$E176*$I176*$H176)/(P176/1000)/10^12</f>
        <v>5.4302236220472437</v>
      </c>
      <c r="X176" t="s">
        <v>49</v>
      </c>
      <c r="AA176" s="2"/>
      <c r="AE176" s="2"/>
    </row>
    <row r="177" spans="2:31" x14ac:dyDescent="0.25">
      <c r="B177" t="s">
        <v>72</v>
      </c>
      <c r="C177">
        <v>700</v>
      </c>
      <c r="D177">
        <v>161</v>
      </c>
      <c r="E177">
        <v>1</v>
      </c>
      <c r="F177">
        <v>8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0.13500000000000001</v>
      </c>
      <c r="O177" s="2" t="s">
        <v>44</v>
      </c>
      <c r="P177" s="2">
        <v>0.21199999999999999</v>
      </c>
      <c r="R177" s="4">
        <f t="shared" ref="R177:R240" si="9">1+ROUNDDOWN((($C177-$H177+2*$J177)/$L177),0)</f>
        <v>341</v>
      </c>
      <c r="S177" s="4">
        <f t="shared" ref="S177:S240" si="10">1+ROUNDDOWN((($D177-$I177+2*$K177)/$M177),0)</f>
        <v>79</v>
      </c>
      <c r="T177" s="2">
        <f>N177+P177</f>
        <v>0.34699999999999998</v>
      </c>
      <c r="U177" s="2">
        <f t="shared" ref="U177:U207" si="11">(2*$R177*$S177*$F177*$G177*$E177*$I177*$H177)/(N177/1000)/10^12</f>
        <v>10.216865185185185</v>
      </c>
      <c r="V177" s="2" t="s">
        <v>44</v>
      </c>
      <c r="W177" s="2">
        <f t="shared" si="8"/>
        <v>6.5060226415094338</v>
      </c>
      <c r="X177" t="s">
        <v>49</v>
      </c>
      <c r="AA177" s="2"/>
      <c r="AE177" s="2"/>
    </row>
    <row r="178" spans="2:31" x14ac:dyDescent="0.25">
      <c r="B178" t="s">
        <v>72</v>
      </c>
      <c r="C178">
        <v>700</v>
      </c>
      <c r="D178">
        <v>161</v>
      </c>
      <c r="E178">
        <v>1</v>
      </c>
      <c r="F178">
        <v>16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0.22700000000000001</v>
      </c>
      <c r="O178" s="2" t="s">
        <v>44</v>
      </c>
      <c r="P178" s="2">
        <v>0.40300000000000002</v>
      </c>
      <c r="R178" s="4">
        <f t="shared" si="9"/>
        <v>341</v>
      </c>
      <c r="S178" s="4">
        <f t="shared" si="10"/>
        <v>79</v>
      </c>
      <c r="T178" s="2">
        <f>N178+P178</f>
        <v>0.63</v>
      </c>
      <c r="U178" s="2">
        <f t="shared" si="11"/>
        <v>12.152218502202643</v>
      </c>
      <c r="V178" s="2" t="s">
        <v>44</v>
      </c>
      <c r="W178" s="2">
        <f t="shared" si="8"/>
        <v>6.8450461538461536</v>
      </c>
      <c r="X178" t="s">
        <v>49</v>
      </c>
      <c r="AA178" s="2"/>
      <c r="AE178" s="2"/>
    </row>
    <row r="179" spans="2:31" x14ac:dyDescent="0.25">
      <c r="B179" t="s">
        <v>72</v>
      </c>
      <c r="C179">
        <v>700</v>
      </c>
      <c r="D179">
        <v>161</v>
      </c>
      <c r="E179">
        <v>1</v>
      </c>
      <c r="F179">
        <v>32</v>
      </c>
      <c r="G179">
        <v>32</v>
      </c>
      <c r="H179">
        <v>20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0.443</v>
      </c>
      <c r="O179" s="2" t="s">
        <v>44</v>
      </c>
      <c r="P179" s="2">
        <v>0.76800000000000002</v>
      </c>
      <c r="R179" s="4">
        <f t="shared" si="9"/>
        <v>341</v>
      </c>
      <c r="S179" s="4">
        <f t="shared" si="10"/>
        <v>79</v>
      </c>
      <c r="T179" s="2">
        <f>N179+P179</f>
        <v>1.2110000000000001</v>
      </c>
      <c r="U179" s="2">
        <f t="shared" si="11"/>
        <v>12.453966591422123</v>
      </c>
      <c r="V179" s="2" t="s">
        <v>44</v>
      </c>
      <c r="W179" s="2">
        <f t="shared" si="8"/>
        <v>7.1837333333333326</v>
      </c>
      <c r="X179" t="s">
        <v>49</v>
      </c>
      <c r="AA179" s="2"/>
      <c r="AE179" s="2"/>
    </row>
    <row r="180" spans="2:31" x14ac:dyDescent="0.25">
      <c r="B180" t="s">
        <v>72</v>
      </c>
      <c r="C180">
        <v>341</v>
      </c>
      <c r="D180">
        <v>79</v>
      </c>
      <c r="E180">
        <v>32</v>
      </c>
      <c r="F180">
        <v>4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0.307</v>
      </c>
      <c r="O180" s="2">
        <v>0.86099999999999999</v>
      </c>
      <c r="P180" s="2">
        <v>0.29499999999999998</v>
      </c>
      <c r="R180" s="4">
        <f t="shared" si="9"/>
        <v>166</v>
      </c>
      <c r="S180" s="4">
        <f t="shared" si="10"/>
        <v>38</v>
      </c>
      <c r="T180" s="2">
        <f>N180+O180+P180</f>
        <v>1.4629999999999999</v>
      </c>
      <c r="U180" s="2">
        <f t="shared" si="11"/>
        <v>8.4161459283387625</v>
      </c>
      <c r="V180" s="2">
        <f>(2*$R180*$S180*$F180*$G180*$E180*$I180*$H180)/(O180/1000)/10^12</f>
        <v>3.0008789779326364</v>
      </c>
      <c r="W180" s="2">
        <f t="shared" si="8"/>
        <v>8.7584976271186452</v>
      </c>
      <c r="X180" t="s">
        <v>49</v>
      </c>
      <c r="AA180" s="2"/>
      <c r="AE180" s="2"/>
    </row>
    <row r="181" spans="2:31" x14ac:dyDescent="0.25">
      <c r="B181" t="s">
        <v>72</v>
      </c>
      <c r="C181">
        <v>341</v>
      </c>
      <c r="D181">
        <v>79</v>
      </c>
      <c r="E181">
        <v>32</v>
      </c>
      <c r="F181">
        <v>8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0.42499999999999999</v>
      </c>
      <c r="O181" s="2">
        <v>1.411</v>
      </c>
      <c r="P181" s="2">
        <v>0.55600000000000005</v>
      </c>
      <c r="R181" s="4">
        <f t="shared" si="9"/>
        <v>166</v>
      </c>
      <c r="S181" s="4">
        <f t="shared" si="10"/>
        <v>38</v>
      </c>
      <c r="T181" s="2">
        <f t="shared" ref="T181:T183" si="12">N181+O181+P181</f>
        <v>2.3920000000000003</v>
      </c>
      <c r="U181" s="2">
        <f t="shared" si="11"/>
        <v>12.158855529411765</v>
      </c>
      <c r="V181" s="2">
        <f>(2*$R181*$S181*$F181*$G181*$E181*$I181*$H181)/(O181/1000)/10^12</f>
        <v>3.6623058823529413</v>
      </c>
      <c r="W181" s="2">
        <f t="shared" si="8"/>
        <v>9.2940892086330926</v>
      </c>
      <c r="X181" t="s">
        <v>49</v>
      </c>
      <c r="AA181" s="2"/>
      <c r="AE181" s="2"/>
    </row>
    <row r="182" spans="2:31" x14ac:dyDescent="0.25">
      <c r="B182" t="s">
        <v>72</v>
      </c>
      <c r="C182">
        <v>341</v>
      </c>
      <c r="D182">
        <v>79</v>
      </c>
      <c r="E182">
        <v>32</v>
      </c>
      <c r="F182">
        <v>16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0.86499999999999999</v>
      </c>
      <c r="O182" s="2">
        <v>1.6140000000000001</v>
      </c>
      <c r="P182" s="2">
        <v>1.077</v>
      </c>
      <c r="R182" s="4">
        <f t="shared" si="9"/>
        <v>166</v>
      </c>
      <c r="S182" s="4">
        <f t="shared" si="10"/>
        <v>38</v>
      </c>
      <c r="T182" s="2">
        <f t="shared" si="12"/>
        <v>3.556</v>
      </c>
      <c r="U182" s="2">
        <f t="shared" si="11"/>
        <v>11.948008323699423</v>
      </c>
      <c r="V182" s="2">
        <f>(2*$R182*$S182*$F182*$G182*$E182*$I182*$H182)/(O182/1000)/10^12</f>
        <v>6.4033625774473348</v>
      </c>
      <c r="W182" s="2">
        <f t="shared" si="8"/>
        <v>9.5961255338904348</v>
      </c>
      <c r="X182" t="s">
        <v>49</v>
      </c>
      <c r="AA182" s="2"/>
      <c r="AE182" s="2"/>
    </row>
    <row r="183" spans="2:31" x14ac:dyDescent="0.25">
      <c r="B183" t="s">
        <v>72</v>
      </c>
      <c r="C183">
        <v>341</v>
      </c>
      <c r="D183">
        <v>79</v>
      </c>
      <c r="E183">
        <v>32</v>
      </c>
      <c r="F183">
        <v>32</v>
      </c>
      <c r="G183">
        <v>32</v>
      </c>
      <c r="H183">
        <v>10</v>
      </c>
      <c r="I183">
        <v>5</v>
      </c>
      <c r="J183">
        <v>0</v>
      </c>
      <c r="K183">
        <v>0</v>
      </c>
      <c r="L183">
        <v>2</v>
      </c>
      <c r="M183">
        <v>2</v>
      </c>
      <c r="N183" s="2">
        <v>1.5669999999999999</v>
      </c>
      <c r="O183" s="2">
        <v>2.3319999999999999</v>
      </c>
      <c r="P183" s="2">
        <v>2.1240000000000001</v>
      </c>
      <c r="R183" s="4">
        <f t="shared" si="9"/>
        <v>166</v>
      </c>
      <c r="S183" s="4">
        <f t="shared" si="10"/>
        <v>38</v>
      </c>
      <c r="T183" s="2">
        <f t="shared" si="12"/>
        <v>6.0229999999999997</v>
      </c>
      <c r="U183" s="2">
        <f t="shared" si="11"/>
        <v>13.190845181876195</v>
      </c>
      <c r="V183" s="2">
        <f>(2*$R183*$S183*$F183*$G183*$E183*$I183*$H183)/(O183/1000)/10^12</f>
        <v>8.8636596912521437</v>
      </c>
      <c r="W183" s="2">
        <f t="shared" si="8"/>
        <v>9.7316640301318262</v>
      </c>
      <c r="X183" t="s">
        <v>49</v>
      </c>
      <c r="AA183" s="2"/>
      <c r="AE183" s="2"/>
    </row>
    <row r="184" spans="2:31" x14ac:dyDescent="0.25">
      <c r="B184" t="s">
        <v>74</v>
      </c>
      <c r="C184">
        <v>480</v>
      </c>
      <c r="D184">
        <v>48</v>
      </c>
      <c r="E184">
        <v>1</v>
      </c>
      <c r="F184">
        <v>16</v>
      </c>
      <c r="G184">
        <v>16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5.6000000000000001E-2</v>
      </c>
      <c r="O184" s="2" t="s">
        <v>44</v>
      </c>
      <c r="P184" s="2">
        <v>0.16600000000000001</v>
      </c>
      <c r="R184" s="4">
        <f t="shared" si="9"/>
        <v>480</v>
      </c>
      <c r="S184" s="4">
        <f t="shared" si="10"/>
        <v>48</v>
      </c>
      <c r="T184" s="2">
        <f>N184+P184</f>
        <v>0.222</v>
      </c>
      <c r="U184" s="2">
        <f t="shared" si="11"/>
        <v>1.8958628571428571</v>
      </c>
      <c r="V184" s="2" t="s">
        <v>44</v>
      </c>
      <c r="W184" s="2">
        <f t="shared" si="8"/>
        <v>0.63956819277108434</v>
      </c>
      <c r="X184" t="s">
        <v>49</v>
      </c>
      <c r="AA184" s="2"/>
      <c r="AE184" s="2"/>
    </row>
    <row r="185" spans="2:31" x14ac:dyDescent="0.25">
      <c r="B185" t="s">
        <v>74</v>
      </c>
      <c r="C185">
        <v>240</v>
      </c>
      <c r="D185">
        <v>24</v>
      </c>
      <c r="E185">
        <v>16</v>
      </c>
      <c r="F185">
        <v>16</v>
      </c>
      <c r="G185">
        <v>32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5.7000000000000002E-2</v>
      </c>
      <c r="O185" s="2">
        <v>8.7999999999999995E-2</v>
      </c>
      <c r="P185" s="2">
        <v>0.14399999999999999</v>
      </c>
      <c r="R185" s="4">
        <f t="shared" si="9"/>
        <v>240</v>
      </c>
      <c r="S185" s="4">
        <f t="shared" si="10"/>
        <v>24</v>
      </c>
      <c r="T185" s="2">
        <f>N185+O185+P185</f>
        <v>0.28899999999999998</v>
      </c>
      <c r="U185" s="2">
        <f t="shared" si="11"/>
        <v>14.900816842105261</v>
      </c>
      <c r="V185" s="2">
        <f>(2*$R185*$S185*$F185*$G185*$E185*$I185*$H185)/(O185/1000)/10^12</f>
        <v>9.651665454545455</v>
      </c>
      <c r="W185" s="2">
        <f t="shared" si="8"/>
        <v>5.8982400000000013</v>
      </c>
      <c r="X185" t="s">
        <v>49</v>
      </c>
      <c r="AA185" s="2"/>
      <c r="AE185" s="2"/>
    </row>
    <row r="186" spans="2:31" x14ac:dyDescent="0.25">
      <c r="B186" t="s">
        <v>74</v>
      </c>
      <c r="C186">
        <v>120</v>
      </c>
      <c r="D186">
        <v>12</v>
      </c>
      <c r="E186">
        <v>32</v>
      </c>
      <c r="F186">
        <v>16</v>
      </c>
      <c r="G186">
        <v>64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6.2E-2</v>
      </c>
      <c r="O186" s="2">
        <v>6.3E-2</v>
      </c>
      <c r="P186" s="2">
        <v>0.128</v>
      </c>
      <c r="R186" s="4">
        <f t="shared" si="9"/>
        <v>120</v>
      </c>
      <c r="S186" s="4">
        <f t="shared" si="10"/>
        <v>12</v>
      </c>
      <c r="T186" s="2">
        <f t="shared" ref="T186:T187" si="13">N186+O186+P186</f>
        <v>0.253</v>
      </c>
      <c r="U186" s="2">
        <f t="shared" si="11"/>
        <v>13.699138064516129</v>
      </c>
      <c r="V186" s="2">
        <f>(2*$R186*$S186*$F186*$G186*$E186*$I186*$H186)/(O186/1000)/10^12</f>
        <v>13.481691428571427</v>
      </c>
      <c r="W186" s="2">
        <f t="shared" si="8"/>
        <v>6.6355199999999996</v>
      </c>
      <c r="X186" t="s">
        <v>32</v>
      </c>
      <c r="AA186" s="2"/>
      <c r="AE186" s="2"/>
    </row>
    <row r="187" spans="2:31" x14ac:dyDescent="0.25">
      <c r="B187" t="s">
        <v>74</v>
      </c>
      <c r="C187">
        <v>60</v>
      </c>
      <c r="D187">
        <v>6</v>
      </c>
      <c r="E187">
        <v>64</v>
      </c>
      <c r="F187">
        <v>16</v>
      </c>
      <c r="G187">
        <v>128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  <c r="N187" s="2">
        <v>6.3E-2</v>
      </c>
      <c r="O187" s="2">
        <v>0.06</v>
      </c>
      <c r="P187" s="2">
        <v>9.4E-2</v>
      </c>
      <c r="R187" s="4">
        <f t="shared" si="9"/>
        <v>60</v>
      </c>
      <c r="S187" s="4">
        <f t="shared" si="10"/>
        <v>6</v>
      </c>
      <c r="T187" s="2">
        <f t="shared" si="13"/>
        <v>0.217</v>
      </c>
      <c r="U187" s="2">
        <f t="shared" si="11"/>
        <v>13.481691428571427</v>
      </c>
      <c r="V187" s="2">
        <f>(2*$R187*$S187*$F187*$G187*$E187*$I187*$H187)/(O187/1000)/10^12</f>
        <v>14.155776000000001</v>
      </c>
      <c r="W187" s="2">
        <f t="shared" si="8"/>
        <v>9.0356017021276607</v>
      </c>
      <c r="X187" t="s">
        <v>47</v>
      </c>
      <c r="AA187" s="2"/>
      <c r="AE187" s="2"/>
    </row>
    <row r="188" spans="2:31" x14ac:dyDescent="0.25">
      <c r="B188" t="s">
        <v>75</v>
      </c>
      <c r="C188">
        <v>108</v>
      </c>
      <c r="D188">
        <v>108</v>
      </c>
      <c r="E188">
        <v>3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2</v>
      </c>
      <c r="M188">
        <v>2</v>
      </c>
      <c r="N188" s="2">
        <v>0.03</v>
      </c>
      <c r="O188" s="2" t="s">
        <v>44</v>
      </c>
      <c r="P188" s="2">
        <v>5.2999999999999999E-2</v>
      </c>
      <c r="R188" s="4">
        <f t="shared" si="9"/>
        <v>54</v>
      </c>
      <c r="S188" s="4">
        <f t="shared" si="10"/>
        <v>54</v>
      </c>
      <c r="T188" s="2">
        <f>N188+P188</f>
        <v>8.299999999999999E-2</v>
      </c>
      <c r="U188" s="2">
        <f t="shared" si="11"/>
        <v>2.6873855999999998</v>
      </c>
      <c r="V188" s="2" t="s">
        <v>44</v>
      </c>
      <c r="W188" s="2">
        <f t="shared" si="8"/>
        <v>1.5211616603773583</v>
      </c>
      <c r="X188" t="s">
        <v>49</v>
      </c>
      <c r="AA188" s="2"/>
      <c r="AE188" s="2"/>
    </row>
    <row r="189" spans="2:31" x14ac:dyDescent="0.25">
      <c r="B189" t="s">
        <v>75</v>
      </c>
      <c r="C189">
        <v>54</v>
      </c>
      <c r="D189">
        <v>54</v>
      </c>
      <c r="E189">
        <v>64</v>
      </c>
      <c r="F189">
        <v>8</v>
      </c>
      <c r="G189">
        <v>64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9.1999999999999998E-2</v>
      </c>
      <c r="O189" s="2">
        <v>9.5000000000000001E-2</v>
      </c>
      <c r="P189" s="2">
        <v>0.20799999999999999</v>
      </c>
      <c r="R189" s="4">
        <f t="shared" si="9"/>
        <v>54</v>
      </c>
      <c r="S189" s="4">
        <f t="shared" si="10"/>
        <v>54</v>
      </c>
      <c r="T189" s="2">
        <f>N189+O189+P189</f>
        <v>0.39500000000000002</v>
      </c>
      <c r="U189" s="2">
        <f t="shared" si="11"/>
        <v>18.694856347826086</v>
      </c>
      <c r="V189" s="2">
        <f>(2*$R189*$S189*$F189*$G189*$E189*$I189*$H189)/(O189/1000)/10^12</f>
        <v>18.104492463157893</v>
      </c>
      <c r="W189" s="2">
        <f t="shared" si="8"/>
        <v>8.2688787692307688</v>
      </c>
      <c r="X189" t="s">
        <v>32</v>
      </c>
      <c r="AA189" s="2"/>
      <c r="AE189" s="2"/>
    </row>
    <row r="190" spans="2:31" x14ac:dyDescent="0.25">
      <c r="B190" t="s">
        <v>75</v>
      </c>
      <c r="C190">
        <v>27</v>
      </c>
      <c r="D190">
        <v>27</v>
      </c>
      <c r="E190">
        <v>128</v>
      </c>
      <c r="F190">
        <v>8</v>
      </c>
      <c r="G190">
        <v>128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0.115</v>
      </c>
      <c r="O190" s="2">
        <v>0.114</v>
      </c>
      <c r="P190" s="2">
        <v>8.5999999999999993E-2</v>
      </c>
      <c r="R190" s="4">
        <f t="shared" si="9"/>
        <v>27</v>
      </c>
      <c r="S190" s="4">
        <f t="shared" si="10"/>
        <v>27</v>
      </c>
      <c r="T190" s="2">
        <f t="shared" ref="T190:T192" si="14">N190+O190+P190</f>
        <v>0.315</v>
      </c>
      <c r="U190" s="2">
        <f t="shared" si="11"/>
        <v>14.955885078260868</v>
      </c>
      <c r="V190" s="2">
        <f>(2*$R190*$S190*$F190*$G190*$E190*$I190*$H190)/(O190/1000)/10^12</f>
        <v>15.087077052631578</v>
      </c>
      <c r="W190" s="2">
        <f t="shared" si="8"/>
        <v>19.999148651162795</v>
      </c>
      <c r="X190" t="s">
        <v>47</v>
      </c>
      <c r="AA190" s="2"/>
      <c r="AE190" s="2"/>
    </row>
    <row r="191" spans="2:31" x14ac:dyDescent="0.25">
      <c r="B191" t="s">
        <v>75</v>
      </c>
      <c r="C191">
        <v>14</v>
      </c>
      <c r="D191">
        <v>14</v>
      </c>
      <c r="E191">
        <v>128</v>
      </c>
      <c r="F191">
        <v>8</v>
      </c>
      <c r="G191">
        <v>256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5.8999999999999997E-2</v>
      </c>
      <c r="O191" s="2">
        <v>5.8000000000000003E-2</v>
      </c>
      <c r="P191" s="2">
        <v>5.1999999999999998E-2</v>
      </c>
      <c r="R191" s="4">
        <f t="shared" si="9"/>
        <v>14</v>
      </c>
      <c r="S191" s="4">
        <f t="shared" si="10"/>
        <v>14</v>
      </c>
      <c r="T191" s="2">
        <f t="shared" si="14"/>
        <v>0.16899999999999998</v>
      </c>
      <c r="U191" s="2">
        <f t="shared" si="11"/>
        <v>15.675322576271187</v>
      </c>
      <c r="V191" s="2">
        <f>(2*$R191*$S191*$F191*$G191*$E191*$I191*$H191)/(O191/1000)/10^12</f>
        <v>15.94558675862069</v>
      </c>
      <c r="W191" s="2">
        <f t="shared" si="8"/>
        <v>17.785462153846158</v>
      </c>
      <c r="X191" t="s">
        <v>32</v>
      </c>
      <c r="AA191" s="2"/>
      <c r="AE191" s="2"/>
    </row>
    <row r="192" spans="2:31" x14ac:dyDescent="0.25">
      <c r="B192" t="s">
        <v>75</v>
      </c>
      <c r="C192">
        <v>7</v>
      </c>
      <c r="D192">
        <v>7</v>
      </c>
      <c r="E192">
        <v>256</v>
      </c>
      <c r="F192">
        <v>8</v>
      </c>
      <c r="G192">
        <v>512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0.121</v>
      </c>
      <c r="O192" s="2">
        <v>0.12</v>
      </c>
      <c r="P192" s="2">
        <v>7.6999999999999999E-2</v>
      </c>
      <c r="R192" s="4">
        <f t="shared" si="9"/>
        <v>7</v>
      </c>
      <c r="S192" s="4">
        <f t="shared" si="10"/>
        <v>7</v>
      </c>
      <c r="T192" s="2">
        <f t="shared" si="14"/>
        <v>0.318</v>
      </c>
      <c r="U192" s="2">
        <f t="shared" si="11"/>
        <v>7.6433391074380168</v>
      </c>
      <c r="V192" s="2">
        <f>(2*$R192*$S192*$F192*$G192*$E192*$I192*$H192)/(O192/1000)/10^12</f>
        <v>7.7070336000000008</v>
      </c>
      <c r="W192" s="2">
        <f t="shared" si="8"/>
        <v>12.010961454545455</v>
      </c>
      <c r="X192" t="s">
        <v>47</v>
      </c>
      <c r="AA192" s="2"/>
      <c r="AE192" s="2"/>
    </row>
    <row r="193" spans="2:31" x14ac:dyDescent="0.25">
      <c r="B193" t="s">
        <v>76</v>
      </c>
      <c r="C193">
        <v>224</v>
      </c>
      <c r="D193">
        <v>224</v>
      </c>
      <c r="E193">
        <v>3</v>
      </c>
      <c r="F193">
        <v>8</v>
      </c>
      <c r="G193">
        <v>64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0.16700000000000001</v>
      </c>
      <c r="O193" s="2" t="s">
        <v>44</v>
      </c>
      <c r="P193" s="2">
        <v>0.37</v>
      </c>
      <c r="R193" s="4">
        <f t="shared" si="9"/>
        <v>224</v>
      </c>
      <c r="S193" s="4">
        <f t="shared" si="10"/>
        <v>224</v>
      </c>
      <c r="T193" s="2">
        <f>N193+P193</f>
        <v>0.53700000000000003</v>
      </c>
      <c r="U193" s="2">
        <f t="shared" si="11"/>
        <v>8.3069823233532922</v>
      </c>
      <c r="V193" s="2" t="s">
        <v>44</v>
      </c>
      <c r="W193" s="2">
        <f t="shared" si="8"/>
        <v>3.7493676972972976</v>
      </c>
      <c r="X193" t="s">
        <v>31</v>
      </c>
      <c r="AA193" s="2"/>
      <c r="AE193" s="2"/>
    </row>
    <row r="194" spans="2:31" x14ac:dyDescent="0.25">
      <c r="B194" t="s">
        <v>76</v>
      </c>
      <c r="C194">
        <v>112</v>
      </c>
      <c r="D194">
        <v>112</v>
      </c>
      <c r="E194">
        <v>64</v>
      </c>
      <c r="F194">
        <v>8</v>
      </c>
      <c r="G194">
        <v>128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0.624</v>
      </c>
      <c r="O194" s="2">
        <v>0.60199999999999998</v>
      </c>
      <c r="P194" s="2">
        <v>0.997</v>
      </c>
      <c r="R194" s="4">
        <f t="shared" si="9"/>
        <v>112</v>
      </c>
      <c r="S194" s="4">
        <f t="shared" si="10"/>
        <v>112</v>
      </c>
      <c r="T194" s="2">
        <f>N194+O194+P194</f>
        <v>2.2229999999999999</v>
      </c>
      <c r="U194" s="2">
        <f t="shared" si="11"/>
        <v>23.713949538461538</v>
      </c>
      <c r="V194" s="2">
        <f>(2*$R194*$S194*$F194*$G194*$E194*$I194*$H194)/(O194/1000)/10^12</f>
        <v>24.58057227906977</v>
      </c>
      <c r="W194" s="2">
        <f t="shared" si="8"/>
        <v>14.842030603811434</v>
      </c>
      <c r="X194" t="s">
        <v>32</v>
      </c>
      <c r="AA194" s="2"/>
      <c r="AE194" s="2"/>
    </row>
    <row r="195" spans="2:31" x14ac:dyDescent="0.25">
      <c r="B195" t="s">
        <v>76</v>
      </c>
      <c r="C195">
        <f>112/2</f>
        <v>56</v>
      </c>
      <c r="D195">
        <v>56</v>
      </c>
      <c r="E195">
        <v>128</v>
      </c>
      <c r="F195">
        <v>8</v>
      </c>
      <c r="G195">
        <v>256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0.66800000000000004</v>
      </c>
      <c r="O195" s="2">
        <v>0.65</v>
      </c>
      <c r="P195" s="2">
        <v>0.49</v>
      </c>
      <c r="R195" s="4">
        <f t="shared" si="9"/>
        <v>56</v>
      </c>
      <c r="S195" s="4">
        <f t="shared" si="10"/>
        <v>56</v>
      </c>
      <c r="T195" s="2">
        <f t="shared" ref="T195:T198" si="15">N195+O195+P195</f>
        <v>1.8080000000000001</v>
      </c>
      <c r="U195" s="2">
        <f t="shared" si="11"/>
        <v>22.151952862275444</v>
      </c>
      <c r="V195" s="2">
        <f>(2*$R195*$S195*$F195*$G195*$E195*$I195*$H195)/(O195/1000)/10^12</f>
        <v>22.765391556923078</v>
      </c>
      <c r="W195" s="2">
        <f t="shared" si="8"/>
        <v>30.198988799999999</v>
      </c>
      <c r="X195" t="s">
        <v>47</v>
      </c>
      <c r="AA195" s="2"/>
      <c r="AE195" s="2"/>
    </row>
    <row r="196" spans="2:31" x14ac:dyDescent="0.25">
      <c r="B196" t="s">
        <v>76</v>
      </c>
      <c r="C196">
        <f>56/2</f>
        <v>28</v>
      </c>
      <c r="D196">
        <v>28</v>
      </c>
      <c r="E196">
        <v>256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0.71599999999999997</v>
      </c>
      <c r="O196" s="2">
        <v>0.74099999999999999</v>
      </c>
      <c r="P196" s="2">
        <v>0.42</v>
      </c>
      <c r="R196" s="4">
        <f t="shared" si="9"/>
        <v>28</v>
      </c>
      <c r="S196" s="4">
        <f t="shared" si="10"/>
        <v>28</v>
      </c>
      <c r="T196" s="2">
        <f t="shared" si="15"/>
        <v>1.8769999999999998</v>
      </c>
      <c r="U196" s="2">
        <f t="shared" si="11"/>
        <v>20.666905743016763</v>
      </c>
      <c r="V196" s="2">
        <f>(2*$R196*$S196*$F196*$G196*$E196*$I196*$H196)/(O196/1000)/10^12</f>
        <v>19.969641716599192</v>
      </c>
      <c r="W196" s="2">
        <f t="shared" si="8"/>
        <v>35.232153599999997</v>
      </c>
      <c r="X196" t="s">
        <v>47</v>
      </c>
      <c r="AA196" s="2"/>
      <c r="AE196" s="2"/>
    </row>
    <row r="197" spans="2:31" x14ac:dyDescent="0.25">
      <c r="B197" t="s">
        <v>76</v>
      </c>
      <c r="C197">
        <v>14</v>
      </c>
      <c r="D197">
        <v>14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0.437</v>
      </c>
      <c r="O197" s="2">
        <v>0.42899999999999999</v>
      </c>
      <c r="P197" s="2">
        <v>0.27800000000000002</v>
      </c>
      <c r="R197" s="4">
        <f t="shared" si="9"/>
        <v>14</v>
      </c>
      <c r="S197" s="4">
        <f t="shared" si="10"/>
        <v>14</v>
      </c>
      <c r="T197" s="2">
        <f t="shared" si="15"/>
        <v>1.1440000000000001</v>
      </c>
      <c r="U197" s="2">
        <f t="shared" si="11"/>
        <v>16.93078319450801</v>
      </c>
      <c r="V197" s="2">
        <f>(2*$R197*$S197*$F197*$G197*$E197*$I197*$H197)/(O197/1000)/10^12</f>
        <v>17.246508755244754</v>
      </c>
      <c r="W197" s="2" t="s">
        <v>79</v>
      </c>
      <c r="X197" t="s">
        <v>47</v>
      </c>
      <c r="AA197" s="2"/>
      <c r="AE197" s="2"/>
    </row>
    <row r="198" spans="2:31" x14ac:dyDescent="0.25">
      <c r="B198" t="s">
        <v>76</v>
      </c>
      <c r="C198">
        <v>7</v>
      </c>
      <c r="D198">
        <v>7</v>
      </c>
      <c r="E198">
        <v>512</v>
      </c>
      <c r="F198">
        <v>8</v>
      </c>
      <c r="G198">
        <v>512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0.23599999999999999</v>
      </c>
      <c r="O198" s="2">
        <v>0.24399999999999999</v>
      </c>
      <c r="P198" s="2">
        <v>0.13600000000000001</v>
      </c>
      <c r="R198" s="4">
        <f t="shared" si="9"/>
        <v>7</v>
      </c>
      <c r="S198" s="4">
        <f t="shared" si="10"/>
        <v>7</v>
      </c>
      <c r="T198" s="2">
        <f t="shared" si="15"/>
        <v>0.61599999999999999</v>
      </c>
      <c r="U198" s="2">
        <f t="shared" si="11"/>
        <v>7.8376612881355934</v>
      </c>
      <c r="V198" s="2">
        <f>(2*$R198*$S198*$F198*$G198*$E198*$I198*$H198)/(O198/1000)/10^12</f>
        <v>7.5806887868852462</v>
      </c>
      <c r="W198" s="2">
        <f t="shared" si="8"/>
        <v>13.600647529411766</v>
      </c>
      <c r="X198" t="s">
        <v>47</v>
      </c>
      <c r="AA198" s="2"/>
      <c r="AE198" s="2"/>
    </row>
    <row r="199" spans="2:31" x14ac:dyDescent="0.25">
      <c r="B199" t="s">
        <v>76</v>
      </c>
      <c r="C199">
        <v>224</v>
      </c>
      <c r="D199">
        <v>224</v>
      </c>
      <c r="E199">
        <v>3</v>
      </c>
      <c r="F199">
        <v>16</v>
      </c>
      <c r="G199">
        <v>64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0.33</v>
      </c>
      <c r="O199" s="2" t="s">
        <v>44</v>
      </c>
      <c r="P199" s="2">
        <v>0.74099999999999999</v>
      </c>
      <c r="R199" s="4">
        <f t="shared" si="9"/>
        <v>224</v>
      </c>
      <c r="S199" s="4">
        <f t="shared" si="10"/>
        <v>224</v>
      </c>
      <c r="T199" s="2">
        <f>N199+P199</f>
        <v>1.071</v>
      </c>
      <c r="U199" s="2">
        <f t="shared" si="11"/>
        <v>8.4076730181818178</v>
      </c>
      <c r="V199" s="2" t="s">
        <v>44</v>
      </c>
      <c r="W199" s="2">
        <f t="shared" si="8"/>
        <v>3.744307821862348</v>
      </c>
      <c r="X199" t="s">
        <v>31</v>
      </c>
      <c r="AA199" s="2"/>
      <c r="AE199" s="2"/>
    </row>
    <row r="200" spans="2:31" x14ac:dyDescent="0.25">
      <c r="B200" t="s">
        <v>76</v>
      </c>
      <c r="C200">
        <v>112</v>
      </c>
      <c r="D200">
        <v>112</v>
      </c>
      <c r="E200">
        <v>64</v>
      </c>
      <c r="F200">
        <v>16</v>
      </c>
      <c r="G200">
        <v>128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1.246</v>
      </c>
      <c r="O200" s="2">
        <v>1.2090000000000001</v>
      </c>
      <c r="P200" s="2">
        <v>1.9279999999999999</v>
      </c>
      <c r="R200" s="4">
        <f t="shared" si="9"/>
        <v>112</v>
      </c>
      <c r="S200" s="4">
        <f t="shared" si="10"/>
        <v>112</v>
      </c>
      <c r="T200" s="2">
        <f>N200+O200+P200</f>
        <v>4.383</v>
      </c>
      <c r="U200" s="2">
        <f t="shared" si="11"/>
        <v>23.752013662921353</v>
      </c>
      <c r="V200" s="2">
        <f>(2*$R200*$S200*$F200*$G200*$E200*$I200*$H200)/(O200/1000)/10^12</f>
        <v>24.478915652605458</v>
      </c>
      <c r="W200" s="2">
        <f t="shared" si="8"/>
        <v>15.350108414937759</v>
      </c>
      <c r="X200" t="s">
        <v>47</v>
      </c>
      <c r="AA200" s="2"/>
      <c r="AE200" s="2"/>
    </row>
    <row r="201" spans="2:31" x14ac:dyDescent="0.25">
      <c r="B201" t="s">
        <v>76</v>
      </c>
      <c r="C201">
        <f>112/2</f>
        <v>56</v>
      </c>
      <c r="D201">
        <v>56</v>
      </c>
      <c r="E201">
        <v>128</v>
      </c>
      <c r="F201">
        <v>16</v>
      </c>
      <c r="G201">
        <v>256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0.9</v>
      </c>
      <c r="O201" s="2">
        <v>0.90100000000000002</v>
      </c>
      <c r="P201" s="2">
        <v>0.93600000000000005</v>
      </c>
      <c r="R201" s="4">
        <f t="shared" si="9"/>
        <v>56</v>
      </c>
      <c r="S201" s="4">
        <f t="shared" si="10"/>
        <v>56</v>
      </c>
      <c r="T201" s="2">
        <f t="shared" ref="T201:T204" si="16">N201+O201+P201</f>
        <v>2.7370000000000001</v>
      </c>
      <c r="U201" s="2">
        <f t="shared" si="11"/>
        <v>32.883343359999998</v>
      </c>
      <c r="V201" s="2">
        <f>(2*$R201*$S201*$F201*$G201*$E201*$I201*$H201)/(O201/1000)/10^12</f>
        <v>32.846846863485013</v>
      </c>
      <c r="W201" s="2">
        <f t="shared" si="8"/>
        <v>31.618599384615383</v>
      </c>
      <c r="X201" t="s">
        <v>47</v>
      </c>
      <c r="AA201" s="2"/>
      <c r="AE201" s="2"/>
    </row>
    <row r="202" spans="2:31" x14ac:dyDescent="0.25">
      <c r="B202" t="s">
        <v>76</v>
      </c>
      <c r="C202">
        <f>56/2</f>
        <v>28</v>
      </c>
      <c r="D202">
        <v>28</v>
      </c>
      <c r="E202">
        <v>256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0.80100000000000005</v>
      </c>
      <c r="O202" s="2">
        <v>0.85899999999999999</v>
      </c>
      <c r="P202" s="2">
        <v>0.76600000000000001</v>
      </c>
      <c r="R202" s="4">
        <f t="shared" si="9"/>
        <v>28</v>
      </c>
      <c r="S202" s="4">
        <f t="shared" si="10"/>
        <v>28</v>
      </c>
      <c r="T202" s="2">
        <f t="shared" si="16"/>
        <v>2.4260000000000002</v>
      </c>
      <c r="U202" s="2">
        <f t="shared" si="11"/>
        <v>36.947576808988757</v>
      </c>
      <c r="V202" s="2">
        <f>(2*$R202*$S202*$F202*$G202*$E202*$I202*$H202)/(O202/1000)/10^12</f>
        <v>34.452862658905708</v>
      </c>
      <c r="W202" s="2">
        <f t="shared" si="8"/>
        <v>38.635782015665797</v>
      </c>
      <c r="X202" t="s">
        <v>47</v>
      </c>
      <c r="AA202" s="2"/>
      <c r="AE202" s="2"/>
    </row>
    <row r="203" spans="2:31" x14ac:dyDescent="0.25">
      <c r="B203" t="s">
        <v>76</v>
      </c>
      <c r="C203">
        <v>14</v>
      </c>
      <c r="D203">
        <v>14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0.50600000000000001</v>
      </c>
      <c r="O203" s="2">
        <v>0.499</v>
      </c>
      <c r="P203" s="2">
        <v>0.47699999999999998</v>
      </c>
      <c r="R203" s="4">
        <f t="shared" si="9"/>
        <v>14</v>
      </c>
      <c r="S203" s="4">
        <f t="shared" si="10"/>
        <v>14</v>
      </c>
      <c r="T203" s="2">
        <f t="shared" si="16"/>
        <v>1.4819999999999998</v>
      </c>
      <c r="U203" s="2">
        <f t="shared" si="11"/>
        <v>29.244080063241107</v>
      </c>
      <c r="V203" s="2">
        <f>(2*$R203*$S203*$F203*$G203*$E203*$I203*$H203)/(O203/1000)/10^12</f>
        <v>29.654317659318636</v>
      </c>
      <c r="W203" s="2">
        <f t="shared" si="8"/>
        <v>31.022022037735848</v>
      </c>
      <c r="X203" t="s">
        <v>47</v>
      </c>
      <c r="AA203" s="2"/>
      <c r="AE203" s="2"/>
    </row>
    <row r="204" spans="2:31" x14ac:dyDescent="0.25">
      <c r="B204" t="s">
        <v>76</v>
      </c>
      <c r="C204">
        <v>7</v>
      </c>
      <c r="D204">
        <v>7</v>
      </c>
      <c r="E204">
        <v>512</v>
      </c>
      <c r="F204">
        <v>16</v>
      </c>
      <c r="G204">
        <v>512</v>
      </c>
      <c r="H204">
        <v>3</v>
      </c>
      <c r="I204">
        <v>3</v>
      </c>
      <c r="J204">
        <v>1</v>
      </c>
      <c r="K204">
        <v>1</v>
      </c>
      <c r="L204">
        <v>1</v>
      </c>
      <c r="M204">
        <v>1</v>
      </c>
      <c r="N204" s="2">
        <v>0.27300000000000002</v>
      </c>
      <c r="O204" s="2">
        <v>0.26700000000000002</v>
      </c>
      <c r="P204" s="2">
        <v>0.17799999999999999</v>
      </c>
      <c r="R204" s="4">
        <f t="shared" si="9"/>
        <v>7</v>
      </c>
      <c r="S204" s="4">
        <f t="shared" si="10"/>
        <v>7</v>
      </c>
      <c r="T204" s="2">
        <f t="shared" si="16"/>
        <v>0.71799999999999997</v>
      </c>
      <c r="U204" s="2">
        <f t="shared" si="11"/>
        <v>13.550828307692306</v>
      </c>
      <c r="V204" s="2">
        <f>(2*$R204*$S204*$F204*$G204*$E204*$I204*$H204)/(O204/1000)/10^12</f>
        <v>13.855341303370786</v>
      </c>
      <c r="W204" s="2">
        <f t="shared" si="8"/>
        <v>20.783011955056178</v>
      </c>
      <c r="X204" t="s">
        <v>47</v>
      </c>
      <c r="AA204" s="2"/>
      <c r="AE204" s="2"/>
    </row>
    <row r="205" spans="2:31" x14ac:dyDescent="0.25">
      <c r="B205" t="s">
        <v>76</v>
      </c>
      <c r="C205">
        <v>224</v>
      </c>
      <c r="D205">
        <v>224</v>
      </c>
      <c r="E205">
        <v>3</v>
      </c>
      <c r="F205">
        <v>16</v>
      </c>
      <c r="G205">
        <v>64</v>
      </c>
      <c r="H205">
        <v>7</v>
      </c>
      <c r="I205">
        <v>7</v>
      </c>
      <c r="J205">
        <v>3</v>
      </c>
      <c r="K205">
        <v>3</v>
      </c>
      <c r="L205">
        <v>2</v>
      </c>
      <c r="M205">
        <v>2</v>
      </c>
      <c r="N205" s="2">
        <v>0.30399999999999999</v>
      </c>
      <c r="O205" s="2" t="s">
        <v>44</v>
      </c>
      <c r="P205" s="2">
        <v>0.55300000000000005</v>
      </c>
      <c r="R205" s="4">
        <f t="shared" si="9"/>
        <v>112</v>
      </c>
      <c r="S205" s="4">
        <f t="shared" si="10"/>
        <v>112</v>
      </c>
      <c r="T205" s="2">
        <f>N205+P205</f>
        <v>0.85699999999999998</v>
      </c>
      <c r="U205" s="2">
        <f t="shared" si="11"/>
        <v>12.422521263157895</v>
      </c>
      <c r="V205" s="2" t="s">
        <v>44</v>
      </c>
      <c r="W205" s="2">
        <f t="shared" si="8"/>
        <v>6.829017113924051</v>
      </c>
      <c r="X205" t="s">
        <v>49</v>
      </c>
      <c r="AA205" s="2"/>
      <c r="AE205" s="2"/>
    </row>
    <row r="206" spans="2:31" x14ac:dyDescent="0.25">
      <c r="B206" t="s">
        <v>76</v>
      </c>
      <c r="C206">
        <v>28</v>
      </c>
      <c r="D206">
        <v>28</v>
      </c>
      <c r="E206">
        <v>192</v>
      </c>
      <c r="F206">
        <v>16</v>
      </c>
      <c r="G206">
        <v>32</v>
      </c>
      <c r="H206">
        <v>5</v>
      </c>
      <c r="I206">
        <v>5</v>
      </c>
      <c r="J206">
        <v>2</v>
      </c>
      <c r="K206">
        <v>2</v>
      </c>
      <c r="L206">
        <v>1</v>
      </c>
      <c r="M206">
        <v>1</v>
      </c>
      <c r="N206" s="2">
        <v>0.192</v>
      </c>
      <c r="O206" s="2">
        <v>0.19700000000000001</v>
      </c>
      <c r="P206" s="2">
        <v>0.189</v>
      </c>
      <c r="R206" s="4">
        <f t="shared" si="9"/>
        <v>28</v>
      </c>
      <c r="S206" s="4">
        <f t="shared" si="10"/>
        <v>28</v>
      </c>
      <c r="T206" s="2">
        <f>N206+O206+P206</f>
        <v>0.57800000000000007</v>
      </c>
      <c r="U206" s="2">
        <f t="shared" si="11"/>
        <v>20.070399999999999</v>
      </c>
      <c r="V206" s="2">
        <f t="shared" ref="V206:V229" si="17">(2*$R206*$S206*$F206*$G206*$E206*$I206*$H206)/(O206/1000)/10^12</f>
        <v>19.560998984771569</v>
      </c>
      <c r="W206" s="2">
        <f t="shared" si="8"/>
        <v>20.388977777777779</v>
      </c>
      <c r="X206" t="s">
        <v>48</v>
      </c>
      <c r="AA206" s="2"/>
      <c r="AE206" s="2"/>
    </row>
    <row r="207" spans="2:31" x14ac:dyDescent="0.25">
      <c r="B207" t="s">
        <v>76</v>
      </c>
      <c r="C207">
        <v>28</v>
      </c>
      <c r="D207">
        <v>28</v>
      </c>
      <c r="E207">
        <v>192</v>
      </c>
      <c r="F207">
        <v>16</v>
      </c>
      <c r="G207">
        <v>64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 s="2">
        <v>4.8000000000000001E-2</v>
      </c>
      <c r="O207" s="2">
        <v>4.2999999999999997E-2</v>
      </c>
      <c r="P207" s="2">
        <v>0.09</v>
      </c>
      <c r="R207" s="4">
        <f t="shared" si="9"/>
        <v>28</v>
      </c>
      <c r="S207" s="4">
        <f t="shared" si="10"/>
        <v>28</v>
      </c>
      <c r="T207" s="2">
        <f t="shared" ref="T207:T211" si="18">N207+O207+P207</f>
        <v>0.18099999999999999</v>
      </c>
      <c r="U207" s="2">
        <f t="shared" si="11"/>
        <v>6.4225279999999998</v>
      </c>
      <c r="V207" s="2">
        <f t="shared" si="17"/>
        <v>7.1693335813953496</v>
      </c>
      <c r="W207" s="2">
        <f t="shared" si="8"/>
        <v>3.425348266666667</v>
      </c>
      <c r="X207" t="s">
        <v>49</v>
      </c>
      <c r="AA207" s="2"/>
      <c r="AE207" s="2"/>
    </row>
    <row r="208" spans="2:31" x14ac:dyDescent="0.25">
      <c r="B208" t="s">
        <v>76</v>
      </c>
      <c r="C208">
        <v>14</v>
      </c>
      <c r="D208">
        <v>14</v>
      </c>
      <c r="E208">
        <v>512</v>
      </c>
      <c r="F208">
        <v>16</v>
      </c>
      <c r="G208">
        <v>48</v>
      </c>
      <c r="H208">
        <v>5</v>
      </c>
      <c r="I208">
        <v>5</v>
      </c>
      <c r="J208">
        <v>2</v>
      </c>
      <c r="K208">
        <v>2</v>
      </c>
      <c r="L208">
        <v>1</v>
      </c>
      <c r="M208">
        <v>1</v>
      </c>
      <c r="N208" s="2">
        <v>0.25700000000000001</v>
      </c>
      <c r="O208" s="2">
        <v>0.20499999999999999</v>
      </c>
      <c r="P208" s="2">
        <v>0.24</v>
      </c>
      <c r="R208" s="4">
        <f t="shared" si="9"/>
        <v>14</v>
      </c>
      <c r="S208" s="4">
        <f t="shared" si="10"/>
        <v>14</v>
      </c>
      <c r="T208" s="2">
        <f t="shared" si="18"/>
        <v>0.70199999999999996</v>
      </c>
      <c r="U208" s="2">
        <f t="shared" ref="U208:U239" si="19">(2*$R208*$S208*$F208*$G208*$E208*$I208*$H208)/(N208/1000)/10^12</f>
        <v>14.994228793774319</v>
      </c>
      <c r="V208" s="2">
        <f t="shared" si="17"/>
        <v>18.797642926829269</v>
      </c>
      <c r="W208" s="2">
        <f t="shared" ref="W208:W239" si="20">(2*$R208*$S208*$F208*$G208*$E208*$I208*$H208)/(P208/1000)/10^12</f>
        <v>16.056320000000003</v>
      </c>
      <c r="X208" t="s">
        <v>47</v>
      </c>
      <c r="AA208" s="2"/>
      <c r="AE208" s="2"/>
    </row>
    <row r="209" spans="2:31" x14ac:dyDescent="0.25">
      <c r="B209" t="s">
        <v>76</v>
      </c>
      <c r="C209">
        <v>14</v>
      </c>
      <c r="D209">
        <v>14</v>
      </c>
      <c r="E209">
        <v>512</v>
      </c>
      <c r="F209">
        <v>16</v>
      </c>
      <c r="G209">
        <v>192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6.6000000000000003E-2</v>
      </c>
      <c r="O209" s="2">
        <v>6.5000000000000002E-2</v>
      </c>
      <c r="P209" s="2">
        <v>0.10100000000000001</v>
      </c>
      <c r="R209" s="4">
        <f t="shared" si="9"/>
        <v>14</v>
      </c>
      <c r="S209" s="4">
        <f t="shared" si="10"/>
        <v>14</v>
      </c>
      <c r="T209" s="2">
        <f t="shared" si="18"/>
        <v>0.23200000000000001</v>
      </c>
      <c r="U209" s="2">
        <f t="shared" si="19"/>
        <v>9.3418589090909077</v>
      </c>
      <c r="V209" s="2">
        <f t="shared" si="17"/>
        <v>9.4855798153846127</v>
      </c>
      <c r="W209" s="2">
        <f t="shared" si="20"/>
        <v>6.1045810693069305</v>
      </c>
      <c r="X209" t="s">
        <v>49</v>
      </c>
      <c r="AA209" s="2"/>
      <c r="AE209" s="2"/>
    </row>
    <row r="210" spans="2:31" x14ac:dyDescent="0.25">
      <c r="B210" t="s">
        <v>76</v>
      </c>
      <c r="C210">
        <v>7</v>
      </c>
      <c r="D210">
        <v>7</v>
      </c>
      <c r="E210">
        <v>832</v>
      </c>
      <c r="F210">
        <v>16</v>
      </c>
      <c r="G210">
        <v>256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 s="2">
        <v>9.5000000000000001E-2</v>
      </c>
      <c r="O210" s="2">
        <v>6.0999999999999999E-2</v>
      </c>
      <c r="P210" s="2">
        <v>7.9000000000000001E-2</v>
      </c>
      <c r="R210" s="4">
        <f t="shared" si="9"/>
        <v>7</v>
      </c>
      <c r="S210" s="4">
        <f t="shared" si="10"/>
        <v>7</v>
      </c>
      <c r="T210" s="2">
        <f t="shared" si="18"/>
        <v>0.23499999999999999</v>
      </c>
      <c r="U210" s="2">
        <f t="shared" si="19"/>
        <v>3.5154890105263155</v>
      </c>
      <c r="V210" s="2">
        <f t="shared" si="17"/>
        <v>5.4749419016393448</v>
      </c>
      <c r="W210" s="2">
        <f t="shared" si="20"/>
        <v>4.227486784810127</v>
      </c>
      <c r="X210" t="s">
        <v>49</v>
      </c>
      <c r="AA210" s="2"/>
      <c r="AE210" s="2"/>
    </row>
    <row r="211" spans="2:31" x14ac:dyDescent="0.25">
      <c r="B211" t="s">
        <v>76</v>
      </c>
      <c r="C211">
        <v>7</v>
      </c>
      <c r="D211">
        <v>7</v>
      </c>
      <c r="E211">
        <v>832</v>
      </c>
      <c r="F211">
        <v>16</v>
      </c>
      <c r="G211">
        <v>128</v>
      </c>
      <c r="H211">
        <v>5</v>
      </c>
      <c r="I211">
        <v>5</v>
      </c>
      <c r="J211">
        <v>2</v>
      </c>
      <c r="K211">
        <v>2</v>
      </c>
      <c r="L211">
        <v>1</v>
      </c>
      <c r="M211">
        <v>1</v>
      </c>
      <c r="N211" s="2">
        <v>0.63900000000000001</v>
      </c>
      <c r="O211" s="2">
        <v>0.57399999999999995</v>
      </c>
      <c r="P211" s="2">
        <v>0.4</v>
      </c>
      <c r="R211" s="4">
        <f t="shared" si="9"/>
        <v>7</v>
      </c>
      <c r="S211" s="4">
        <f t="shared" si="10"/>
        <v>7</v>
      </c>
      <c r="T211" s="2">
        <f t="shared" si="18"/>
        <v>1.613</v>
      </c>
      <c r="U211" s="2">
        <f t="shared" si="19"/>
        <v>6.5330879499217529</v>
      </c>
      <c r="V211" s="2">
        <f t="shared" si="17"/>
        <v>7.2728975609756104</v>
      </c>
      <c r="W211" s="2">
        <f t="shared" si="20"/>
        <v>10.436608</v>
      </c>
      <c r="X211" t="s">
        <v>47</v>
      </c>
      <c r="AA211" s="2"/>
      <c r="AE211" s="2"/>
    </row>
    <row r="212" spans="2:31" x14ac:dyDescent="0.25">
      <c r="B212" t="s">
        <v>75</v>
      </c>
      <c r="C212">
        <v>56</v>
      </c>
      <c r="D212">
        <v>56</v>
      </c>
      <c r="E212">
        <v>64</v>
      </c>
      <c r="F212">
        <v>8</v>
      </c>
      <c r="G212">
        <v>64</v>
      </c>
      <c r="H212">
        <v>3</v>
      </c>
      <c r="I212">
        <v>3</v>
      </c>
      <c r="J212">
        <v>1</v>
      </c>
      <c r="K212">
        <v>1</v>
      </c>
      <c r="L212">
        <v>1</v>
      </c>
      <c r="M212">
        <v>1</v>
      </c>
      <c r="N212" s="2">
        <v>0.106</v>
      </c>
      <c r="O212" s="2">
        <v>9.7000000000000003E-2</v>
      </c>
      <c r="P212" s="2">
        <v>0.22900000000000001</v>
      </c>
      <c r="R212" s="4">
        <f t="shared" si="9"/>
        <v>56</v>
      </c>
      <c r="S212" s="4">
        <f t="shared" si="10"/>
        <v>56</v>
      </c>
      <c r="T212" s="2">
        <f t="shared" ref="T212:T229" si="21">N212+O212+P212</f>
        <v>0.43200000000000005</v>
      </c>
      <c r="U212" s="2">
        <f t="shared" si="19"/>
        <v>17.449887396226416</v>
      </c>
      <c r="V212" s="2">
        <f t="shared" si="17"/>
        <v>19.068949113402063</v>
      </c>
      <c r="W212" s="2">
        <f t="shared" si="20"/>
        <v>8.0772404541484715</v>
      </c>
      <c r="X212" t="s">
        <v>32</v>
      </c>
    </row>
    <row r="213" spans="2:31" x14ac:dyDescent="0.25">
      <c r="B213" t="s">
        <v>75</v>
      </c>
      <c r="C213">
        <v>56</v>
      </c>
      <c r="D213">
        <v>56</v>
      </c>
      <c r="E213">
        <v>64</v>
      </c>
      <c r="F213">
        <v>8</v>
      </c>
      <c r="G213">
        <v>256</v>
      </c>
      <c r="H213">
        <v>1</v>
      </c>
      <c r="I213">
        <v>1</v>
      </c>
      <c r="J213">
        <v>0</v>
      </c>
      <c r="K213">
        <v>0</v>
      </c>
      <c r="L213">
        <v>2</v>
      </c>
      <c r="M213">
        <v>2</v>
      </c>
      <c r="N213" s="2">
        <v>4.1000000000000002E-2</v>
      </c>
      <c r="O213" s="2">
        <v>7.5999999999999998E-2</v>
      </c>
      <c r="P213" s="2">
        <v>0.125</v>
      </c>
      <c r="R213" s="4">
        <f t="shared" si="9"/>
        <v>28</v>
      </c>
      <c r="S213" s="4">
        <f t="shared" si="10"/>
        <v>28</v>
      </c>
      <c r="T213" s="2">
        <f t="shared" si="21"/>
        <v>0.24199999999999999</v>
      </c>
      <c r="U213" s="2">
        <f t="shared" si="19"/>
        <v>5.0127047804878044</v>
      </c>
      <c r="V213" s="2">
        <f t="shared" si="17"/>
        <v>2.7042223157894738</v>
      </c>
      <c r="W213" s="2">
        <f t="shared" si="20"/>
        <v>1.6441671680000001</v>
      </c>
      <c r="X213" t="s">
        <v>31</v>
      </c>
    </row>
    <row r="214" spans="2:31" x14ac:dyDescent="0.25">
      <c r="B214" t="s">
        <v>75</v>
      </c>
      <c r="C214">
        <v>28</v>
      </c>
      <c r="D214">
        <v>28</v>
      </c>
      <c r="E214">
        <v>128</v>
      </c>
      <c r="F214">
        <v>8</v>
      </c>
      <c r="G214">
        <v>128</v>
      </c>
      <c r="H214">
        <v>3</v>
      </c>
      <c r="I214">
        <v>3</v>
      </c>
      <c r="J214">
        <v>1</v>
      </c>
      <c r="K214">
        <v>1</v>
      </c>
      <c r="L214">
        <v>1</v>
      </c>
      <c r="M214">
        <v>1</v>
      </c>
      <c r="N214" s="2">
        <v>0.112</v>
      </c>
      <c r="O214" s="2">
        <v>0.112</v>
      </c>
      <c r="P214" s="2">
        <v>8.5999999999999993E-2</v>
      </c>
      <c r="R214" s="4">
        <f t="shared" si="9"/>
        <v>28</v>
      </c>
      <c r="S214" s="4">
        <f t="shared" si="10"/>
        <v>28</v>
      </c>
      <c r="T214" s="2">
        <f t="shared" si="21"/>
        <v>0.31</v>
      </c>
      <c r="U214" s="2">
        <f t="shared" si="19"/>
        <v>16.515072</v>
      </c>
      <c r="V214" s="2">
        <f t="shared" si="17"/>
        <v>16.515072</v>
      </c>
      <c r="W214" s="2">
        <f t="shared" si="20"/>
        <v>21.508000744186052</v>
      </c>
      <c r="X214" t="s">
        <v>47</v>
      </c>
    </row>
    <row r="215" spans="2:31" x14ac:dyDescent="0.25">
      <c r="B215" t="s">
        <v>75</v>
      </c>
      <c r="C215" s="1">
        <v>28</v>
      </c>
      <c r="D215" s="1">
        <v>28</v>
      </c>
      <c r="E215" s="1">
        <v>128</v>
      </c>
      <c r="F215" s="1">
        <v>8</v>
      </c>
      <c r="G215" s="1">
        <v>512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2</v>
      </c>
      <c r="N215" s="2">
        <v>3.7999999999999999E-2</v>
      </c>
      <c r="O215" s="2">
        <v>0.13900000000000001</v>
      </c>
      <c r="P215" s="2">
        <v>5.3999999999999999E-2</v>
      </c>
      <c r="R215" s="4">
        <f t="shared" si="9"/>
        <v>14</v>
      </c>
      <c r="S215" s="4">
        <f t="shared" si="10"/>
        <v>14</v>
      </c>
      <c r="T215" s="2">
        <f t="shared" si="21"/>
        <v>0.23100000000000001</v>
      </c>
      <c r="U215" s="2">
        <f t="shared" si="19"/>
        <v>5.4084446315789476</v>
      </c>
      <c r="V215" s="2">
        <f t="shared" si="17"/>
        <v>1.478567597122302</v>
      </c>
      <c r="W215" s="2">
        <f t="shared" si="20"/>
        <v>3.8059425185185187</v>
      </c>
      <c r="X215" t="s">
        <v>31</v>
      </c>
    </row>
    <row r="216" spans="2:31" x14ac:dyDescent="0.25">
      <c r="B216" t="s">
        <v>75</v>
      </c>
      <c r="C216">
        <v>14</v>
      </c>
      <c r="D216">
        <v>14</v>
      </c>
      <c r="E216">
        <v>256</v>
      </c>
      <c r="F216">
        <v>8</v>
      </c>
      <c r="G216">
        <v>256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1</v>
      </c>
      <c r="N216" s="2">
        <v>3.4000000000000002E-2</v>
      </c>
      <c r="O216" s="2">
        <v>3.5000000000000003E-2</v>
      </c>
      <c r="P216" s="2">
        <v>5.2999999999999999E-2</v>
      </c>
      <c r="R216" s="4">
        <f t="shared" si="9"/>
        <v>14</v>
      </c>
      <c r="S216" s="4">
        <f t="shared" si="10"/>
        <v>14</v>
      </c>
      <c r="T216" s="2">
        <f t="shared" si="21"/>
        <v>0.122</v>
      </c>
      <c r="U216" s="2">
        <f t="shared" si="19"/>
        <v>6.0447322352941182</v>
      </c>
      <c r="V216" s="2">
        <f t="shared" si="17"/>
        <v>5.8720255999999988</v>
      </c>
      <c r="W216" s="2">
        <f t="shared" si="20"/>
        <v>3.877752754716981</v>
      </c>
      <c r="X216" t="s">
        <v>49</v>
      </c>
    </row>
    <row r="217" spans="2:31" x14ac:dyDescent="0.25">
      <c r="B217" t="s">
        <v>75</v>
      </c>
      <c r="C217">
        <v>14</v>
      </c>
      <c r="D217">
        <v>14</v>
      </c>
      <c r="E217">
        <v>256</v>
      </c>
      <c r="F217">
        <v>8</v>
      </c>
      <c r="G217">
        <v>256</v>
      </c>
      <c r="H217">
        <v>3</v>
      </c>
      <c r="I217">
        <v>3</v>
      </c>
      <c r="J217">
        <v>1</v>
      </c>
      <c r="K217">
        <v>1</v>
      </c>
      <c r="L217">
        <v>1</v>
      </c>
      <c r="M217">
        <v>1</v>
      </c>
      <c r="N217" s="2">
        <v>0.113</v>
      </c>
      <c r="O217" s="2">
        <v>0.112</v>
      </c>
      <c r="P217" s="2">
        <v>8.6999999999999994E-2</v>
      </c>
      <c r="R217" s="4">
        <f t="shared" si="9"/>
        <v>14</v>
      </c>
      <c r="S217" s="4">
        <f t="shared" si="10"/>
        <v>14</v>
      </c>
      <c r="T217" s="2">
        <f t="shared" si="21"/>
        <v>0.312</v>
      </c>
      <c r="U217" s="2">
        <f t="shared" si="19"/>
        <v>16.368920920353979</v>
      </c>
      <c r="V217" s="2">
        <f t="shared" si="17"/>
        <v>16.515072</v>
      </c>
      <c r="W217" s="2">
        <f t="shared" si="20"/>
        <v>21.260782344827586</v>
      </c>
      <c r="X217" t="s">
        <v>47</v>
      </c>
    </row>
    <row r="218" spans="2:31" x14ac:dyDescent="0.25">
      <c r="B218" t="s">
        <v>75</v>
      </c>
      <c r="C218" s="1">
        <v>14</v>
      </c>
      <c r="D218" s="1">
        <v>14</v>
      </c>
      <c r="E218" s="1">
        <v>256</v>
      </c>
      <c r="F218" s="1">
        <v>8</v>
      </c>
      <c r="G218" s="1">
        <v>1024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2</v>
      </c>
      <c r="N218" s="2">
        <v>4.2000000000000003E-2</v>
      </c>
      <c r="O218" s="2">
        <v>7.8E-2</v>
      </c>
      <c r="P218" s="2">
        <v>5.5E-2</v>
      </c>
      <c r="R218" s="4">
        <f t="shared" si="9"/>
        <v>7</v>
      </c>
      <c r="S218" s="4">
        <f t="shared" si="10"/>
        <v>7</v>
      </c>
      <c r="T218" s="2">
        <f t="shared" si="21"/>
        <v>0.17499999999999999</v>
      </c>
      <c r="U218" s="2">
        <f t="shared" si="19"/>
        <v>4.8933546666666663</v>
      </c>
      <c r="V218" s="2">
        <f t="shared" si="17"/>
        <v>2.6348832820512822</v>
      </c>
      <c r="W218" s="2">
        <f t="shared" si="20"/>
        <v>3.7367435636363631</v>
      </c>
      <c r="X218" t="s">
        <v>49</v>
      </c>
    </row>
    <row r="219" spans="2:31" x14ac:dyDescent="0.25">
      <c r="B219" t="s">
        <v>75</v>
      </c>
      <c r="C219">
        <v>7</v>
      </c>
      <c r="D219">
        <v>7</v>
      </c>
      <c r="E219">
        <v>512</v>
      </c>
      <c r="F219">
        <v>8</v>
      </c>
      <c r="G219">
        <v>512</v>
      </c>
      <c r="H219">
        <v>1</v>
      </c>
      <c r="I219">
        <v>1</v>
      </c>
      <c r="J219">
        <v>0</v>
      </c>
      <c r="K219">
        <v>0</v>
      </c>
      <c r="L219">
        <v>1</v>
      </c>
      <c r="M219">
        <v>1</v>
      </c>
      <c r="N219" s="2">
        <v>4.5999999999999999E-2</v>
      </c>
      <c r="O219" s="2">
        <v>6.3E-2</v>
      </c>
      <c r="P219" s="2">
        <v>5.3999999999999999E-2</v>
      </c>
      <c r="R219" s="4">
        <f t="shared" si="9"/>
        <v>7</v>
      </c>
      <c r="S219" s="4">
        <f t="shared" si="10"/>
        <v>7</v>
      </c>
      <c r="T219" s="2">
        <f t="shared" si="21"/>
        <v>0.16300000000000001</v>
      </c>
      <c r="U219" s="2">
        <f t="shared" si="19"/>
        <v>4.4678455652173916</v>
      </c>
      <c r="V219" s="2">
        <f t="shared" si="17"/>
        <v>3.2622364444444445</v>
      </c>
      <c r="W219" s="2">
        <f t="shared" si="20"/>
        <v>3.8059425185185187</v>
      </c>
      <c r="X219" t="s">
        <v>49</v>
      </c>
    </row>
    <row r="220" spans="2:31" x14ac:dyDescent="0.25">
      <c r="B220" t="s">
        <v>75</v>
      </c>
      <c r="C220">
        <v>7</v>
      </c>
      <c r="D220">
        <v>7</v>
      </c>
      <c r="E220">
        <v>2048</v>
      </c>
      <c r="F220">
        <v>8</v>
      </c>
      <c r="G220">
        <v>512</v>
      </c>
      <c r="H220">
        <v>1</v>
      </c>
      <c r="I220">
        <v>1</v>
      </c>
      <c r="J220">
        <v>3</v>
      </c>
      <c r="K220">
        <v>3</v>
      </c>
      <c r="L220">
        <v>2</v>
      </c>
      <c r="M220">
        <v>2</v>
      </c>
      <c r="N220" s="2">
        <v>0.16500000000000001</v>
      </c>
      <c r="O220" s="2">
        <v>0.115</v>
      </c>
      <c r="P220" s="2">
        <v>0.14000000000000001</v>
      </c>
      <c r="R220" s="4">
        <f t="shared" si="9"/>
        <v>7</v>
      </c>
      <c r="S220" s="4">
        <f t="shared" si="10"/>
        <v>7</v>
      </c>
      <c r="T220" s="2">
        <f t="shared" si="21"/>
        <v>0.42000000000000004</v>
      </c>
      <c r="U220" s="2">
        <f t="shared" si="19"/>
        <v>4.9823247515151516</v>
      </c>
      <c r="V220" s="2">
        <f t="shared" si="17"/>
        <v>7.1485529043478264</v>
      </c>
      <c r="W220" s="2">
        <f t="shared" si="20"/>
        <v>5.8720255999999988</v>
      </c>
      <c r="X220" t="s">
        <v>49</v>
      </c>
    </row>
    <row r="221" spans="2:31" x14ac:dyDescent="0.25">
      <c r="B221" t="s">
        <v>75</v>
      </c>
      <c r="C221">
        <v>56</v>
      </c>
      <c r="D221">
        <v>56</v>
      </c>
      <c r="E221">
        <v>64</v>
      </c>
      <c r="F221">
        <v>16</v>
      </c>
      <c r="G221">
        <v>64</v>
      </c>
      <c r="H221">
        <v>3</v>
      </c>
      <c r="I221">
        <v>3</v>
      </c>
      <c r="J221">
        <v>1</v>
      </c>
      <c r="K221">
        <v>1</v>
      </c>
      <c r="L221">
        <v>1</v>
      </c>
      <c r="M221">
        <v>1</v>
      </c>
      <c r="N221" s="2">
        <v>0.17899999999999999</v>
      </c>
      <c r="O221" s="2">
        <v>0.187</v>
      </c>
      <c r="P221" s="2">
        <v>0.44400000000000001</v>
      </c>
      <c r="R221" s="4">
        <f t="shared" si="9"/>
        <v>56</v>
      </c>
      <c r="S221" s="4">
        <f t="shared" si="10"/>
        <v>56</v>
      </c>
      <c r="T221" s="2">
        <f t="shared" si="21"/>
        <v>0.81</v>
      </c>
      <c r="U221" s="2">
        <f t="shared" si="19"/>
        <v>20.666905743016763</v>
      </c>
      <c r="V221" s="2">
        <f t="shared" si="17"/>
        <v>19.782760042780751</v>
      </c>
      <c r="W221" s="2">
        <f t="shared" si="20"/>
        <v>8.331928216216216</v>
      </c>
      <c r="X221" t="s">
        <v>47</v>
      </c>
    </row>
    <row r="222" spans="2:31" x14ac:dyDescent="0.25">
      <c r="B222" t="s">
        <v>75</v>
      </c>
      <c r="C222">
        <v>56</v>
      </c>
      <c r="D222">
        <v>56</v>
      </c>
      <c r="E222">
        <v>64</v>
      </c>
      <c r="F222">
        <v>16</v>
      </c>
      <c r="G222">
        <v>256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2</v>
      </c>
      <c r="N222" s="2">
        <v>5.3999999999999999E-2</v>
      </c>
      <c r="O222" s="2">
        <v>0.111</v>
      </c>
      <c r="P222" s="2">
        <v>0.125</v>
      </c>
      <c r="R222" s="4">
        <f t="shared" si="9"/>
        <v>28</v>
      </c>
      <c r="S222" s="4">
        <f t="shared" si="10"/>
        <v>28</v>
      </c>
      <c r="T222" s="2">
        <f t="shared" si="21"/>
        <v>0.29000000000000004</v>
      </c>
      <c r="U222" s="2">
        <f t="shared" si="19"/>
        <v>7.6118850370370374</v>
      </c>
      <c r="V222" s="2">
        <f t="shared" si="17"/>
        <v>3.7030792072072072</v>
      </c>
      <c r="W222" s="2">
        <f t="shared" si="20"/>
        <v>3.2883343360000001</v>
      </c>
      <c r="X222" t="s">
        <v>31</v>
      </c>
    </row>
    <row r="223" spans="2:31" x14ac:dyDescent="0.25">
      <c r="B223" t="s">
        <v>75</v>
      </c>
      <c r="C223">
        <v>28</v>
      </c>
      <c r="D223">
        <v>28</v>
      </c>
      <c r="E223">
        <v>128</v>
      </c>
      <c r="F223">
        <v>16</v>
      </c>
      <c r="G223">
        <v>128</v>
      </c>
      <c r="H223">
        <v>3</v>
      </c>
      <c r="I223">
        <v>3</v>
      </c>
      <c r="J223">
        <v>1</v>
      </c>
      <c r="K223">
        <v>1</v>
      </c>
      <c r="L223">
        <v>1</v>
      </c>
      <c r="M223">
        <v>1</v>
      </c>
      <c r="N223" s="2">
        <v>0.158</v>
      </c>
      <c r="O223" s="2">
        <v>0.154</v>
      </c>
      <c r="P223" s="2">
        <v>0.153</v>
      </c>
      <c r="R223" s="4">
        <f t="shared" si="9"/>
        <v>28</v>
      </c>
      <c r="S223" s="4">
        <f t="shared" si="10"/>
        <v>28</v>
      </c>
      <c r="T223" s="2">
        <f t="shared" si="21"/>
        <v>0.46499999999999997</v>
      </c>
      <c r="U223" s="2">
        <f t="shared" si="19"/>
        <v>23.413772962025316</v>
      </c>
      <c r="V223" s="2">
        <f t="shared" si="17"/>
        <v>24.021922909090911</v>
      </c>
      <c r="W223" s="2">
        <f t="shared" si="20"/>
        <v>24.178928941176469</v>
      </c>
      <c r="X223" t="s">
        <v>47</v>
      </c>
    </row>
    <row r="224" spans="2:31" x14ac:dyDescent="0.25">
      <c r="B224" t="s">
        <v>75</v>
      </c>
      <c r="C224" s="1">
        <v>28</v>
      </c>
      <c r="D224" s="1">
        <v>28</v>
      </c>
      <c r="E224" s="1">
        <v>128</v>
      </c>
      <c r="F224" s="1">
        <v>16</v>
      </c>
      <c r="G224" s="1">
        <v>512</v>
      </c>
      <c r="H224" s="1">
        <v>1</v>
      </c>
      <c r="I224" s="1">
        <v>1</v>
      </c>
      <c r="J224" s="1">
        <v>0</v>
      </c>
      <c r="K224" s="1">
        <v>0</v>
      </c>
      <c r="L224" s="1">
        <v>2</v>
      </c>
      <c r="M224" s="1">
        <v>2</v>
      </c>
      <c r="N224" s="2">
        <v>4.8000000000000001E-2</v>
      </c>
      <c r="O224" s="2">
        <v>0.14599999999999999</v>
      </c>
      <c r="P224" s="2">
        <v>6.3E-2</v>
      </c>
      <c r="R224" s="4">
        <f t="shared" si="9"/>
        <v>14</v>
      </c>
      <c r="S224" s="4">
        <f t="shared" si="10"/>
        <v>14</v>
      </c>
      <c r="T224" s="2">
        <f t="shared" si="21"/>
        <v>0.25700000000000001</v>
      </c>
      <c r="U224" s="2">
        <f t="shared" si="19"/>
        <v>8.5633706666666658</v>
      </c>
      <c r="V224" s="2">
        <f t="shared" si="17"/>
        <v>2.8153547397260272</v>
      </c>
      <c r="W224" s="2">
        <f t="shared" si="20"/>
        <v>6.524472888888889</v>
      </c>
      <c r="X224" t="s">
        <v>31</v>
      </c>
    </row>
    <row r="225" spans="2:24" x14ac:dyDescent="0.25">
      <c r="B225" t="s">
        <v>75</v>
      </c>
      <c r="C225">
        <v>14</v>
      </c>
      <c r="D225">
        <v>14</v>
      </c>
      <c r="E225">
        <v>256</v>
      </c>
      <c r="F225">
        <v>16</v>
      </c>
      <c r="G225">
        <v>256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  <c r="N225" s="2">
        <v>0.06</v>
      </c>
      <c r="O225" s="2">
        <v>5.8000000000000003E-2</v>
      </c>
      <c r="P225" s="2">
        <v>6.2E-2</v>
      </c>
      <c r="R225" s="4">
        <f t="shared" si="9"/>
        <v>14</v>
      </c>
      <c r="S225" s="4">
        <f t="shared" si="10"/>
        <v>14</v>
      </c>
      <c r="T225" s="2">
        <f t="shared" si="21"/>
        <v>0.18</v>
      </c>
      <c r="U225" s="2">
        <f t="shared" si="19"/>
        <v>6.8506965333333341</v>
      </c>
      <c r="V225" s="2">
        <f t="shared" si="17"/>
        <v>7.086927448275862</v>
      </c>
      <c r="W225" s="2">
        <f t="shared" si="20"/>
        <v>6.6297063225806445</v>
      </c>
      <c r="X225" t="s">
        <v>31</v>
      </c>
    </row>
    <row r="226" spans="2:24" x14ac:dyDescent="0.25">
      <c r="B226" t="s">
        <v>75</v>
      </c>
      <c r="C226">
        <v>14</v>
      </c>
      <c r="D226">
        <v>14</v>
      </c>
      <c r="E226">
        <v>256</v>
      </c>
      <c r="F226">
        <v>16</v>
      </c>
      <c r="G226">
        <v>256</v>
      </c>
      <c r="H226">
        <v>3</v>
      </c>
      <c r="I226">
        <v>3</v>
      </c>
      <c r="J226">
        <v>1</v>
      </c>
      <c r="K226">
        <v>1</v>
      </c>
      <c r="L226">
        <v>1</v>
      </c>
      <c r="M226">
        <v>1</v>
      </c>
      <c r="N226" s="2">
        <v>0.14799999999999999</v>
      </c>
      <c r="O226" s="2">
        <v>0.14799999999999999</v>
      </c>
      <c r="P226" s="2">
        <v>0.15</v>
      </c>
      <c r="R226" s="4">
        <f t="shared" si="9"/>
        <v>14</v>
      </c>
      <c r="S226" s="4">
        <f t="shared" si="10"/>
        <v>14</v>
      </c>
      <c r="T226" s="2">
        <f t="shared" si="21"/>
        <v>0.44599999999999995</v>
      </c>
      <c r="U226" s="2">
        <f t="shared" si="19"/>
        <v>24.995784648648648</v>
      </c>
      <c r="V226" s="2">
        <f t="shared" si="17"/>
        <v>24.995784648648648</v>
      </c>
      <c r="W226" s="2">
        <f t="shared" si="20"/>
        <v>24.662507520000005</v>
      </c>
      <c r="X226" t="s">
        <v>47</v>
      </c>
    </row>
    <row r="227" spans="2:24" x14ac:dyDescent="0.25">
      <c r="B227" t="s">
        <v>75</v>
      </c>
      <c r="C227" s="1">
        <v>14</v>
      </c>
      <c r="D227" s="1">
        <v>14</v>
      </c>
      <c r="E227" s="1">
        <v>256</v>
      </c>
      <c r="F227" s="1">
        <v>16</v>
      </c>
      <c r="G227" s="1">
        <v>1024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2</v>
      </c>
      <c r="N227" s="2">
        <v>6.4000000000000001E-2</v>
      </c>
      <c r="O227" s="2">
        <v>0.11799999999999999</v>
      </c>
      <c r="P227" s="2">
        <v>0.11</v>
      </c>
      <c r="R227" s="4">
        <f t="shared" si="9"/>
        <v>7</v>
      </c>
      <c r="S227" s="4">
        <f t="shared" si="10"/>
        <v>7</v>
      </c>
      <c r="T227" s="2">
        <f t="shared" si="21"/>
        <v>0.29199999999999998</v>
      </c>
      <c r="U227" s="2">
        <f t="shared" si="19"/>
        <v>6.4225279999999998</v>
      </c>
      <c r="V227" s="2">
        <f t="shared" si="17"/>
        <v>3.4834050169491526</v>
      </c>
      <c r="W227" s="2">
        <f t="shared" si="20"/>
        <v>3.7367435636363631</v>
      </c>
      <c r="X227" t="s">
        <v>31</v>
      </c>
    </row>
    <row r="228" spans="2:24" x14ac:dyDescent="0.25">
      <c r="B228" t="s">
        <v>75</v>
      </c>
      <c r="C228">
        <v>7</v>
      </c>
      <c r="D228">
        <v>7</v>
      </c>
      <c r="E228">
        <v>512</v>
      </c>
      <c r="F228">
        <v>16</v>
      </c>
      <c r="G228">
        <v>512</v>
      </c>
      <c r="H228">
        <v>1</v>
      </c>
      <c r="I228">
        <v>1</v>
      </c>
      <c r="J228">
        <v>0</v>
      </c>
      <c r="K228">
        <v>0</v>
      </c>
      <c r="L228">
        <v>1</v>
      </c>
      <c r="M228">
        <v>1</v>
      </c>
      <c r="N228" s="2">
        <v>6.3E-2</v>
      </c>
      <c r="O228" s="2">
        <v>7.2999999999999995E-2</v>
      </c>
      <c r="P228" s="2">
        <v>0.1</v>
      </c>
      <c r="R228" s="4">
        <f t="shared" si="9"/>
        <v>7</v>
      </c>
      <c r="S228" s="4">
        <f t="shared" si="10"/>
        <v>7</v>
      </c>
      <c r="T228" s="2">
        <f t="shared" si="21"/>
        <v>0.23600000000000002</v>
      </c>
      <c r="U228" s="2">
        <f t="shared" si="19"/>
        <v>6.524472888888889</v>
      </c>
      <c r="V228" s="2">
        <f t="shared" si="17"/>
        <v>5.6307094794520545</v>
      </c>
      <c r="W228" s="2">
        <f t="shared" si="20"/>
        <v>4.1104179199999997</v>
      </c>
      <c r="X228" t="s">
        <v>49</v>
      </c>
    </row>
    <row r="229" spans="2:24" x14ac:dyDescent="0.25">
      <c r="B229" t="s">
        <v>75</v>
      </c>
      <c r="C229">
        <v>7</v>
      </c>
      <c r="D229">
        <v>7</v>
      </c>
      <c r="E229">
        <v>2048</v>
      </c>
      <c r="F229">
        <v>16</v>
      </c>
      <c r="G229">
        <v>512</v>
      </c>
      <c r="H229">
        <v>1</v>
      </c>
      <c r="I229">
        <v>1</v>
      </c>
      <c r="J229">
        <v>3</v>
      </c>
      <c r="K229">
        <v>3</v>
      </c>
      <c r="L229">
        <v>2</v>
      </c>
      <c r="M229">
        <v>2</v>
      </c>
      <c r="N229" s="2">
        <v>0.21199999999999999</v>
      </c>
      <c r="O229" s="2">
        <v>0.22</v>
      </c>
      <c r="P229" s="2">
        <v>0.26300000000000001</v>
      </c>
      <c r="R229" s="4">
        <f t="shared" si="9"/>
        <v>7</v>
      </c>
      <c r="S229" s="4">
        <f t="shared" si="10"/>
        <v>7</v>
      </c>
      <c r="T229" s="2">
        <f t="shared" si="21"/>
        <v>0.69500000000000006</v>
      </c>
      <c r="U229" s="2">
        <f t="shared" si="19"/>
        <v>7.755505509433962</v>
      </c>
      <c r="V229" s="2">
        <f t="shared" si="17"/>
        <v>7.4734871272727261</v>
      </c>
      <c r="W229" s="2">
        <f t="shared" si="20"/>
        <v>6.2515861901140681</v>
      </c>
      <c r="X229" t="s">
        <v>49</v>
      </c>
    </row>
    <row r="230" spans="2:24" x14ac:dyDescent="0.25">
      <c r="B230" s="1" t="s">
        <v>73</v>
      </c>
      <c r="C230" s="9">
        <v>700</v>
      </c>
      <c r="D230">
        <v>161</v>
      </c>
      <c r="E230">
        <v>1</v>
      </c>
      <c r="F230">
        <v>16</v>
      </c>
      <c r="G230">
        <v>64</v>
      </c>
      <c r="H230">
        <v>5</v>
      </c>
      <c r="I230">
        <v>5</v>
      </c>
      <c r="J230">
        <v>1</v>
      </c>
      <c r="K230">
        <v>1</v>
      </c>
      <c r="L230">
        <v>2</v>
      </c>
      <c r="M230">
        <v>2</v>
      </c>
      <c r="N230" s="2">
        <v>0.185</v>
      </c>
      <c r="O230" s="2" t="s">
        <v>44</v>
      </c>
      <c r="P230" s="2">
        <v>0.44900000000000001</v>
      </c>
      <c r="R230" s="4">
        <f t="shared" si="9"/>
        <v>349</v>
      </c>
      <c r="S230" s="4">
        <f t="shared" si="10"/>
        <v>80</v>
      </c>
      <c r="T230" s="2">
        <f>N230+P230</f>
        <v>0.63400000000000001</v>
      </c>
      <c r="U230" s="2">
        <f t="shared" si="19"/>
        <v>7.7270486486486485</v>
      </c>
      <c r="V230" s="2" t="s">
        <v>44</v>
      </c>
      <c r="W230" s="2">
        <f t="shared" si="20"/>
        <v>3.183750556792873</v>
      </c>
      <c r="X230" t="s">
        <v>31</v>
      </c>
    </row>
    <row r="231" spans="2:24" x14ac:dyDescent="0.25">
      <c r="B231" s="1" t="s">
        <v>73</v>
      </c>
      <c r="C231">
        <v>350</v>
      </c>
      <c r="D231">
        <v>80</v>
      </c>
      <c r="E231">
        <v>64</v>
      </c>
      <c r="F231">
        <v>16</v>
      </c>
      <c r="G231">
        <v>64</v>
      </c>
      <c r="H231">
        <v>3</v>
      </c>
      <c r="I231">
        <v>3</v>
      </c>
      <c r="J231">
        <v>1</v>
      </c>
      <c r="K231">
        <v>1</v>
      </c>
      <c r="L231">
        <v>1</v>
      </c>
      <c r="M231">
        <v>1</v>
      </c>
      <c r="N231" s="2">
        <v>1.4910000000000001</v>
      </c>
      <c r="O231" s="2">
        <v>1.492</v>
      </c>
      <c r="P231" s="2">
        <v>3.7349999999999999</v>
      </c>
      <c r="R231" s="4">
        <f t="shared" si="9"/>
        <v>350</v>
      </c>
      <c r="S231" s="4">
        <f t="shared" si="10"/>
        <v>80</v>
      </c>
      <c r="T231" s="2">
        <f t="shared" ref="T231:T269" si="22">N231+O231+P231</f>
        <v>6.718</v>
      </c>
      <c r="U231" s="2">
        <f t="shared" si="19"/>
        <v>22.153014084507038</v>
      </c>
      <c r="V231" s="2">
        <f t="shared" ref="V231:V269" si="23">(2*$R231*$S231*$F231*$G231*$E231*$I231*$H231)/(O231/1000)/10^12</f>
        <v>22.138166219839139</v>
      </c>
      <c r="W231" s="2">
        <f t="shared" si="20"/>
        <v>8.8434120481927714</v>
      </c>
      <c r="X231" t="s">
        <v>47</v>
      </c>
    </row>
    <row r="232" spans="2:24" x14ac:dyDescent="0.25">
      <c r="B232" s="1" t="s">
        <v>73</v>
      </c>
      <c r="C232">
        <v>350</v>
      </c>
      <c r="D232">
        <v>80</v>
      </c>
      <c r="E232">
        <v>64</v>
      </c>
      <c r="F232">
        <v>16</v>
      </c>
      <c r="G232">
        <v>128</v>
      </c>
      <c r="H232">
        <v>5</v>
      </c>
      <c r="I232">
        <v>5</v>
      </c>
      <c r="J232">
        <v>1</v>
      </c>
      <c r="K232">
        <v>1</v>
      </c>
      <c r="L232">
        <v>2</v>
      </c>
      <c r="M232">
        <v>2</v>
      </c>
      <c r="N232" s="2">
        <v>3.33</v>
      </c>
      <c r="O232" s="2">
        <v>4.6470000000000002</v>
      </c>
      <c r="P232" s="2">
        <v>3.42</v>
      </c>
      <c r="R232" s="4">
        <f t="shared" si="9"/>
        <v>174</v>
      </c>
      <c r="S232" s="4">
        <f t="shared" si="10"/>
        <v>39</v>
      </c>
      <c r="T232" s="2">
        <f t="shared" si="22"/>
        <v>11.397</v>
      </c>
      <c r="U232" s="2">
        <f t="shared" si="19"/>
        <v>13.355174054054055</v>
      </c>
      <c r="V232" s="2">
        <f t="shared" si="23"/>
        <v>9.5702021949644926</v>
      </c>
      <c r="W232" s="2">
        <f t="shared" si="20"/>
        <v>13.003722105263158</v>
      </c>
      <c r="X232" t="s">
        <v>31</v>
      </c>
    </row>
    <row r="233" spans="2:24" x14ac:dyDescent="0.25">
      <c r="B233" s="1" t="s">
        <v>73</v>
      </c>
      <c r="C233">
        <v>175</v>
      </c>
      <c r="D233">
        <v>40</v>
      </c>
      <c r="E233">
        <v>128</v>
      </c>
      <c r="F233">
        <v>16</v>
      </c>
      <c r="G233">
        <v>128</v>
      </c>
      <c r="H233">
        <v>3</v>
      </c>
      <c r="I233">
        <v>3</v>
      </c>
      <c r="J233">
        <v>1</v>
      </c>
      <c r="K233">
        <v>1</v>
      </c>
      <c r="L233">
        <v>1</v>
      </c>
      <c r="M233">
        <v>1</v>
      </c>
      <c r="N233" s="2">
        <v>1.155</v>
      </c>
      <c r="O233" s="2">
        <v>1.113</v>
      </c>
      <c r="P233" s="2">
        <v>1.226</v>
      </c>
      <c r="R233" s="4">
        <f t="shared" si="9"/>
        <v>175</v>
      </c>
      <c r="S233" s="4">
        <f t="shared" si="10"/>
        <v>40</v>
      </c>
      <c r="T233" s="2">
        <f t="shared" si="22"/>
        <v>3.4939999999999998</v>
      </c>
      <c r="U233" s="2">
        <f t="shared" si="19"/>
        <v>28.597527272727273</v>
      </c>
      <c r="V233" s="2">
        <f t="shared" si="23"/>
        <v>29.676679245283015</v>
      </c>
      <c r="W233" s="2">
        <f t="shared" si="20"/>
        <v>26.941389885807506</v>
      </c>
      <c r="X233" t="s">
        <v>47</v>
      </c>
    </row>
    <row r="234" spans="2:24" x14ac:dyDescent="0.25">
      <c r="B234" s="1" t="s">
        <v>73</v>
      </c>
      <c r="C234">
        <v>175</v>
      </c>
      <c r="D234">
        <v>40</v>
      </c>
      <c r="E234">
        <v>128</v>
      </c>
      <c r="F234">
        <v>16</v>
      </c>
      <c r="G234">
        <v>256</v>
      </c>
      <c r="H234">
        <v>5</v>
      </c>
      <c r="I234">
        <v>5</v>
      </c>
      <c r="J234">
        <v>1</v>
      </c>
      <c r="K234">
        <v>1</v>
      </c>
      <c r="L234">
        <v>2</v>
      </c>
      <c r="M234">
        <v>2</v>
      </c>
      <c r="N234" s="2">
        <v>3.2450000000000001</v>
      </c>
      <c r="O234" s="2">
        <v>4.51</v>
      </c>
      <c r="P234" s="2">
        <v>3.05</v>
      </c>
      <c r="R234" s="4">
        <f t="shared" si="9"/>
        <v>87</v>
      </c>
      <c r="S234" s="4">
        <f t="shared" si="10"/>
        <v>19</v>
      </c>
      <c r="T234" s="2">
        <f t="shared" si="22"/>
        <v>10.805</v>
      </c>
      <c r="U234" s="2">
        <f t="shared" si="19"/>
        <v>13.353591124807396</v>
      </c>
      <c r="V234" s="2">
        <f t="shared" si="23"/>
        <v>9.6080716629711755</v>
      </c>
      <c r="W234" s="2">
        <f t="shared" si="20"/>
        <v>14.207345311475411</v>
      </c>
      <c r="X234" t="s">
        <v>71</v>
      </c>
    </row>
    <row r="235" spans="2:24" x14ac:dyDescent="0.25">
      <c r="B235" s="1" t="s">
        <v>73</v>
      </c>
      <c r="C235">
        <v>84</v>
      </c>
      <c r="D235">
        <v>20</v>
      </c>
      <c r="E235">
        <v>256</v>
      </c>
      <c r="F235">
        <v>16</v>
      </c>
      <c r="G235">
        <v>256</v>
      </c>
      <c r="H235">
        <v>3</v>
      </c>
      <c r="I235">
        <v>3</v>
      </c>
      <c r="J235">
        <v>1</v>
      </c>
      <c r="K235">
        <v>1</v>
      </c>
      <c r="L235">
        <v>1</v>
      </c>
      <c r="M235">
        <v>1</v>
      </c>
      <c r="N235" s="2">
        <v>0.88700000000000001</v>
      </c>
      <c r="O235" s="2">
        <v>0.88300000000000001</v>
      </c>
      <c r="P235" s="2">
        <v>0.85699999999999998</v>
      </c>
      <c r="R235" s="4">
        <f t="shared" si="9"/>
        <v>84</v>
      </c>
      <c r="S235" s="4">
        <f t="shared" si="10"/>
        <v>20</v>
      </c>
      <c r="T235" s="2">
        <f t="shared" si="22"/>
        <v>2.6269999999999998</v>
      </c>
      <c r="U235" s="2">
        <f t="shared" si="19"/>
        <v>35.748521127395719</v>
      </c>
      <c r="V235" s="2">
        <f t="shared" si="23"/>
        <v>35.910462332955838</v>
      </c>
      <c r="W235" s="2">
        <f t="shared" si="20"/>
        <v>36.999927934655773</v>
      </c>
      <c r="X235" t="s">
        <v>47</v>
      </c>
    </row>
    <row r="236" spans="2:24" x14ac:dyDescent="0.25">
      <c r="B236" s="1" t="s">
        <v>73</v>
      </c>
      <c r="C236">
        <v>84</v>
      </c>
      <c r="D236">
        <v>20</v>
      </c>
      <c r="E236">
        <v>256</v>
      </c>
      <c r="F236">
        <v>16</v>
      </c>
      <c r="G236">
        <v>512</v>
      </c>
      <c r="H236">
        <v>5</v>
      </c>
      <c r="I236">
        <v>5</v>
      </c>
      <c r="J236">
        <v>1</v>
      </c>
      <c r="K236">
        <v>1</v>
      </c>
      <c r="L236">
        <v>2</v>
      </c>
      <c r="M236">
        <v>2</v>
      </c>
      <c r="N236" s="2">
        <v>3.2290000000000001</v>
      </c>
      <c r="O236" s="2">
        <v>3.6720000000000002</v>
      </c>
      <c r="P236" s="2">
        <v>2.9790000000000001</v>
      </c>
      <c r="R236" s="4">
        <f t="shared" si="9"/>
        <v>41</v>
      </c>
      <c r="S236" s="4">
        <f t="shared" si="10"/>
        <v>9</v>
      </c>
      <c r="T236" s="2">
        <f t="shared" si="22"/>
        <v>9.879999999999999</v>
      </c>
      <c r="U236" s="2">
        <f t="shared" si="19"/>
        <v>11.982797894084856</v>
      </c>
      <c r="V236" s="2">
        <f t="shared" si="23"/>
        <v>10.537160784313725</v>
      </c>
      <c r="W236" s="2">
        <f t="shared" si="20"/>
        <v>12.988403625377645</v>
      </c>
      <c r="X236" t="s">
        <v>71</v>
      </c>
    </row>
    <row r="237" spans="2:24" x14ac:dyDescent="0.25">
      <c r="B237" s="1" t="s">
        <v>73</v>
      </c>
      <c r="C237">
        <v>42</v>
      </c>
      <c r="D237">
        <v>10</v>
      </c>
      <c r="E237">
        <v>512</v>
      </c>
      <c r="F237">
        <v>16</v>
      </c>
      <c r="G237">
        <v>512</v>
      </c>
      <c r="H237">
        <v>3</v>
      </c>
      <c r="I237">
        <v>3</v>
      </c>
      <c r="J237">
        <v>1</v>
      </c>
      <c r="K237">
        <v>1</v>
      </c>
      <c r="L237">
        <v>1</v>
      </c>
      <c r="M237">
        <v>1</v>
      </c>
      <c r="N237" s="2">
        <v>1.1080000000000001</v>
      </c>
      <c r="O237" s="2">
        <v>1.0980000000000001</v>
      </c>
      <c r="P237" s="2">
        <v>0.95699999999999996</v>
      </c>
      <c r="R237" s="4">
        <f t="shared" si="9"/>
        <v>42</v>
      </c>
      <c r="S237" s="4">
        <f t="shared" si="10"/>
        <v>10</v>
      </c>
      <c r="T237" s="2">
        <f t="shared" si="22"/>
        <v>3.1630000000000003</v>
      </c>
      <c r="U237" s="2">
        <f t="shared" si="19"/>
        <v>28.618175306859204</v>
      </c>
      <c r="V237" s="2">
        <f t="shared" si="23"/>
        <v>28.878814426229507</v>
      </c>
      <c r="W237" s="2">
        <f t="shared" si="20"/>
        <v>33.133686771159873</v>
      </c>
      <c r="X237" t="s">
        <v>47</v>
      </c>
    </row>
    <row r="238" spans="2:24" x14ac:dyDescent="0.25">
      <c r="B238" s="1" t="s">
        <v>77</v>
      </c>
      <c r="C238">
        <v>112</v>
      </c>
      <c r="D238">
        <v>112</v>
      </c>
      <c r="E238">
        <v>64</v>
      </c>
      <c r="F238">
        <v>8</v>
      </c>
      <c r="G238">
        <v>64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8.7999999999999995E-2</v>
      </c>
      <c r="O238" s="2">
        <v>9.2999999999999999E-2</v>
      </c>
      <c r="P238" s="2">
        <v>0.21099999999999999</v>
      </c>
      <c r="R238" s="4">
        <f t="shared" si="9"/>
        <v>112</v>
      </c>
      <c r="S238" s="4">
        <f t="shared" si="10"/>
        <v>112</v>
      </c>
      <c r="T238" s="2">
        <f t="shared" si="22"/>
        <v>0.39200000000000002</v>
      </c>
      <c r="U238" s="2">
        <f t="shared" si="19"/>
        <v>9.3418589090909094</v>
      </c>
      <c r="V238" s="2">
        <f t="shared" si="23"/>
        <v>8.8396084301075266</v>
      </c>
      <c r="W238" s="2">
        <f t="shared" si="20"/>
        <v>3.8961307298578198</v>
      </c>
      <c r="X238" t="s">
        <v>49</v>
      </c>
    </row>
    <row r="239" spans="2:24" x14ac:dyDescent="0.25">
      <c r="B239" s="1" t="s">
        <v>77</v>
      </c>
      <c r="C239">
        <v>56</v>
      </c>
      <c r="D239">
        <v>56</v>
      </c>
      <c r="E239">
        <v>64</v>
      </c>
      <c r="F239">
        <v>8</v>
      </c>
      <c r="G239">
        <v>256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8.5999999999999993E-2</v>
      </c>
      <c r="O239" s="2">
        <v>8.4000000000000005E-2</v>
      </c>
      <c r="P239" s="2">
        <v>0.14299999999999999</v>
      </c>
      <c r="R239" s="4">
        <f t="shared" si="9"/>
        <v>56</v>
      </c>
      <c r="S239" s="4">
        <f t="shared" si="10"/>
        <v>56</v>
      </c>
      <c r="T239" s="2">
        <f t="shared" si="22"/>
        <v>0.31299999999999994</v>
      </c>
      <c r="U239" s="2">
        <f t="shared" si="19"/>
        <v>9.5591114418604661</v>
      </c>
      <c r="V239" s="2">
        <f t="shared" si="23"/>
        <v>9.7867093333333326</v>
      </c>
      <c r="W239" s="2">
        <f t="shared" si="20"/>
        <v>5.7488362517482532</v>
      </c>
      <c r="X239" t="s">
        <v>31</v>
      </c>
    </row>
    <row r="240" spans="2:24" x14ac:dyDescent="0.25">
      <c r="B240" s="1" t="s">
        <v>77</v>
      </c>
      <c r="C240">
        <v>56</v>
      </c>
      <c r="D240">
        <v>56</v>
      </c>
      <c r="E240">
        <v>256</v>
      </c>
      <c r="F240">
        <v>8</v>
      </c>
      <c r="G240">
        <v>64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 s="2">
        <v>8.2000000000000003E-2</v>
      </c>
      <c r="O240" s="2">
        <v>8.5999999999999993E-2</v>
      </c>
      <c r="P240" s="2">
        <v>0.20300000000000001</v>
      </c>
      <c r="R240" s="4">
        <f t="shared" si="9"/>
        <v>56</v>
      </c>
      <c r="S240" s="4">
        <f t="shared" si="10"/>
        <v>56</v>
      </c>
      <c r="T240" s="2">
        <f t="shared" si="22"/>
        <v>0.371</v>
      </c>
      <c r="U240" s="2">
        <f t="shared" ref="U240:U269" si="24">(2*$R240*$S240*$F240*$G240*$E240*$I240*$H240)/(N240/1000)/10^12</f>
        <v>10.025409560975609</v>
      </c>
      <c r="V240" s="2">
        <f t="shared" si="23"/>
        <v>9.5591114418604661</v>
      </c>
      <c r="W240" s="2">
        <f t="shared" ref="W240:W269" si="25">(2*$R240*$S240*$F240*$G240*$E240*$I240*$H240)/(P240/1000)/10^12</f>
        <v>4.0496728275862068</v>
      </c>
      <c r="X240" t="s">
        <v>49</v>
      </c>
    </row>
    <row r="241" spans="2:24" x14ac:dyDescent="0.25">
      <c r="B241" s="1" t="s">
        <v>77</v>
      </c>
      <c r="C241">
        <v>56</v>
      </c>
      <c r="D241">
        <v>56</v>
      </c>
      <c r="E241">
        <v>256</v>
      </c>
      <c r="F241">
        <v>8</v>
      </c>
      <c r="G241">
        <v>128</v>
      </c>
      <c r="H241">
        <v>1</v>
      </c>
      <c r="I241">
        <v>1</v>
      </c>
      <c r="J241">
        <v>0</v>
      </c>
      <c r="K241">
        <v>0</v>
      </c>
      <c r="L241">
        <v>2</v>
      </c>
      <c r="M241">
        <v>2</v>
      </c>
      <c r="N241" s="2">
        <v>5.8000000000000003E-2</v>
      </c>
      <c r="O241" s="2">
        <v>0.14000000000000001</v>
      </c>
      <c r="P241" s="2">
        <v>0.113</v>
      </c>
      <c r="R241" s="4">
        <f t="shared" ref="R241:R269" si="26">1+ROUNDDOWN((($C241-$H241+2*$J241)/$L241),0)</f>
        <v>28</v>
      </c>
      <c r="S241" s="4">
        <f t="shared" ref="S241:S269" si="27">1+ROUNDDOWN((($D241-$I241+2*$K241)/$M241),0)</f>
        <v>28</v>
      </c>
      <c r="T241" s="2">
        <f t="shared" si="22"/>
        <v>0.311</v>
      </c>
      <c r="U241" s="2">
        <f t="shared" si="24"/>
        <v>7.086927448275862</v>
      </c>
      <c r="V241" s="2">
        <f t="shared" si="23"/>
        <v>2.9360127999999994</v>
      </c>
      <c r="W241" s="2">
        <f t="shared" si="25"/>
        <v>3.6375379823008847</v>
      </c>
      <c r="X241" t="s">
        <v>31</v>
      </c>
    </row>
    <row r="242" spans="2:24" x14ac:dyDescent="0.25">
      <c r="B242" s="1" t="s">
        <v>77</v>
      </c>
      <c r="C242" s="1">
        <v>28</v>
      </c>
      <c r="D242" s="1">
        <v>28</v>
      </c>
      <c r="E242" s="1">
        <v>128</v>
      </c>
      <c r="F242">
        <v>8</v>
      </c>
      <c r="G242" s="1">
        <v>512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7.4999999999999997E-2</v>
      </c>
      <c r="O242" s="2">
        <v>0.128</v>
      </c>
      <c r="P242" s="2">
        <v>0.128</v>
      </c>
      <c r="R242" s="4">
        <f t="shared" si="26"/>
        <v>28</v>
      </c>
      <c r="S242" s="4">
        <f t="shared" si="27"/>
        <v>28</v>
      </c>
      <c r="T242" s="2">
        <f t="shared" si="22"/>
        <v>0.33100000000000002</v>
      </c>
      <c r="U242" s="2">
        <f t="shared" si="24"/>
        <v>10.961114453333334</v>
      </c>
      <c r="V242" s="2">
        <f t="shared" si="23"/>
        <v>6.4225279999999998</v>
      </c>
      <c r="W242" s="2">
        <f t="shared" si="25"/>
        <v>6.4225279999999998</v>
      </c>
      <c r="X242" t="s">
        <v>31</v>
      </c>
    </row>
    <row r="243" spans="2:24" x14ac:dyDescent="0.25">
      <c r="B243" s="1" t="s">
        <v>77</v>
      </c>
      <c r="C243" s="1">
        <v>28</v>
      </c>
      <c r="D243" s="1">
        <v>28</v>
      </c>
      <c r="E243" s="1">
        <v>512</v>
      </c>
      <c r="F243">
        <v>8</v>
      </c>
      <c r="G243" s="1">
        <v>128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1</v>
      </c>
      <c r="N243" s="2">
        <v>9.8000000000000004E-2</v>
      </c>
      <c r="O243" s="2">
        <v>7.6999999999999999E-2</v>
      </c>
      <c r="P243" s="2">
        <v>0.13800000000000001</v>
      </c>
      <c r="R243" s="4">
        <f t="shared" si="26"/>
        <v>28</v>
      </c>
      <c r="S243" s="4">
        <f t="shared" si="27"/>
        <v>28</v>
      </c>
      <c r="T243" s="2">
        <f t="shared" si="22"/>
        <v>0.313</v>
      </c>
      <c r="U243" s="2">
        <f t="shared" si="24"/>
        <v>8.3886079999999996</v>
      </c>
      <c r="V243" s="2">
        <f t="shared" si="23"/>
        <v>10.676410181818182</v>
      </c>
      <c r="W243" s="2">
        <f t="shared" si="25"/>
        <v>5.9571274202898543</v>
      </c>
      <c r="X243" t="s">
        <v>31</v>
      </c>
    </row>
    <row r="244" spans="2:24" x14ac:dyDescent="0.25">
      <c r="B244" s="1" t="s">
        <v>77</v>
      </c>
      <c r="C244" s="1">
        <v>28</v>
      </c>
      <c r="D244" s="1">
        <v>28</v>
      </c>
      <c r="E244" s="1">
        <v>512</v>
      </c>
      <c r="F244">
        <v>8</v>
      </c>
      <c r="G244" s="1">
        <v>256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2</v>
      </c>
      <c r="N244" s="2">
        <v>6.6000000000000003E-2</v>
      </c>
      <c r="O244" s="2">
        <v>0.11799999999999999</v>
      </c>
      <c r="P244" s="2">
        <v>6.0999999999999999E-2</v>
      </c>
      <c r="R244" s="4">
        <f t="shared" si="26"/>
        <v>14</v>
      </c>
      <c r="S244" s="4">
        <f t="shared" si="27"/>
        <v>14</v>
      </c>
      <c r="T244" s="2">
        <f t="shared" si="22"/>
        <v>0.245</v>
      </c>
      <c r="U244" s="2">
        <f t="shared" si="24"/>
        <v>6.2279059393939384</v>
      </c>
      <c r="V244" s="2">
        <f t="shared" si="23"/>
        <v>3.4834050169491526</v>
      </c>
      <c r="W244" s="2">
        <f t="shared" si="25"/>
        <v>6.738390032786886</v>
      </c>
      <c r="X244" t="s">
        <v>49</v>
      </c>
    </row>
    <row r="245" spans="2:24" x14ac:dyDescent="0.25">
      <c r="B245" s="1" t="s">
        <v>77</v>
      </c>
      <c r="C245" s="1">
        <v>14</v>
      </c>
      <c r="D245" s="1">
        <v>14</v>
      </c>
      <c r="E245" s="1">
        <v>256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1</v>
      </c>
      <c r="M245" s="1">
        <v>1</v>
      </c>
      <c r="N245" s="2">
        <v>0.08</v>
      </c>
      <c r="O245" s="2">
        <v>0.11700000000000001</v>
      </c>
      <c r="P245" s="2">
        <v>0.108</v>
      </c>
      <c r="R245" s="4">
        <f t="shared" si="26"/>
        <v>14</v>
      </c>
      <c r="S245" s="4">
        <f t="shared" si="27"/>
        <v>14</v>
      </c>
      <c r="T245" s="2">
        <f t="shared" si="22"/>
        <v>0.30499999999999999</v>
      </c>
      <c r="U245" s="2">
        <f t="shared" si="24"/>
        <v>10.276044799999999</v>
      </c>
      <c r="V245" s="2">
        <f t="shared" si="23"/>
        <v>7.0263554188034183</v>
      </c>
      <c r="W245" s="2">
        <f t="shared" si="25"/>
        <v>7.6118850370370374</v>
      </c>
      <c r="X245" t="s">
        <v>31</v>
      </c>
    </row>
    <row r="246" spans="2:24" x14ac:dyDescent="0.25">
      <c r="B246" s="1" t="s">
        <v>77</v>
      </c>
      <c r="C246" s="1">
        <v>28</v>
      </c>
      <c r="D246" s="1">
        <v>28</v>
      </c>
      <c r="E246" s="1">
        <v>512</v>
      </c>
      <c r="F246">
        <v>8</v>
      </c>
      <c r="G246" s="1">
        <v>1024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2">
        <v>0.14299999999999999</v>
      </c>
      <c r="O246" s="2">
        <v>0.29099999999999998</v>
      </c>
      <c r="P246" s="2">
        <v>0.21</v>
      </c>
      <c r="R246" s="4">
        <f t="shared" si="26"/>
        <v>14</v>
      </c>
      <c r="S246" s="4">
        <f t="shared" si="27"/>
        <v>14</v>
      </c>
      <c r="T246" s="2">
        <f t="shared" si="22"/>
        <v>0.64399999999999991</v>
      </c>
      <c r="U246" s="2">
        <f t="shared" si="24"/>
        <v>11.497672503496506</v>
      </c>
      <c r="V246" s="2">
        <f t="shared" si="23"/>
        <v>5.6500589965635744</v>
      </c>
      <c r="W246" s="2">
        <f t="shared" si="25"/>
        <v>7.8293674666666666</v>
      </c>
      <c r="X246" t="s">
        <v>49</v>
      </c>
    </row>
    <row r="247" spans="2:24" x14ac:dyDescent="0.25">
      <c r="B247" s="1" t="s">
        <v>77</v>
      </c>
      <c r="C247" s="1">
        <v>14</v>
      </c>
      <c r="D247" s="1">
        <v>14</v>
      </c>
      <c r="E247" s="1">
        <v>1024</v>
      </c>
      <c r="F247">
        <v>8</v>
      </c>
      <c r="G247" s="1">
        <v>256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0.111</v>
      </c>
      <c r="O247" s="2">
        <v>8.2000000000000003E-2</v>
      </c>
      <c r="P247" s="2">
        <v>0.109</v>
      </c>
      <c r="R247" s="4">
        <f t="shared" si="26"/>
        <v>14</v>
      </c>
      <c r="S247" s="4">
        <f t="shared" si="27"/>
        <v>14</v>
      </c>
      <c r="T247" s="2">
        <f t="shared" si="22"/>
        <v>0.30199999999999999</v>
      </c>
      <c r="U247" s="2">
        <f t="shared" si="24"/>
        <v>7.4061584144144144</v>
      </c>
      <c r="V247" s="2">
        <f t="shared" si="23"/>
        <v>10.025409560975609</v>
      </c>
      <c r="W247" s="2">
        <f t="shared" si="25"/>
        <v>7.5420512293577993</v>
      </c>
      <c r="X247" t="s">
        <v>49</v>
      </c>
    </row>
    <row r="248" spans="2:24" x14ac:dyDescent="0.25">
      <c r="B248" s="1" t="s">
        <v>77</v>
      </c>
      <c r="C248" s="1">
        <v>14</v>
      </c>
      <c r="D248" s="1">
        <v>14</v>
      </c>
      <c r="E248" s="1">
        <v>256</v>
      </c>
      <c r="F248">
        <v>8</v>
      </c>
      <c r="G248" s="1">
        <v>1024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2">
        <v>0.08</v>
      </c>
      <c r="O248" s="2">
        <v>0.11700000000000001</v>
      </c>
      <c r="P248" s="2">
        <v>0.108</v>
      </c>
      <c r="R248" s="4">
        <f t="shared" si="26"/>
        <v>14</v>
      </c>
      <c r="S248" s="4">
        <f t="shared" si="27"/>
        <v>14</v>
      </c>
      <c r="T248" s="2">
        <f t="shared" si="22"/>
        <v>0.30499999999999999</v>
      </c>
      <c r="U248" s="2">
        <f t="shared" si="24"/>
        <v>10.276044799999999</v>
      </c>
      <c r="V248" s="2">
        <f t="shared" si="23"/>
        <v>7.0263554188034183</v>
      </c>
      <c r="W248" s="2">
        <f t="shared" si="25"/>
        <v>7.6118850370370374</v>
      </c>
      <c r="X248" t="s">
        <v>49</v>
      </c>
    </row>
    <row r="249" spans="2:24" x14ac:dyDescent="0.25">
      <c r="B249" s="1" t="s">
        <v>77</v>
      </c>
      <c r="C249" s="1">
        <v>14</v>
      </c>
      <c r="D249" s="1">
        <v>14</v>
      </c>
      <c r="E249" s="1">
        <v>1024</v>
      </c>
      <c r="F249">
        <v>8</v>
      </c>
      <c r="G249" s="1">
        <v>512</v>
      </c>
      <c r="H249" s="1">
        <v>1</v>
      </c>
      <c r="I249" s="1">
        <v>1</v>
      </c>
      <c r="J249" s="1">
        <v>0</v>
      </c>
      <c r="K249" s="1">
        <v>0</v>
      </c>
      <c r="L249" s="1">
        <v>2</v>
      </c>
      <c r="M249" s="1">
        <v>2</v>
      </c>
      <c r="N249" s="2">
        <v>8.6999999999999994E-2</v>
      </c>
      <c r="O249" s="2">
        <v>8.5000000000000006E-2</v>
      </c>
      <c r="P249" s="2">
        <v>0.10100000000000001</v>
      </c>
      <c r="R249" s="4">
        <f t="shared" si="26"/>
        <v>7</v>
      </c>
      <c r="S249" s="4">
        <f t="shared" si="27"/>
        <v>7</v>
      </c>
      <c r="T249" s="2">
        <f t="shared" si="22"/>
        <v>0.27300000000000002</v>
      </c>
      <c r="U249" s="2">
        <f t="shared" si="24"/>
        <v>4.724618298850574</v>
      </c>
      <c r="V249" s="2">
        <f t="shared" si="23"/>
        <v>4.8357857882352944</v>
      </c>
      <c r="W249" s="2">
        <f t="shared" si="25"/>
        <v>4.0697207128712867</v>
      </c>
      <c r="X249" t="s">
        <v>49</v>
      </c>
    </row>
    <row r="250" spans="2:24" x14ac:dyDescent="0.25">
      <c r="B250" s="1" t="s">
        <v>77</v>
      </c>
      <c r="C250" s="1">
        <v>7</v>
      </c>
      <c r="D250" s="1">
        <v>7</v>
      </c>
      <c r="E250" s="1">
        <v>512</v>
      </c>
      <c r="F250">
        <v>8</v>
      </c>
      <c r="G250" s="1">
        <v>512</v>
      </c>
      <c r="H250" s="1">
        <v>3</v>
      </c>
      <c r="I250" s="1">
        <v>3</v>
      </c>
      <c r="J250" s="1">
        <v>1</v>
      </c>
      <c r="K250" s="1">
        <v>1</v>
      </c>
      <c r="L250" s="1">
        <v>1</v>
      </c>
      <c r="M250" s="1">
        <v>1</v>
      </c>
      <c r="N250" s="2">
        <v>0.23599999999999999</v>
      </c>
      <c r="O250" s="2">
        <v>0.24399999999999999</v>
      </c>
      <c r="P250" s="2">
        <v>0.13600000000000001</v>
      </c>
      <c r="R250" s="4">
        <f t="shared" si="26"/>
        <v>7</v>
      </c>
      <c r="S250" s="4">
        <f t="shared" si="27"/>
        <v>7</v>
      </c>
      <c r="T250" s="2">
        <f t="shared" si="22"/>
        <v>0.61599999999999999</v>
      </c>
      <c r="U250" s="2">
        <f t="shared" si="24"/>
        <v>7.8376612881355934</v>
      </c>
      <c r="V250" s="2">
        <f t="shared" si="23"/>
        <v>7.5806887868852462</v>
      </c>
      <c r="W250" s="2">
        <f t="shared" si="25"/>
        <v>13.600647529411766</v>
      </c>
      <c r="X250" t="s">
        <v>47</v>
      </c>
    </row>
    <row r="251" spans="2:24" x14ac:dyDescent="0.25">
      <c r="B251" s="1" t="s">
        <v>77</v>
      </c>
      <c r="C251" s="1">
        <v>7</v>
      </c>
      <c r="D251" s="1">
        <v>7</v>
      </c>
      <c r="E251" s="1">
        <v>512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1</v>
      </c>
      <c r="N251" s="2">
        <v>0.10299999999999999</v>
      </c>
      <c r="O251" s="2">
        <v>0.22600000000000001</v>
      </c>
      <c r="P251" s="2">
        <v>0.159</v>
      </c>
      <c r="R251" s="4">
        <f t="shared" si="26"/>
        <v>7</v>
      </c>
      <c r="S251" s="4">
        <f t="shared" si="27"/>
        <v>7</v>
      </c>
      <c r="T251" s="2">
        <f t="shared" si="22"/>
        <v>0.48799999999999999</v>
      </c>
      <c r="U251" s="2">
        <f t="shared" si="24"/>
        <v>7.9813940194174755</v>
      </c>
      <c r="V251" s="2">
        <f t="shared" si="23"/>
        <v>3.6375379823008847</v>
      </c>
      <c r="W251" s="2">
        <f t="shared" si="25"/>
        <v>5.1703370062893077</v>
      </c>
      <c r="X251" s="1" t="s">
        <v>31</v>
      </c>
    </row>
    <row r="252" spans="2:24" x14ac:dyDescent="0.25">
      <c r="B252" s="1" t="s">
        <v>77</v>
      </c>
      <c r="C252" s="1">
        <v>14</v>
      </c>
      <c r="D252" s="1">
        <v>14</v>
      </c>
      <c r="E252" s="1">
        <v>1024</v>
      </c>
      <c r="F252">
        <v>8</v>
      </c>
      <c r="G252" s="1">
        <v>2048</v>
      </c>
      <c r="H252" s="1">
        <v>1</v>
      </c>
      <c r="I252" s="1">
        <v>1</v>
      </c>
      <c r="J252" s="1">
        <v>0</v>
      </c>
      <c r="K252" s="1">
        <v>0</v>
      </c>
      <c r="L252" s="1">
        <v>2</v>
      </c>
      <c r="M252" s="1">
        <v>2</v>
      </c>
      <c r="N252" s="2">
        <v>0.186</v>
      </c>
      <c r="O252" s="2">
        <v>0.26300000000000001</v>
      </c>
      <c r="P252" s="2">
        <v>0.29899999999999999</v>
      </c>
      <c r="R252" s="4">
        <f t="shared" si="26"/>
        <v>7</v>
      </c>
      <c r="S252" s="4">
        <f t="shared" si="27"/>
        <v>7</v>
      </c>
      <c r="T252" s="2">
        <f t="shared" si="22"/>
        <v>0.748</v>
      </c>
      <c r="U252" s="2">
        <f t="shared" si="24"/>
        <v>8.8396084301075266</v>
      </c>
      <c r="V252" s="2">
        <f t="shared" si="23"/>
        <v>6.2515861901140681</v>
      </c>
      <c r="W252" s="2">
        <f t="shared" si="25"/>
        <v>5.4988868494983283</v>
      </c>
      <c r="X252" t="s">
        <v>31</v>
      </c>
    </row>
    <row r="253" spans="2:24" x14ac:dyDescent="0.25">
      <c r="B253" s="1" t="s">
        <v>77</v>
      </c>
      <c r="C253" s="1">
        <v>7</v>
      </c>
      <c r="D253" s="1">
        <v>7</v>
      </c>
      <c r="E253" s="1">
        <v>2048</v>
      </c>
      <c r="F253">
        <v>8</v>
      </c>
      <c r="G253" s="1">
        <v>512</v>
      </c>
      <c r="H253" s="1">
        <v>1</v>
      </c>
      <c r="I253" s="1">
        <v>1</v>
      </c>
      <c r="J253" s="1">
        <v>0</v>
      </c>
      <c r="K253" s="1">
        <v>0</v>
      </c>
      <c r="L253" s="1">
        <v>1</v>
      </c>
      <c r="M253" s="1">
        <v>1</v>
      </c>
      <c r="N253" s="2">
        <v>0.16400000000000001</v>
      </c>
      <c r="O253" s="2">
        <v>0.123</v>
      </c>
      <c r="P253" s="2">
        <v>0.157</v>
      </c>
      <c r="R253" s="4">
        <f t="shared" si="26"/>
        <v>7</v>
      </c>
      <c r="S253" s="4">
        <f t="shared" si="27"/>
        <v>7</v>
      </c>
      <c r="T253" s="2">
        <f t="shared" si="22"/>
        <v>0.44400000000000006</v>
      </c>
      <c r="U253" s="2">
        <f t="shared" si="24"/>
        <v>5.0127047804878044</v>
      </c>
      <c r="V253" s="2">
        <f t="shared" si="23"/>
        <v>6.6836063739837392</v>
      </c>
      <c r="W253" s="2">
        <f t="shared" si="25"/>
        <v>5.2362011719745221</v>
      </c>
      <c r="X253" t="s">
        <v>49</v>
      </c>
    </row>
    <row r="254" spans="2:24" x14ac:dyDescent="0.25">
      <c r="B254" s="1" t="s">
        <v>77</v>
      </c>
      <c r="C254">
        <v>112</v>
      </c>
      <c r="D254">
        <v>112</v>
      </c>
      <c r="E254">
        <v>64</v>
      </c>
      <c r="F254">
        <v>16</v>
      </c>
      <c r="G254">
        <v>64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0.16</v>
      </c>
      <c r="O254" s="2">
        <v>0.16600000000000001</v>
      </c>
      <c r="P254" s="2">
        <v>0.626</v>
      </c>
      <c r="R254" s="4">
        <f t="shared" si="26"/>
        <v>112</v>
      </c>
      <c r="S254" s="4">
        <f t="shared" si="27"/>
        <v>112</v>
      </c>
      <c r="T254" s="2">
        <f t="shared" si="22"/>
        <v>0.95199999999999996</v>
      </c>
      <c r="U254" s="2">
        <f t="shared" si="24"/>
        <v>10.276044799999999</v>
      </c>
      <c r="V254" s="2">
        <f t="shared" si="23"/>
        <v>9.9046214939759043</v>
      </c>
      <c r="W254" s="2">
        <f t="shared" si="25"/>
        <v>2.6264651246006387</v>
      </c>
      <c r="X254" t="s">
        <v>49</v>
      </c>
    </row>
    <row r="255" spans="2:24" x14ac:dyDescent="0.25">
      <c r="B255" s="1" t="s">
        <v>77</v>
      </c>
      <c r="C255">
        <v>56</v>
      </c>
      <c r="D255">
        <v>56</v>
      </c>
      <c r="E255">
        <v>64</v>
      </c>
      <c r="F255">
        <v>16</v>
      </c>
      <c r="G255">
        <v>256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0.161</v>
      </c>
      <c r="O255" s="2">
        <v>0.154</v>
      </c>
      <c r="P255" s="2">
        <v>0.245</v>
      </c>
      <c r="R255" s="4">
        <f t="shared" si="26"/>
        <v>56</v>
      </c>
      <c r="S255" s="4">
        <f t="shared" si="27"/>
        <v>56</v>
      </c>
      <c r="T255" s="2">
        <f t="shared" si="22"/>
        <v>0.56000000000000005</v>
      </c>
      <c r="U255" s="2">
        <f t="shared" si="24"/>
        <v>10.212218434782608</v>
      </c>
      <c r="V255" s="2">
        <f t="shared" si="23"/>
        <v>10.676410181818182</v>
      </c>
      <c r="W255" s="2">
        <f t="shared" si="25"/>
        <v>6.7108863999999997</v>
      </c>
      <c r="X255" s="1" t="s">
        <v>31</v>
      </c>
    </row>
    <row r="256" spans="2:24" x14ac:dyDescent="0.25">
      <c r="B256" s="1" t="s">
        <v>77</v>
      </c>
      <c r="C256">
        <v>56</v>
      </c>
      <c r="D256">
        <v>56</v>
      </c>
      <c r="E256">
        <v>256</v>
      </c>
      <c r="F256">
        <v>16</v>
      </c>
      <c r="G256">
        <v>64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 s="2">
        <v>0.13600000000000001</v>
      </c>
      <c r="O256" s="2">
        <v>0.16700000000000001</v>
      </c>
      <c r="P256" s="2">
        <v>0.41699999999999998</v>
      </c>
      <c r="R256" s="4">
        <f t="shared" si="26"/>
        <v>56</v>
      </c>
      <c r="S256" s="4">
        <f t="shared" si="27"/>
        <v>56</v>
      </c>
      <c r="T256" s="2">
        <f t="shared" si="22"/>
        <v>0.72</v>
      </c>
      <c r="U256" s="2">
        <f t="shared" si="24"/>
        <v>12.089464470588236</v>
      </c>
      <c r="V256" s="2">
        <f t="shared" si="23"/>
        <v>9.8453123832335319</v>
      </c>
      <c r="W256" s="2">
        <f t="shared" si="25"/>
        <v>3.9428469256594725</v>
      </c>
      <c r="X256" t="s">
        <v>49</v>
      </c>
    </row>
    <row r="257" spans="2:24" x14ac:dyDescent="0.25">
      <c r="B257" s="1" t="s">
        <v>77</v>
      </c>
      <c r="C257">
        <v>56</v>
      </c>
      <c r="D257">
        <v>56</v>
      </c>
      <c r="E257">
        <v>256</v>
      </c>
      <c r="F257">
        <v>16</v>
      </c>
      <c r="G257">
        <v>128</v>
      </c>
      <c r="H257">
        <v>1</v>
      </c>
      <c r="I257">
        <v>1</v>
      </c>
      <c r="J257">
        <v>0</v>
      </c>
      <c r="K257">
        <v>0</v>
      </c>
      <c r="L257">
        <v>2</v>
      </c>
      <c r="M257">
        <v>2</v>
      </c>
      <c r="N257" s="2">
        <v>8.5999999999999993E-2</v>
      </c>
      <c r="O257" s="2">
        <v>0.252</v>
      </c>
      <c r="P257" s="2">
        <v>0.154</v>
      </c>
      <c r="R257" s="4">
        <f t="shared" si="26"/>
        <v>28</v>
      </c>
      <c r="S257" s="4">
        <f t="shared" si="27"/>
        <v>28</v>
      </c>
      <c r="T257" s="2">
        <f t="shared" si="22"/>
        <v>0.49199999999999999</v>
      </c>
      <c r="U257" s="2">
        <f t="shared" si="24"/>
        <v>9.5591114418604661</v>
      </c>
      <c r="V257" s="2">
        <f t="shared" si="23"/>
        <v>3.2622364444444445</v>
      </c>
      <c r="W257" s="2">
        <f t="shared" si="25"/>
        <v>5.3382050909090912</v>
      </c>
      <c r="X257" s="1" t="s">
        <v>31</v>
      </c>
    </row>
    <row r="258" spans="2:24" x14ac:dyDescent="0.25">
      <c r="B258" s="1" t="s">
        <v>77</v>
      </c>
      <c r="C258" s="1">
        <v>28</v>
      </c>
      <c r="D258" s="1">
        <v>28</v>
      </c>
      <c r="E258" s="1">
        <v>128</v>
      </c>
      <c r="F258">
        <v>16</v>
      </c>
      <c r="G258" s="1">
        <v>512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0.13600000000000001</v>
      </c>
      <c r="O258" s="2">
        <v>0.14699999999999999</v>
      </c>
      <c r="P258" s="2">
        <v>0.23100000000000001</v>
      </c>
      <c r="R258" s="4">
        <f t="shared" si="26"/>
        <v>28</v>
      </c>
      <c r="S258" s="4">
        <f t="shared" si="27"/>
        <v>28</v>
      </c>
      <c r="T258" s="2">
        <f t="shared" si="22"/>
        <v>0.51400000000000001</v>
      </c>
      <c r="U258" s="2">
        <f t="shared" si="24"/>
        <v>12.089464470588236</v>
      </c>
      <c r="V258" s="2">
        <f t="shared" si="23"/>
        <v>11.184810666666667</v>
      </c>
      <c r="W258" s="2">
        <f t="shared" si="25"/>
        <v>7.1176067878787883</v>
      </c>
      <c r="X258" s="1" t="s">
        <v>31</v>
      </c>
    </row>
    <row r="259" spans="2:24" x14ac:dyDescent="0.25">
      <c r="B259" s="1" t="s">
        <v>77</v>
      </c>
      <c r="C259" s="1">
        <v>28</v>
      </c>
      <c r="D259" s="1">
        <v>28</v>
      </c>
      <c r="E259" s="1">
        <v>512</v>
      </c>
      <c r="F259">
        <v>16</v>
      </c>
      <c r="G259" s="1">
        <v>128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2">
        <v>0.14399999999999999</v>
      </c>
      <c r="O259" s="2">
        <v>0.14299999999999999</v>
      </c>
      <c r="P259" s="2">
        <v>0.19400000000000001</v>
      </c>
      <c r="R259" s="4">
        <f t="shared" si="26"/>
        <v>28</v>
      </c>
      <c r="S259" s="4">
        <f t="shared" si="27"/>
        <v>28</v>
      </c>
      <c r="T259" s="2">
        <f t="shared" si="22"/>
        <v>0.48099999999999998</v>
      </c>
      <c r="U259" s="2">
        <f t="shared" si="24"/>
        <v>11.417827555555556</v>
      </c>
      <c r="V259" s="2">
        <f t="shared" si="23"/>
        <v>11.497672503496506</v>
      </c>
      <c r="W259" s="2">
        <f t="shared" si="25"/>
        <v>8.4750884948453606</v>
      </c>
      <c r="X259" t="s">
        <v>49</v>
      </c>
    </row>
    <row r="260" spans="2:24" x14ac:dyDescent="0.25">
      <c r="B260" s="1" t="s">
        <v>77</v>
      </c>
      <c r="C260" s="1">
        <v>28</v>
      </c>
      <c r="D260" s="1">
        <v>28</v>
      </c>
      <c r="E260" s="1">
        <v>512</v>
      </c>
      <c r="F260">
        <v>16</v>
      </c>
      <c r="G260" s="1">
        <v>256</v>
      </c>
      <c r="H260" s="1">
        <v>1</v>
      </c>
      <c r="I260" s="1">
        <v>1</v>
      </c>
      <c r="J260" s="1">
        <v>0</v>
      </c>
      <c r="K260" s="1">
        <v>0</v>
      </c>
      <c r="L260" s="1">
        <v>2</v>
      </c>
      <c r="M260" s="1">
        <v>2</v>
      </c>
      <c r="N260" s="2">
        <v>0.10199999999999999</v>
      </c>
      <c r="O260" s="2">
        <v>0.19800000000000001</v>
      </c>
      <c r="P260" s="2">
        <v>0.111</v>
      </c>
      <c r="R260" s="4">
        <f t="shared" si="26"/>
        <v>14</v>
      </c>
      <c r="S260" s="4">
        <f t="shared" si="27"/>
        <v>14</v>
      </c>
      <c r="T260" s="2">
        <f t="shared" si="22"/>
        <v>0.41099999999999998</v>
      </c>
      <c r="U260" s="2">
        <f t="shared" si="24"/>
        <v>8.059642980392157</v>
      </c>
      <c r="V260" s="2">
        <f t="shared" si="23"/>
        <v>4.1519372929292926</v>
      </c>
      <c r="W260" s="2">
        <f t="shared" si="25"/>
        <v>7.4061584144144144</v>
      </c>
      <c r="X260" s="1" t="s">
        <v>31</v>
      </c>
    </row>
    <row r="261" spans="2:24" x14ac:dyDescent="0.25">
      <c r="B261" s="1" t="s">
        <v>77</v>
      </c>
      <c r="C261" s="1">
        <v>14</v>
      </c>
      <c r="D261" s="1">
        <v>14</v>
      </c>
      <c r="E261" s="1">
        <v>256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2">
        <v>0.13500000000000001</v>
      </c>
      <c r="O261" s="2">
        <v>0.186</v>
      </c>
      <c r="P261" s="2">
        <v>0.20599999999999999</v>
      </c>
      <c r="R261" s="4">
        <f t="shared" si="26"/>
        <v>14</v>
      </c>
      <c r="S261" s="4">
        <f t="shared" si="27"/>
        <v>14</v>
      </c>
      <c r="T261" s="2">
        <f t="shared" si="22"/>
        <v>0.52700000000000002</v>
      </c>
      <c r="U261" s="2">
        <f t="shared" si="24"/>
        <v>12.17901605925926</v>
      </c>
      <c r="V261" s="2">
        <f t="shared" si="23"/>
        <v>8.8396084301075266</v>
      </c>
      <c r="W261" s="2">
        <f t="shared" si="25"/>
        <v>7.9813940194174755</v>
      </c>
      <c r="X261" t="s">
        <v>49</v>
      </c>
    </row>
    <row r="262" spans="2:24" x14ac:dyDescent="0.25">
      <c r="B262" s="1" t="s">
        <v>77</v>
      </c>
      <c r="C262" s="1">
        <v>28</v>
      </c>
      <c r="D262" s="1">
        <v>28</v>
      </c>
      <c r="E262" s="1">
        <v>512</v>
      </c>
      <c r="F262">
        <v>16</v>
      </c>
      <c r="G262" s="1">
        <v>1024</v>
      </c>
      <c r="H262" s="1">
        <v>1</v>
      </c>
      <c r="I262" s="1">
        <v>1</v>
      </c>
      <c r="J262" s="1">
        <v>0</v>
      </c>
      <c r="K262" s="1">
        <v>0</v>
      </c>
      <c r="L262" s="1">
        <v>2</v>
      </c>
      <c r="M262" s="1">
        <v>2</v>
      </c>
      <c r="N262" s="2">
        <v>0.33400000000000002</v>
      </c>
      <c r="O262" s="2">
        <v>0.47699999999999998</v>
      </c>
      <c r="P262" s="2">
        <v>0.376</v>
      </c>
      <c r="R262" s="4">
        <f t="shared" si="26"/>
        <v>14</v>
      </c>
      <c r="S262" s="4">
        <f t="shared" si="27"/>
        <v>14</v>
      </c>
      <c r="T262" s="2">
        <f t="shared" si="22"/>
        <v>1.1869999999999998</v>
      </c>
      <c r="U262" s="2">
        <f t="shared" si="24"/>
        <v>9.8453123832335319</v>
      </c>
      <c r="V262" s="2">
        <f t="shared" si="23"/>
        <v>6.8937826750524112</v>
      </c>
      <c r="W262" s="2">
        <f t="shared" si="25"/>
        <v>8.7455700425531919</v>
      </c>
      <c r="X262" s="1" t="s">
        <v>31</v>
      </c>
    </row>
    <row r="263" spans="2:24" x14ac:dyDescent="0.25">
      <c r="B263" s="1" t="s">
        <v>77</v>
      </c>
      <c r="C263" s="1">
        <v>14</v>
      </c>
      <c r="D263" s="1">
        <v>14</v>
      </c>
      <c r="E263" s="1">
        <v>1024</v>
      </c>
      <c r="F263">
        <v>16</v>
      </c>
      <c r="G263" s="1">
        <v>256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0.186</v>
      </c>
      <c r="O263" s="2">
        <v>0.14899999999999999</v>
      </c>
      <c r="P263" s="2">
        <v>0.20599999999999999</v>
      </c>
      <c r="R263" s="4">
        <f t="shared" si="26"/>
        <v>14</v>
      </c>
      <c r="S263" s="4">
        <f t="shared" si="27"/>
        <v>14</v>
      </c>
      <c r="T263" s="2">
        <f t="shared" si="22"/>
        <v>0.54099999999999993</v>
      </c>
      <c r="U263" s="2">
        <f t="shared" si="24"/>
        <v>8.8396084301075266</v>
      </c>
      <c r="V263" s="2">
        <f t="shared" si="23"/>
        <v>11.034678979865774</v>
      </c>
      <c r="W263" s="2">
        <f t="shared" si="25"/>
        <v>7.9813940194174755</v>
      </c>
      <c r="X263" s="1" t="s">
        <v>31</v>
      </c>
    </row>
    <row r="264" spans="2:24" x14ac:dyDescent="0.25">
      <c r="B264" s="1" t="s">
        <v>77</v>
      </c>
      <c r="C264" s="1">
        <v>14</v>
      </c>
      <c r="D264" s="1">
        <v>14</v>
      </c>
      <c r="E264" s="1">
        <v>256</v>
      </c>
      <c r="F264">
        <v>16</v>
      </c>
      <c r="G264" s="1">
        <v>1024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1</v>
      </c>
      <c r="N264" s="2">
        <v>0.13500000000000001</v>
      </c>
      <c r="O264" s="2">
        <v>0.186</v>
      </c>
      <c r="P264" s="2">
        <v>0.20599999999999999</v>
      </c>
      <c r="R264" s="4">
        <f t="shared" si="26"/>
        <v>14</v>
      </c>
      <c r="S264" s="4">
        <f t="shared" si="27"/>
        <v>14</v>
      </c>
      <c r="T264" s="2">
        <f t="shared" si="22"/>
        <v>0.52700000000000002</v>
      </c>
      <c r="U264" s="2">
        <f t="shared" si="24"/>
        <v>12.17901605925926</v>
      </c>
      <c r="V264" s="2">
        <f t="shared" si="23"/>
        <v>8.8396084301075266</v>
      </c>
      <c r="W264" s="2">
        <f t="shared" si="25"/>
        <v>7.9813940194174755</v>
      </c>
      <c r="X264" t="s">
        <v>49</v>
      </c>
    </row>
    <row r="265" spans="2:24" x14ac:dyDescent="0.25">
      <c r="B265" s="1" t="s">
        <v>77</v>
      </c>
      <c r="C265" s="1">
        <v>14</v>
      </c>
      <c r="D265" s="1">
        <v>14</v>
      </c>
      <c r="E265" s="1">
        <v>1024</v>
      </c>
      <c r="F265">
        <v>16</v>
      </c>
      <c r="G265" s="1">
        <v>512</v>
      </c>
      <c r="H265" s="1">
        <v>1</v>
      </c>
      <c r="I265" s="1">
        <v>1</v>
      </c>
      <c r="J265" s="1">
        <v>0</v>
      </c>
      <c r="K265" s="1">
        <v>0</v>
      </c>
      <c r="L265" s="1">
        <v>2</v>
      </c>
      <c r="M265" s="1">
        <v>2</v>
      </c>
      <c r="N265" s="2">
        <v>0.115</v>
      </c>
      <c r="O265" s="2">
        <v>0.14199999999999999</v>
      </c>
      <c r="P265" s="2">
        <v>0.16200000000000001</v>
      </c>
      <c r="R265" s="4">
        <f t="shared" si="26"/>
        <v>7</v>
      </c>
      <c r="S265" s="4">
        <f t="shared" si="27"/>
        <v>7</v>
      </c>
      <c r="T265" s="2">
        <f t="shared" si="22"/>
        <v>0.41900000000000004</v>
      </c>
      <c r="U265" s="2">
        <f t="shared" si="24"/>
        <v>7.1485529043478264</v>
      </c>
      <c r="V265" s="2">
        <f t="shared" si="23"/>
        <v>5.7893210140845079</v>
      </c>
      <c r="W265" s="2">
        <f t="shared" si="25"/>
        <v>5.0745900246913571</v>
      </c>
      <c r="X265" t="s">
        <v>49</v>
      </c>
    </row>
    <row r="266" spans="2:24" x14ac:dyDescent="0.25">
      <c r="B266" s="1" t="s">
        <v>77</v>
      </c>
      <c r="C266" s="1">
        <v>7</v>
      </c>
      <c r="D266" s="1">
        <v>7</v>
      </c>
      <c r="E266" s="1">
        <v>512</v>
      </c>
      <c r="F266">
        <v>16</v>
      </c>
      <c r="G266" s="1">
        <v>512</v>
      </c>
      <c r="H266" s="1">
        <v>3</v>
      </c>
      <c r="I266" s="1">
        <v>3</v>
      </c>
      <c r="J266" s="1">
        <v>1</v>
      </c>
      <c r="K266" s="1">
        <v>1</v>
      </c>
      <c r="L266" s="1">
        <v>1</v>
      </c>
      <c r="M266" s="1">
        <v>1</v>
      </c>
      <c r="N266" s="2">
        <v>0.27300000000000002</v>
      </c>
      <c r="O266" s="2">
        <v>0.26700000000000002</v>
      </c>
      <c r="P266" s="2">
        <v>0.17799999999999999</v>
      </c>
      <c r="R266" s="4">
        <f t="shared" si="26"/>
        <v>7</v>
      </c>
      <c r="S266" s="4">
        <f t="shared" si="27"/>
        <v>7</v>
      </c>
      <c r="T266" s="2">
        <f t="shared" si="22"/>
        <v>0.71799999999999997</v>
      </c>
      <c r="U266" s="2">
        <f t="shared" si="24"/>
        <v>13.550828307692306</v>
      </c>
      <c r="V266" s="2">
        <f t="shared" si="23"/>
        <v>13.855341303370786</v>
      </c>
      <c r="W266" s="2">
        <f t="shared" si="25"/>
        <v>20.783011955056178</v>
      </c>
      <c r="X266" t="s">
        <v>47</v>
      </c>
    </row>
    <row r="267" spans="2:24" x14ac:dyDescent="0.25">
      <c r="B267" s="1" t="s">
        <v>77</v>
      </c>
      <c r="C267" s="1">
        <v>7</v>
      </c>
      <c r="D267" s="1">
        <v>7</v>
      </c>
      <c r="E267" s="1">
        <v>512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2">
        <v>0.14399999999999999</v>
      </c>
      <c r="O267" s="2">
        <v>0.246</v>
      </c>
      <c r="P267" s="2">
        <v>0.246</v>
      </c>
      <c r="R267" s="4">
        <f t="shared" si="26"/>
        <v>7</v>
      </c>
      <c r="S267" s="4">
        <f t="shared" si="27"/>
        <v>7</v>
      </c>
      <c r="T267" s="2">
        <f t="shared" si="22"/>
        <v>0.63600000000000001</v>
      </c>
      <c r="U267" s="2">
        <f t="shared" si="24"/>
        <v>11.417827555555556</v>
      </c>
      <c r="V267" s="2">
        <f t="shared" si="23"/>
        <v>6.6836063739837392</v>
      </c>
      <c r="W267" s="2">
        <f t="shared" si="25"/>
        <v>6.6836063739837392</v>
      </c>
      <c r="X267" t="s">
        <v>49</v>
      </c>
    </row>
    <row r="268" spans="2:24" x14ac:dyDescent="0.25">
      <c r="B268" s="1" t="s">
        <v>77</v>
      </c>
      <c r="C268" s="1">
        <v>14</v>
      </c>
      <c r="D268" s="1">
        <v>14</v>
      </c>
      <c r="E268" s="1">
        <v>1024</v>
      </c>
      <c r="F268">
        <v>16</v>
      </c>
      <c r="G268" s="1">
        <v>2048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2</v>
      </c>
      <c r="N268" s="2">
        <v>0.28000000000000003</v>
      </c>
      <c r="O268" s="2">
        <v>0.43</v>
      </c>
      <c r="P268" s="2">
        <v>0.49</v>
      </c>
      <c r="R268" s="4">
        <f t="shared" si="26"/>
        <v>7</v>
      </c>
      <c r="S268" s="4">
        <f t="shared" si="27"/>
        <v>7</v>
      </c>
      <c r="T268" s="2">
        <f t="shared" si="22"/>
        <v>1.2</v>
      </c>
      <c r="U268" s="2">
        <f t="shared" si="24"/>
        <v>11.744051199999998</v>
      </c>
      <c r="V268" s="2">
        <f t="shared" si="23"/>
        <v>7.647289153488372</v>
      </c>
      <c r="W268" s="2">
        <f t="shared" si="25"/>
        <v>6.7108863999999997</v>
      </c>
      <c r="X268" s="1" t="s">
        <v>31</v>
      </c>
    </row>
    <row r="269" spans="2:24" x14ac:dyDescent="0.25">
      <c r="B269" s="1" t="s">
        <v>77</v>
      </c>
      <c r="C269" s="1">
        <v>7</v>
      </c>
      <c r="D269" s="1">
        <v>7</v>
      </c>
      <c r="E269" s="1">
        <v>2048</v>
      </c>
      <c r="F269">
        <v>16</v>
      </c>
      <c r="G269" s="1">
        <v>512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1</v>
      </c>
      <c r="N269" s="2">
        <v>0.23599999999999999</v>
      </c>
      <c r="O269" s="2">
        <v>0.14699999999999999</v>
      </c>
      <c r="P269" s="2">
        <v>0.254</v>
      </c>
      <c r="R269" s="4">
        <f t="shared" si="26"/>
        <v>7</v>
      </c>
      <c r="S269" s="4">
        <f t="shared" si="27"/>
        <v>7</v>
      </c>
      <c r="T269" s="2">
        <f t="shared" si="22"/>
        <v>0.63700000000000001</v>
      </c>
      <c r="U269" s="2">
        <f t="shared" si="24"/>
        <v>6.9668100338983052</v>
      </c>
      <c r="V269" s="2">
        <f t="shared" si="23"/>
        <v>11.184810666666667</v>
      </c>
      <c r="W269" s="2">
        <f t="shared" si="25"/>
        <v>6.473099086614174</v>
      </c>
      <c r="X269" t="s">
        <v>49</v>
      </c>
    </row>
    <row r="270" spans="2:24" x14ac:dyDescent="0.25">
      <c r="N270" s="2"/>
      <c r="O270" s="2"/>
      <c r="P270" s="2"/>
    </row>
    <row r="272" spans="2:24" x14ac:dyDescent="0.25">
      <c r="D272" t="s">
        <v>45</v>
      </c>
    </row>
    <row r="273" spans="1:13" x14ac:dyDescent="0.25">
      <c r="L273" s="3"/>
    </row>
    <row r="274" spans="1:13" x14ac:dyDescent="0.25">
      <c r="A274" t="s">
        <v>11</v>
      </c>
      <c r="C274" t="s">
        <v>13</v>
      </c>
      <c r="D274" t="s">
        <v>3</v>
      </c>
      <c r="E274" t="s">
        <v>14</v>
      </c>
      <c r="G274" t="s">
        <v>17</v>
      </c>
      <c r="H274" t="s">
        <v>83</v>
      </c>
      <c r="I274" t="s">
        <v>82</v>
      </c>
      <c r="J274" t="s">
        <v>36</v>
      </c>
      <c r="K274" t="s">
        <v>85</v>
      </c>
      <c r="L274" t="s">
        <v>86</v>
      </c>
      <c r="M274" t="s">
        <v>84</v>
      </c>
    </row>
    <row r="276" spans="1:13" x14ac:dyDescent="0.25">
      <c r="B276" t="s">
        <v>72</v>
      </c>
      <c r="C276">
        <v>1760</v>
      </c>
      <c r="D276">
        <v>16</v>
      </c>
      <c r="E276">
        <v>50</v>
      </c>
      <c r="G276" s="2">
        <v>4.2009999999999996</v>
      </c>
      <c r="H276" s="2">
        <v>2.8809999999999998</v>
      </c>
      <c r="I276">
        <v>0.58799999999999997</v>
      </c>
      <c r="J276" s="2">
        <f>(2*$E276*$D276*$C276*$C276+$E276*$D276*$C276)/(G276/1000)/10^12</f>
        <v>1.1800923589621519</v>
      </c>
      <c r="K276" s="2">
        <f>(2*$E276*$D276*$C276*$C276+$E276*$D276*$C276)/(H276/1000)/10^12</f>
        <v>1.7207802846233948</v>
      </c>
      <c r="L276" s="2">
        <f>(2*$E276*$D276*$C276*$C276+$E276*$D276*$C276)/(I276/1000)/10^12</f>
        <v>8.4312380952380952</v>
      </c>
      <c r="M276" s="2">
        <f>G276+H276+I276</f>
        <v>7.669999999999999</v>
      </c>
    </row>
    <row r="277" spans="1:13" x14ac:dyDescent="0.25">
      <c r="B277" t="s">
        <v>72</v>
      </c>
      <c r="C277">
        <v>1760</v>
      </c>
      <c r="D277">
        <v>32</v>
      </c>
      <c r="E277">
        <v>50</v>
      </c>
      <c r="G277" s="2">
        <v>4.3570000000000002</v>
      </c>
      <c r="H277" s="2">
        <v>2.996</v>
      </c>
      <c r="I277">
        <v>0.93899999999999995</v>
      </c>
      <c r="J277" s="2">
        <f t="shared" ref="J277:J287" si="28">(2*$E277*$D277*$C277*$C277+$E277*$D277*$C277)/(G277/1000)/10^12</f>
        <v>2.2756795960523291</v>
      </c>
      <c r="K277" s="2">
        <f t="shared" ref="K277:K287" si="29">(2*$E277*$D277*$C277*$C277+$E277*$D277*$C277)/(H277/1000)/10^12</f>
        <v>3.3094579439252341</v>
      </c>
      <c r="L277" s="2">
        <f t="shared" ref="L277:L287" si="30">(2*$E277*$D277*$C277*$C277+$E277*$D277*$C277)/(I277/1000)/10^12</f>
        <v>10.559250266240682</v>
      </c>
      <c r="M277" s="2">
        <f t="shared" ref="M277:M287" si="31">G277+H277+I277</f>
        <v>8.2919999999999998</v>
      </c>
    </row>
    <row r="278" spans="1:13" x14ac:dyDescent="0.25">
      <c r="B278" t="s">
        <v>72</v>
      </c>
      <c r="C278">
        <v>1760</v>
      </c>
      <c r="D278">
        <v>64</v>
      </c>
      <c r="E278">
        <v>50</v>
      </c>
      <c r="G278" s="2">
        <v>4.6749999999999998</v>
      </c>
      <c r="H278" s="2">
        <v>3.8029999999999999</v>
      </c>
      <c r="I278">
        <v>1.6519999999999999</v>
      </c>
      <c r="J278" s="2">
        <f t="shared" si="28"/>
        <v>4.2417694117647065</v>
      </c>
      <c r="K278" s="2">
        <f t="shared" si="29"/>
        <v>5.2143760189324215</v>
      </c>
      <c r="L278" s="2">
        <f t="shared" si="30"/>
        <v>12.003796610169493</v>
      </c>
      <c r="M278" s="2">
        <f t="shared" si="31"/>
        <v>10.129999999999999</v>
      </c>
    </row>
    <row r="279" spans="1:13" x14ac:dyDescent="0.25">
      <c r="B279" t="s">
        <v>72</v>
      </c>
      <c r="C279">
        <v>1760</v>
      </c>
      <c r="D279">
        <v>128</v>
      </c>
      <c r="E279">
        <v>50</v>
      </c>
      <c r="G279" s="2">
        <v>6.1130000000000004</v>
      </c>
      <c r="H279" s="2">
        <v>5.1619999999999999</v>
      </c>
      <c r="I279">
        <v>3.1309999999999998</v>
      </c>
      <c r="J279" s="2">
        <f t="shared" si="28"/>
        <v>6.4879018485195479</v>
      </c>
      <c r="K279" s="2">
        <f t="shared" si="29"/>
        <v>7.6831739635800078</v>
      </c>
      <c r="L279" s="2">
        <f t="shared" si="30"/>
        <v>12.667053337591824</v>
      </c>
      <c r="M279" s="2">
        <f t="shared" si="31"/>
        <v>14.406000000000001</v>
      </c>
    </row>
    <row r="280" spans="1:13" x14ac:dyDescent="0.25">
      <c r="B280" t="s">
        <v>72</v>
      </c>
      <c r="C280">
        <v>2048</v>
      </c>
      <c r="D280">
        <v>16</v>
      </c>
      <c r="E280">
        <v>50</v>
      </c>
      <c r="G280" s="2">
        <v>4.2430000000000003</v>
      </c>
      <c r="H280" s="2">
        <v>3.0150000000000001</v>
      </c>
      <c r="I280">
        <v>0.746</v>
      </c>
      <c r="J280" s="2">
        <f t="shared" si="28"/>
        <v>1.5820232854112657</v>
      </c>
      <c r="K280" s="2">
        <f t="shared" si="29"/>
        <v>2.2263763847429519</v>
      </c>
      <c r="L280" s="2">
        <f t="shared" si="30"/>
        <v>8.9980225201072379</v>
      </c>
      <c r="M280" s="2">
        <f t="shared" si="31"/>
        <v>8.0040000000000013</v>
      </c>
    </row>
    <row r="281" spans="1:13" x14ac:dyDescent="0.25">
      <c r="B281" t="s">
        <v>72</v>
      </c>
      <c r="C281">
        <v>2048</v>
      </c>
      <c r="D281">
        <v>32</v>
      </c>
      <c r="E281">
        <v>50</v>
      </c>
      <c r="G281" s="2">
        <v>4.5819999999999999</v>
      </c>
      <c r="H281" s="2">
        <v>3.2530000000000001</v>
      </c>
      <c r="I281">
        <v>1.2809999999999999</v>
      </c>
      <c r="J281" s="2">
        <f t="shared" si="28"/>
        <v>2.9299540811872542</v>
      </c>
      <c r="K281" s="2">
        <f t="shared" si="29"/>
        <v>4.1269749769443589</v>
      </c>
      <c r="L281" s="2">
        <f t="shared" si="30"/>
        <v>10.480132396565184</v>
      </c>
      <c r="M281" s="2">
        <f t="shared" si="31"/>
        <v>9.1159999999999997</v>
      </c>
    </row>
    <row r="282" spans="1:13" x14ac:dyDescent="0.25">
      <c r="B282" t="s">
        <v>72</v>
      </c>
      <c r="C282">
        <v>2048</v>
      </c>
      <c r="D282">
        <v>64</v>
      </c>
      <c r="E282">
        <v>50</v>
      </c>
      <c r="G282" s="2">
        <v>4.7370000000000001</v>
      </c>
      <c r="H282" s="2">
        <v>4.1710000000000003</v>
      </c>
      <c r="I282">
        <v>2.173</v>
      </c>
      <c r="J282" s="2">
        <f t="shared" si="28"/>
        <v>5.6681653367109988</v>
      </c>
      <c r="K282" s="2">
        <f t="shared" si="29"/>
        <v>6.4373289858547107</v>
      </c>
      <c r="L282" s="2">
        <f t="shared" si="30"/>
        <v>12.356235250805337</v>
      </c>
      <c r="M282" s="2">
        <f t="shared" si="31"/>
        <v>11.081000000000001</v>
      </c>
    </row>
    <row r="283" spans="1:13" x14ac:dyDescent="0.25">
      <c r="B283" t="s">
        <v>72</v>
      </c>
      <c r="C283">
        <v>2048</v>
      </c>
      <c r="D283">
        <v>128</v>
      </c>
      <c r="E283">
        <v>50</v>
      </c>
      <c r="G283" s="2">
        <v>7.5129999999999999</v>
      </c>
      <c r="H283" s="2">
        <v>6.2309999999999999</v>
      </c>
      <c r="I283">
        <v>3.9590000000000001</v>
      </c>
      <c r="J283" s="2">
        <f t="shared" si="28"/>
        <v>7.1476372154931456</v>
      </c>
      <c r="K283" s="2">
        <f t="shared" si="29"/>
        <v>8.6182311667469111</v>
      </c>
      <c r="L283" s="2">
        <f t="shared" si="30"/>
        <v>13.564081434705734</v>
      </c>
      <c r="M283" s="2">
        <f t="shared" si="31"/>
        <v>17.702999999999999</v>
      </c>
    </row>
    <row r="284" spans="1:13" x14ac:dyDescent="0.25">
      <c r="B284" t="s">
        <v>72</v>
      </c>
      <c r="C284">
        <v>2560</v>
      </c>
      <c r="D284">
        <v>16</v>
      </c>
      <c r="E284">
        <v>50</v>
      </c>
      <c r="G284" s="2">
        <v>4.5</v>
      </c>
      <c r="H284" s="2">
        <v>3.6779999999999999</v>
      </c>
      <c r="I284">
        <v>1.077</v>
      </c>
      <c r="J284" s="2">
        <f t="shared" si="28"/>
        <v>2.3306239999999998</v>
      </c>
      <c r="K284" s="2">
        <f t="shared" si="29"/>
        <v>2.8514975530179449</v>
      </c>
      <c r="L284" s="2">
        <f t="shared" si="30"/>
        <v>9.7379832869080776</v>
      </c>
      <c r="M284" s="2">
        <f t="shared" si="31"/>
        <v>9.2550000000000008</v>
      </c>
    </row>
    <row r="285" spans="1:13" x14ac:dyDescent="0.25">
      <c r="B285" t="s">
        <v>72</v>
      </c>
      <c r="C285">
        <v>2560</v>
      </c>
      <c r="D285">
        <v>32</v>
      </c>
      <c r="E285">
        <v>50</v>
      </c>
      <c r="G285" s="2">
        <v>4.6970000000000001</v>
      </c>
      <c r="H285" s="2">
        <v>3.8919999999999999</v>
      </c>
      <c r="I285">
        <v>1.722</v>
      </c>
      <c r="J285" s="2">
        <f t="shared" si="28"/>
        <v>4.4657474984032364</v>
      </c>
      <c r="K285" s="2">
        <f t="shared" si="29"/>
        <v>5.3894182939362789</v>
      </c>
      <c r="L285" s="2">
        <f t="shared" si="30"/>
        <v>12.180961672473867</v>
      </c>
      <c r="M285" s="2">
        <f t="shared" si="31"/>
        <v>10.311</v>
      </c>
    </row>
    <row r="286" spans="1:13" x14ac:dyDescent="0.25">
      <c r="B286" t="s">
        <v>72</v>
      </c>
      <c r="C286">
        <v>2560</v>
      </c>
      <c r="D286">
        <v>64</v>
      </c>
      <c r="E286">
        <v>50</v>
      </c>
      <c r="G286" s="2">
        <v>6.1609999999999996</v>
      </c>
      <c r="H286" s="2">
        <v>4.8449999999999998</v>
      </c>
      <c r="I286">
        <v>3.4969999999999999</v>
      </c>
      <c r="J286" s="2">
        <f t="shared" si="28"/>
        <v>6.8091595520207759</v>
      </c>
      <c r="K286" s="2">
        <f t="shared" si="29"/>
        <v>8.6586650154798761</v>
      </c>
      <c r="L286" s="2">
        <f t="shared" si="30"/>
        <v>11.996348870460396</v>
      </c>
      <c r="M286" s="2">
        <f t="shared" si="31"/>
        <v>14.503</v>
      </c>
    </row>
    <row r="287" spans="1:13" x14ac:dyDescent="0.25">
      <c r="B287" t="s">
        <v>72</v>
      </c>
      <c r="C287">
        <v>2560</v>
      </c>
      <c r="D287">
        <v>128</v>
      </c>
      <c r="E287">
        <v>50</v>
      </c>
      <c r="G287" s="2">
        <v>7.7729999999999997</v>
      </c>
      <c r="H287" s="2">
        <v>7.3920000000000003</v>
      </c>
      <c r="I287">
        <v>5.7560000000000002</v>
      </c>
      <c r="J287" s="2">
        <f t="shared" si="28"/>
        <v>10.794090312620611</v>
      </c>
      <c r="K287" s="2">
        <f t="shared" si="29"/>
        <v>11.350441558441558</v>
      </c>
      <c r="L287" s="2">
        <f t="shared" si="30"/>
        <v>14.576522585128563</v>
      </c>
      <c r="M287" s="2">
        <f t="shared" si="31"/>
        <v>20.920999999999999</v>
      </c>
    </row>
    <row r="288" spans="1:13" x14ac:dyDescent="0.25">
      <c r="G288" s="2"/>
      <c r="H288" s="2"/>
    </row>
    <row r="289" spans="1:13" x14ac:dyDescent="0.25">
      <c r="G289" s="2"/>
      <c r="H289" s="2"/>
    </row>
    <row r="290" spans="1:13" x14ac:dyDescent="0.25">
      <c r="G290" s="2"/>
      <c r="H290" s="2"/>
    </row>
    <row r="291" spans="1:13" x14ac:dyDescent="0.25">
      <c r="A291" t="s">
        <v>12</v>
      </c>
      <c r="B291" t="s">
        <v>78</v>
      </c>
      <c r="C291" t="s">
        <v>13</v>
      </c>
      <c r="D291" t="s">
        <v>3</v>
      </c>
      <c r="E291" t="s">
        <v>14</v>
      </c>
      <c r="G291" s="2" t="s">
        <v>18</v>
      </c>
      <c r="H291" s="2" t="s">
        <v>87</v>
      </c>
      <c r="I291" t="s">
        <v>82</v>
      </c>
      <c r="J291" t="s">
        <v>36</v>
      </c>
      <c r="K291" t="s">
        <v>85</v>
      </c>
      <c r="L291" t="s">
        <v>86</v>
      </c>
      <c r="M291" t="s">
        <v>84</v>
      </c>
    </row>
    <row r="292" spans="1:13" x14ac:dyDescent="0.25">
      <c r="B292" t="s">
        <v>68</v>
      </c>
      <c r="C292">
        <v>512</v>
      </c>
      <c r="D292">
        <v>16</v>
      </c>
      <c r="E292">
        <v>25</v>
      </c>
      <c r="G292" s="2">
        <v>1.095</v>
      </c>
      <c r="H292" s="2">
        <v>0.93700000000000006</v>
      </c>
      <c r="I292" s="2">
        <v>0.16500000000000001</v>
      </c>
      <c r="J292" s="2">
        <f>(8*$E292*$D292*$C292*$C292)/(G292/1000)/10^12</f>
        <v>0.76608292237442921</v>
      </c>
      <c r="K292" s="2">
        <f>(8*$E292*$D292*$C292*$C292)/(H292/1000)/10^12</f>
        <v>0.89526232657417282</v>
      </c>
      <c r="L292" s="2">
        <f>(8*$E292*$D292*$C292*$C292)/(I292/1000)/10^12</f>
        <v>5.0840048484848488</v>
      </c>
      <c r="M292" s="2">
        <f>G292+H292+I292</f>
        <v>2.1970000000000001</v>
      </c>
    </row>
    <row r="293" spans="1:13" x14ac:dyDescent="0.25">
      <c r="B293" t="s">
        <v>68</v>
      </c>
      <c r="C293">
        <v>512</v>
      </c>
      <c r="D293">
        <v>32</v>
      </c>
      <c r="E293">
        <v>25</v>
      </c>
      <c r="G293" s="2">
        <v>1.1439999999999999</v>
      </c>
      <c r="H293" s="2">
        <v>1.014</v>
      </c>
      <c r="I293" s="2">
        <v>0.27100000000000002</v>
      </c>
      <c r="J293" s="2">
        <f t="shared" ref="J293:J313" si="32">(8*$E293*$D293*$C293*$C293)/(G293/1000)/10^12</f>
        <v>1.4665398601398603</v>
      </c>
      <c r="K293" s="2">
        <f t="shared" ref="K293:K313" si="33">(8*$E293*$D293*$C293*$C293)/(H293/1000)/10^12</f>
        <v>1.6545577909270217</v>
      </c>
      <c r="L293" s="2">
        <f t="shared" ref="L293:L313" si="34">(8*$E293*$D293*$C293*$C293)/(I293/1000)/10^12</f>
        <v>6.1908546125461248</v>
      </c>
      <c r="M293" s="2">
        <f t="shared" ref="M293:M313" si="35">G293+H293+I293</f>
        <v>2.4289999999999998</v>
      </c>
    </row>
    <row r="294" spans="1:13" x14ac:dyDescent="0.25">
      <c r="B294" t="s">
        <v>68</v>
      </c>
      <c r="C294">
        <v>512</v>
      </c>
      <c r="D294">
        <v>64</v>
      </c>
      <c r="E294">
        <v>25</v>
      </c>
      <c r="G294" s="2">
        <v>1.341</v>
      </c>
      <c r="H294" s="2">
        <v>1.2569999999999999</v>
      </c>
      <c r="I294" s="2">
        <v>0.436</v>
      </c>
      <c r="J294" s="2">
        <f t="shared" si="32"/>
        <v>2.5021947800149147</v>
      </c>
      <c r="K294" s="2">
        <f t="shared" si="33"/>
        <v>2.6694058870326178</v>
      </c>
      <c r="L294" s="2">
        <f t="shared" si="34"/>
        <v>7.6959706422018348</v>
      </c>
      <c r="M294" s="2">
        <f t="shared" si="35"/>
        <v>3.0339999999999998</v>
      </c>
    </row>
    <row r="295" spans="1:13" x14ac:dyDescent="0.25">
      <c r="B295" t="s">
        <v>68</v>
      </c>
      <c r="C295">
        <v>512</v>
      </c>
      <c r="D295">
        <v>128</v>
      </c>
      <c r="E295">
        <v>25</v>
      </c>
      <c r="G295" s="2">
        <v>1.5589999999999999</v>
      </c>
      <c r="H295" s="2">
        <v>1.5940000000000001</v>
      </c>
      <c r="I295" s="2">
        <v>0.70299999999999996</v>
      </c>
      <c r="J295" s="2">
        <f t="shared" si="32"/>
        <v>4.3046096215522773</v>
      </c>
      <c r="K295" s="2">
        <f t="shared" si="33"/>
        <v>4.2100918444165618</v>
      </c>
      <c r="L295" s="2">
        <f t="shared" si="34"/>
        <v>9.5460688477951638</v>
      </c>
      <c r="M295" s="2">
        <f t="shared" si="35"/>
        <v>3.8559999999999999</v>
      </c>
    </row>
    <row r="296" spans="1:13" x14ac:dyDescent="0.25">
      <c r="B296" t="s">
        <v>68</v>
      </c>
      <c r="C296">
        <v>1024</v>
      </c>
      <c r="D296">
        <v>16</v>
      </c>
      <c r="E296">
        <v>25</v>
      </c>
      <c r="G296" s="2">
        <v>1.923</v>
      </c>
      <c r="H296" s="2">
        <v>1.657</v>
      </c>
      <c r="I296" s="2">
        <v>0.44500000000000001</v>
      </c>
      <c r="J296" s="2">
        <f t="shared" si="32"/>
        <v>1.7449002600104004</v>
      </c>
      <c r="K296" s="2">
        <f t="shared" si="33"/>
        <v>2.0250109837054917</v>
      </c>
      <c r="L296" s="2">
        <f t="shared" si="34"/>
        <v>7.5403217977528083</v>
      </c>
      <c r="M296" s="2">
        <f t="shared" si="35"/>
        <v>4.0250000000000004</v>
      </c>
    </row>
    <row r="297" spans="1:13" x14ac:dyDescent="0.25">
      <c r="B297" t="s">
        <v>68</v>
      </c>
      <c r="C297">
        <v>1024</v>
      </c>
      <c r="D297">
        <v>32</v>
      </c>
      <c r="E297">
        <v>25</v>
      </c>
      <c r="G297" s="2">
        <v>1.978</v>
      </c>
      <c r="H297" s="2">
        <v>1.746</v>
      </c>
      <c r="I297" s="2">
        <v>0.69799999999999995</v>
      </c>
      <c r="J297" s="2">
        <f t="shared" si="32"/>
        <v>3.392763599595551</v>
      </c>
      <c r="K297" s="2">
        <f t="shared" si="33"/>
        <v>3.8435775486827035</v>
      </c>
      <c r="L297" s="2">
        <f t="shared" si="34"/>
        <v>9.6144504297994278</v>
      </c>
      <c r="M297" s="2">
        <f t="shared" si="35"/>
        <v>4.4220000000000006</v>
      </c>
    </row>
    <row r="298" spans="1:13" x14ac:dyDescent="0.25">
      <c r="B298" t="s">
        <v>68</v>
      </c>
      <c r="C298">
        <v>1024</v>
      </c>
      <c r="D298">
        <v>64</v>
      </c>
      <c r="E298">
        <v>25</v>
      </c>
      <c r="G298" s="2">
        <v>2.2050000000000001</v>
      </c>
      <c r="H298" s="2">
        <v>2.044</v>
      </c>
      <c r="I298" s="2">
        <v>1.1579999999999999</v>
      </c>
      <c r="J298" s="2">
        <f t="shared" si="32"/>
        <v>6.0869717913832195</v>
      </c>
      <c r="K298" s="2">
        <f t="shared" si="33"/>
        <v>6.5664250489236791</v>
      </c>
      <c r="L298" s="2">
        <f t="shared" si="34"/>
        <v>11.590477374784111</v>
      </c>
      <c r="M298" s="2">
        <f t="shared" si="35"/>
        <v>5.407</v>
      </c>
    </row>
    <row r="299" spans="1:13" x14ac:dyDescent="0.25">
      <c r="B299" t="s">
        <v>68</v>
      </c>
      <c r="C299">
        <v>1024</v>
      </c>
      <c r="D299">
        <v>128</v>
      </c>
      <c r="E299">
        <v>25</v>
      </c>
      <c r="G299" s="2">
        <v>3.2490000000000001</v>
      </c>
      <c r="H299" s="2">
        <v>3.0169999999999999</v>
      </c>
      <c r="I299" s="2">
        <v>2.1070000000000002</v>
      </c>
      <c r="J299" s="2">
        <f t="shared" si="32"/>
        <v>8.2620946752847022</v>
      </c>
      <c r="K299" s="2">
        <f t="shared" si="33"/>
        <v>8.8974297646668887</v>
      </c>
      <c r="L299" s="2">
        <f t="shared" si="34"/>
        <v>12.740173516848598</v>
      </c>
      <c r="M299" s="2">
        <f t="shared" si="35"/>
        <v>8.3730000000000011</v>
      </c>
    </row>
    <row r="300" spans="1:13" x14ac:dyDescent="0.25">
      <c r="B300" t="s">
        <v>68</v>
      </c>
      <c r="C300">
        <v>2048</v>
      </c>
      <c r="D300">
        <v>16</v>
      </c>
      <c r="E300">
        <v>25</v>
      </c>
      <c r="G300" s="2">
        <v>3.609</v>
      </c>
      <c r="H300" s="2">
        <v>3.137</v>
      </c>
      <c r="I300" s="2">
        <v>1.254</v>
      </c>
      <c r="J300" s="2">
        <f t="shared" si="32"/>
        <v>3.7189727902466059</v>
      </c>
      <c r="K300" s="2">
        <f t="shared" si="33"/>
        <v>4.2785377111890339</v>
      </c>
      <c r="L300" s="2">
        <f t="shared" si="34"/>
        <v>10.703168102073365</v>
      </c>
      <c r="M300" s="2">
        <f t="shared" si="35"/>
        <v>8</v>
      </c>
    </row>
    <row r="301" spans="1:13" x14ac:dyDescent="0.25">
      <c r="B301" t="s">
        <v>68</v>
      </c>
      <c r="C301">
        <v>2048</v>
      </c>
      <c r="D301">
        <v>32</v>
      </c>
      <c r="E301">
        <v>25</v>
      </c>
      <c r="G301" s="2">
        <v>3.6840000000000002</v>
      </c>
      <c r="H301" s="2">
        <v>3.3119999999999998</v>
      </c>
      <c r="I301" s="2">
        <v>2.1669999999999998</v>
      </c>
      <c r="J301" s="2">
        <f t="shared" si="32"/>
        <v>7.286521606948968</v>
      </c>
      <c r="K301" s="2">
        <f t="shared" si="33"/>
        <v>8.1049352657004832</v>
      </c>
      <c r="L301" s="2">
        <f t="shared" si="34"/>
        <v>12.387422981079835</v>
      </c>
      <c r="M301" s="2">
        <f t="shared" si="35"/>
        <v>9.1630000000000003</v>
      </c>
    </row>
    <row r="302" spans="1:13" x14ac:dyDescent="0.25">
      <c r="B302" t="s">
        <v>68</v>
      </c>
      <c r="C302">
        <v>2048</v>
      </c>
      <c r="D302">
        <v>64</v>
      </c>
      <c r="E302">
        <v>25</v>
      </c>
      <c r="G302" s="2">
        <v>5.57</v>
      </c>
      <c r="H302" s="2">
        <v>4.8710000000000004</v>
      </c>
      <c r="I302" s="2">
        <v>4.0999999999999996</v>
      </c>
      <c r="J302" s="2">
        <f t="shared" si="32"/>
        <v>9.6386160143626558</v>
      </c>
      <c r="K302" s="2">
        <f t="shared" si="33"/>
        <v>11.021780168343255</v>
      </c>
      <c r="L302" s="2">
        <f t="shared" si="34"/>
        <v>13.094412487804879</v>
      </c>
      <c r="M302" s="2">
        <f t="shared" si="35"/>
        <v>14.541</v>
      </c>
    </row>
    <row r="303" spans="1:13" x14ac:dyDescent="0.25">
      <c r="B303" t="s">
        <v>68</v>
      </c>
      <c r="C303">
        <v>2048</v>
      </c>
      <c r="D303">
        <v>128</v>
      </c>
      <c r="E303">
        <v>25</v>
      </c>
      <c r="G303" s="2">
        <v>9.2940000000000005</v>
      </c>
      <c r="H303" s="2">
        <v>8.4499999999999993</v>
      </c>
      <c r="I303" s="2">
        <v>7.8470000000000004</v>
      </c>
      <c r="J303" s="2">
        <f t="shared" si="32"/>
        <v>11.553064600817732</v>
      </c>
      <c r="K303" s="2">
        <f t="shared" si="33"/>
        <v>12.707003834319528</v>
      </c>
      <c r="L303" s="2">
        <f t="shared" si="34"/>
        <v>13.683469147444884</v>
      </c>
      <c r="M303" s="2">
        <f t="shared" si="35"/>
        <v>25.591000000000001</v>
      </c>
    </row>
    <row r="304" spans="1:13" x14ac:dyDescent="0.25">
      <c r="B304" t="s">
        <v>67</v>
      </c>
      <c r="C304">
        <v>4096</v>
      </c>
      <c r="D304">
        <v>16</v>
      </c>
      <c r="E304">
        <v>25</v>
      </c>
      <c r="G304" s="2">
        <v>10.009</v>
      </c>
      <c r="H304" s="2">
        <v>9.1440000000000001</v>
      </c>
      <c r="I304" s="2">
        <v>4.3259999999999996</v>
      </c>
      <c r="J304" s="2">
        <f t="shared" si="32"/>
        <v>5.3638816265361173</v>
      </c>
      <c r="K304" s="2">
        <f t="shared" si="33"/>
        <v>5.8712916885389328</v>
      </c>
      <c r="L304" s="2">
        <f t="shared" si="34"/>
        <v>12.410330836800741</v>
      </c>
      <c r="M304" s="2">
        <f t="shared" si="35"/>
        <v>23.478999999999999</v>
      </c>
    </row>
    <row r="305" spans="1:13" x14ac:dyDescent="0.25">
      <c r="B305" t="s">
        <v>67</v>
      </c>
      <c r="C305">
        <v>4096</v>
      </c>
      <c r="D305">
        <v>32</v>
      </c>
      <c r="E305">
        <v>25</v>
      </c>
      <c r="G305" s="2">
        <v>10.512</v>
      </c>
      <c r="H305" s="2">
        <v>9.5500000000000007</v>
      </c>
      <c r="I305" s="2">
        <v>7.6920000000000002</v>
      </c>
      <c r="J305" s="2">
        <f t="shared" si="32"/>
        <v>10.214438964992389</v>
      </c>
      <c r="K305" s="2">
        <f t="shared" si="33"/>
        <v>11.243369884816753</v>
      </c>
      <c r="L305" s="2">
        <f t="shared" si="34"/>
        <v>13.959202080083204</v>
      </c>
      <c r="M305" s="2">
        <f t="shared" si="35"/>
        <v>27.754000000000001</v>
      </c>
    </row>
    <row r="306" spans="1:13" x14ac:dyDescent="0.25">
      <c r="B306" t="s">
        <v>67</v>
      </c>
      <c r="C306">
        <v>4096</v>
      </c>
      <c r="D306">
        <v>64</v>
      </c>
      <c r="E306">
        <v>25</v>
      </c>
      <c r="G306" s="2">
        <v>16.597999999999999</v>
      </c>
      <c r="H306" s="2">
        <v>15.345000000000001</v>
      </c>
      <c r="I306" s="2">
        <v>14.648</v>
      </c>
      <c r="J306" s="2">
        <f t="shared" si="32"/>
        <v>12.93820730208459</v>
      </c>
      <c r="K306" s="2">
        <f t="shared" si="33"/>
        <v>13.994680013033561</v>
      </c>
      <c r="L306" s="2">
        <f t="shared" si="34"/>
        <v>14.660592900054615</v>
      </c>
      <c r="M306" s="2">
        <f t="shared" si="35"/>
        <v>46.590999999999994</v>
      </c>
    </row>
    <row r="307" spans="1:13" x14ac:dyDescent="0.25">
      <c r="B307" t="s">
        <v>67</v>
      </c>
      <c r="C307">
        <v>4096</v>
      </c>
      <c r="D307">
        <v>128</v>
      </c>
      <c r="E307">
        <v>25</v>
      </c>
      <c r="G307" s="2">
        <v>31.169</v>
      </c>
      <c r="H307" s="2">
        <v>29.969000000000001</v>
      </c>
      <c r="I307" s="2">
        <v>28.486999999999998</v>
      </c>
      <c r="J307" s="2">
        <f t="shared" si="32"/>
        <v>13.779612101767784</v>
      </c>
      <c r="K307" s="2">
        <f t="shared" si="33"/>
        <v>14.33136673229003</v>
      </c>
      <c r="L307" s="2">
        <f t="shared" si="34"/>
        <v>15.076937887457438</v>
      </c>
      <c r="M307" s="2">
        <f t="shared" si="35"/>
        <v>89.625</v>
      </c>
    </row>
    <row r="308" spans="1:13" x14ac:dyDescent="0.25">
      <c r="B308" t="s">
        <v>67</v>
      </c>
      <c r="C308">
        <v>1536</v>
      </c>
      <c r="D308">
        <v>8</v>
      </c>
      <c r="E308">
        <v>50</v>
      </c>
      <c r="G308" s="2">
        <v>5.0970000000000004</v>
      </c>
      <c r="H308" s="2">
        <v>4.5709999999999997</v>
      </c>
      <c r="I308" s="2">
        <v>0.83099999999999996</v>
      </c>
      <c r="J308" s="2">
        <f t="shared" si="32"/>
        <v>1.4812138905238375</v>
      </c>
      <c r="K308" s="2">
        <f t="shared" si="33"/>
        <v>1.651662043316561</v>
      </c>
      <c r="L308" s="2">
        <f t="shared" si="34"/>
        <v>9.0851350180505435</v>
      </c>
      <c r="M308" s="2">
        <f t="shared" si="35"/>
        <v>10.498999999999999</v>
      </c>
    </row>
    <row r="309" spans="1:13" x14ac:dyDescent="0.25">
      <c r="B309" t="s">
        <v>67</v>
      </c>
      <c r="C309">
        <v>1536</v>
      </c>
      <c r="D309">
        <v>16</v>
      </c>
      <c r="E309">
        <v>50</v>
      </c>
      <c r="G309" s="2">
        <v>5.3719999999999999</v>
      </c>
      <c r="H309" s="2">
        <v>4.6399999999999997</v>
      </c>
      <c r="I309" s="2">
        <v>1.327</v>
      </c>
      <c r="J309" s="2">
        <f t="shared" si="32"/>
        <v>2.8107770662695457</v>
      </c>
      <c r="K309" s="2">
        <f t="shared" si="33"/>
        <v>3.2542013793103446</v>
      </c>
      <c r="L309" s="2">
        <f t="shared" si="34"/>
        <v>11.378669480030142</v>
      </c>
      <c r="M309" s="2">
        <f t="shared" si="35"/>
        <v>11.339</v>
      </c>
    </row>
    <row r="310" spans="1:13" x14ac:dyDescent="0.25">
      <c r="B310" t="s">
        <v>67</v>
      </c>
      <c r="C310">
        <v>1536</v>
      </c>
      <c r="D310">
        <v>32</v>
      </c>
      <c r="E310">
        <v>50</v>
      </c>
      <c r="G310" s="2">
        <v>5.5739999999999998</v>
      </c>
      <c r="H310" s="2">
        <v>4.8150000000000004</v>
      </c>
      <c r="I310" s="2">
        <v>2.42</v>
      </c>
      <c r="J310" s="2">
        <f t="shared" si="32"/>
        <v>5.4178307857911738</v>
      </c>
      <c r="K310" s="2">
        <f t="shared" si="33"/>
        <v>6.2718564485981299</v>
      </c>
      <c r="L310" s="2">
        <f t="shared" si="34"/>
        <v>12.478920991735537</v>
      </c>
      <c r="M310" s="2">
        <f t="shared" si="35"/>
        <v>12.808999999999999</v>
      </c>
    </row>
    <row r="311" spans="1:13" x14ac:dyDescent="0.25">
      <c r="B311" t="s">
        <v>70</v>
      </c>
      <c r="C311">
        <v>256</v>
      </c>
      <c r="D311">
        <v>16</v>
      </c>
      <c r="E311">
        <v>150</v>
      </c>
      <c r="G311" s="2">
        <v>4.5419999999999998</v>
      </c>
      <c r="H311" s="2">
        <v>5.0730000000000004</v>
      </c>
      <c r="I311" s="2">
        <v>0.221</v>
      </c>
      <c r="J311" s="2">
        <f t="shared" si="32"/>
        <v>0.27703461030383092</v>
      </c>
      <c r="K311" s="2">
        <f t="shared" si="33"/>
        <v>0.24803690124186872</v>
      </c>
      <c r="L311" s="2">
        <f t="shared" si="34"/>
        <v>5.6936253393665153</v>
      </c>
      <c r="M311" s="2">
        <f t="shared" si="35"/>
        <v>9.8360000000000003</v>
      </c>
    </row>
    <row r="312" spans="1:13" x14ac:dyDescent="0.25">
      <c r="B312" t="s">
        <v>70</v>
      </c>
      <c r="C312">
        <v>256</v>
      </c>
      <c r="D312">
        <v>32</v>
      </c>
      <c r="E312">
        <v>150</v>
      </c>
      <c r="G312" s="2">
        <v>4.899</v>
      </c>
      <c r="H312" s="2">
        <v>5.476</v>
      </c>
      <c r="I312" s="2">
        <v>0.40400000000000003</v>
      </c>
      <c r="J312" s="2">
        <f t="shared" si="32"/>
        <v>0.51369308022045324</v>
      </c>
      <c r="K312" s="2">
        <f t="shared" si="33"/>
        <v>0.45956581446311173</v>
      </c>
      <c r="L312" s="2">
        <f t="shared" si="34"/>
        <v>6.2291643564356436</v>
      </c>
      <c r="M312" s="2">
        <f t="shared" si="35"/>
        <v>10.779</v>
      </c>
    </row>
    <row r="313" spans="1:13" x14ac:dyDescent="0.25">
      <c r="B313" t="s">
        <v>70</v>
      </c>
      <c r="C313">
        <v>256</v>
      </c>
      <c r="D313">
        <v>64</v>
      </c>
      <c r="E313">
        <v>150</v>
      </c>
      <c r="G313" s="2">
        <v>6.7</v>
      </c>
      <c r="H313" s="2">
        <v>5.8019999999999996</v>
      </c>
      <c r="I313" s="2">
        <v>0.60499999999999998</v>
      </c>
      <c r="J313" s="2">
        <f t="shared" si="32"/>
        <v>0.75121862686567165</v>
      </c>
      <c r="K313" s="2">
        <f t="shared" si="33"/>
        <v>0.86748790072388826</v>
      </c>
      <c r="L313" s="2">
        <f t="shared" si="34"/>
        <v>8.3192806611570251</v>
      </c>
      <c r="M313" s="2">
        <f t="shared" si="35"/>
        <v>13.106999999999999</v>
      </c>
    </row>
    <row r="314" spans="1:13" x14ac:dyDescent="0.25">
      <c r="G314" s="2"/>
      <c r="H314" s="2"/>
    </row>
    <row r="315" spans="1:13" x14ac:dyDescent="0.25">
      <c r="G315" s="2"/>
      <c r="H315" s="2"/>
    </row>
    <row r="316" spans="1:13" x14ac:dyDescent="0.25">
      <c r="A316" t="s">
        <v>63</v>
      </c>
      <c r="B316" t="s">
        <v>78</v>
      </c>
      <c r="C316" t="s">
        <v>64</v>
      </c>
      <c r="D316" t="s">
        <v>3</v>
      </c>
      <c r="E316" t="s">
        <v>14</v>
      </c>
      <c r="G316" s="2" t="s">
        <v>18</v>
      </c>
      <c r="H316" s="2" t="s">
        <v>87</v>
      </c>
      <c r="I316" t="s">
        <v>82</v>
      </c>
      <c r="J316" t="s">
        <v>36</v>
      </c>
      <c r="K316" t="s">
        <v>85</v>
      </c>
      <c r="L316" t="s">
        <v>86</v>
      </c>
      <c r="M316" t="s">
        <v>84</v>
      </c>
    </row>
    <row r="317" spans="1:13" x14ac:dyDescent="0.25">
      <c r="B317" t="s">
        <v>72</v>
      </c>
      <c r="C317">
        <v>2816</v>
      </c>
      <c r="D317">
        <v>32</v>
      </c>
      <c r="E317">
        <v>1500</v>
      </c>
      <c r="G317" s="2">
        <v>223.34299999999999</v>
      </c>
      <c r="H317" s="2">
        <v>328.87900000000002</v>
      </c>
      <c r="I317" s="2">
        <v>154.88200000000001</v>
      </c>
      <c r="J317" s="2">
        <f>(6*$E317*$D317*$C317*$C317)/(G317/1000)/10^12</f>
        <v>10.22552096103303</v>
      </c>
      <c r="K317" s="2">
        <f>(6*$E317*$D317*$C317*$C317)/(H317/1000)/10^12</f>
        <v>6.9441908057370636</v>
      </c>
      <c r="L317" s="2">
        <f>(6*$E317*$D317*$C317*$C317)/(I317/1000)/10^12</f>
        <v>14.745409589235678</v>
      </c>
      <c r="M317" s="2">
        <f t="shared" ref="M317:M335" si="36">G317+H317+I317</f>
        <v>707.10400000000004</v>
      </c>
    </row>
    <row r="318" spans="1:13" x14ac:dyDescent="0.25">
      <c r="B318" t="s">
        <v>72</v>
      </c>
      <c r="C318">
        <v>2816</v>
      </c>
      <c r="D318">
        <v>32</v>
      </c>
      <c r="E318">
        <v>750</v>
      </c>
      <c r="G318" s="2">
        <v>113.22499999999999</v>
      </c>
      <c r="H318" s="2">
        <v>166.01300000000001</v>
      </c>
      <c r="I318" s="2">
        <v>77.466999999999999</v>
      </c>
      <c r="J318" s="2">
        <f t="shared" ref="J318:J335" si="37">(6*$E318*$D318*$C318*$C318)/(G318/1000)/10^12</f>
        <v>10.085222026937513</v>
      </c>
      <c r="K318" s="2">
        <f t="shared" ref="K318:K335" si="38">(6*$E318*$D318*$C318*$C318)/(H318/1000)/10^12</f>
        <v>6.8783725611849675</v>
      </c>
      <c r="L318" s="2">
        <f t="shared" ref="L318:L335" si="39">(6*$E318*$D318*$C318*$C318)/(I318/1000)/10^12</f>
        <v>14.740460634850971</v>
      </c>
      <c r="M318" s="2">
        <f t="shared" si="36"/>
        <v>356.70499999999998</v>
      </c>
    </row>
    <row r="319" spans="1:13" x14ac:dyDescent="0.25">
      <c r="B319" t="s">
        <v>72</v>
      </c>
      <c r="C319">
        <v>2816</v>
      </c>
      <c r="D319">
        <v>32</v>
      </c>
      <c r="E319">
        <v>375</v>
      </c>
      <c r="G319" s="2">
        <v>64.894999999999996</v>
      </c>
      <c r="H319" s="2">
        <v>84.031000000000006</v>
      </c>
      <c r="I319" s="2">
        <v>39.094999999999999</v>
      </c>
      <c r="J319" s="2">
        <f t="shared" si="37"/>
        <v>8.7980527313352344</v>
      </c>
      <c r="K319" s="2">
        <f t="shared" si="38"/>
        <v>6.7945119301210264</v>
      </c>
      <c r="L319" s="2">
        <f t="shared" si="39"/>
        <v>14.604159918148101</v>
      </c>
      <c r="M319" s="2">
        <f t="shared" si="36"/>
        <v>188.02099999999999</v>
      </c>
    </row>
    <row r="320" spans="1:13" x14ac:dyDescent="0.25">
      <c r="B320" t="s">
        <v>72</v>
      </c>
      <c r="C320">
        <v>2816</v>
      </c>
      <c r="D320">
        <v>32</v>
      </c>
      <c r="E320">
        <v>187</v>
      </c>
      <c r="G320" s="2">
        <v>32.551000000000002</v>
      </c>
      <c r="H320" s="2">
        <v>44.094000000000001</v>
      </c>
      <c r="I320" s="2">
        <v>19.698</v>
      </c>
      <c r="J320" s="2">
        <f t="shared" si="37"/>
        <v>8.7466913404810906</v>
      </c>
      <c r="K320" s="2">
        <f t="shared" si="38"/>
        <v>6.4569680642264249</v>
      </c>
      <c r="L320" s="2">
        <f t="shared" si="39"/>
        <v>14.453931862321047</v>
      </c>
      <c r="M320" s="2">
        <f t="shared" si="36"/>
        <v>96.343000000000018</v>
      </c>
    </row>
    <row r="321" spans="2:13" x14ac:dyDescent="0.25">
      <c r="B321" t="s">
        <v>72</v>
      </c>
      <c r="C321">
        <v>2048</v>
      </c>
      <c r="D321">
        <v>32</v>
      </c>
      <c r="E321">
        <v>1500</v>
      </c>
      <c r="G321" s="2">
        <v>144.352</v>
      </c>
      <c r="H321" s="2">
        <v>138.92699999999999</v>
      </c>
      <c r="I321" s="2">
        <v>79.534000000000006</v>
      </c>
      <c r="J321" s="2">
        <f t="shared" si="37"/>
        <v>8.3681525160718238</v>
      </c>
      <c r="K321" s="2">
        <f t="shared" si="38"/>
        <v>8.6949228875596543</v>
      </c>
      <c r="L321" s="2">
        <f t="shared" si="39"/>
        <v>15.187964292000904</v>
      </c>
      <c r="M321" s="2">
        <f t="shared" si="36"/>
        <v>362.81299999999999</v>
      </c>
    </row>
    <row r="322" spans="2:13" x14ac:dyDescent="0.25">
      <c r="B322" t="s">
        <v>72</v>
      </c>
      <c r="C322">
        <v>2048</v>
      </c>
      <c r="D322">
        <v>32</v>
      </c>
      <c r="E322">
        <v>750</v>
      </c>
      <c r="G322" s="2">
        <v>73.313999999999993</v>
      </c>
      <c r="H322" s="2">
        <v>70.638999999999996</v>
      </c>
      <c r="I322" s="2">
        <v>39.929000000000002</v>
      </c>
      <c r="J322" s="2">
        <f t="shared" si="37"/>
        <v>8.2382597593911129</v>
      </c>
      <c r="K322" s="2">
        <f t="shared" si="38"/>
        <v>8.5502311187870728</v>
      </c>
      <c r="L322" s="2">
        <f t="shared" si="39"/>
        <v>15.126343659996493</v>
      </c>
      <c r="M322" s="2">
        <f t="shared" si="36"/>
        <v>183.88199999999998</v>
      </c>
    </row>
    <row r="323" spans="2:13" x14ac:dyDescent="0.25">
      <c r="B323" t="s">
        <v>72</v>
      </c>
      <c r="C323">
        <v>2048</v>
      </c>
      <c r="D323">
        <v>32</v>
      </c>
      <c r="E323">
        <v>375</v>
      </c>
      <c r="G323" s="2">
        <v>37.865000000000002</v>
      </c>
      <c r="H323" s="2">
        <v>36.567</v>
      </c>
      <c r="I323" s="2">
        <v>20.244</v>
      </c>
      <c r="J323" s="2">
        <f t="shared" si="37"/>
        <v>7.9754361019411064</v>
      </c>
      <c r="K323" s="2">
        <f t="shared" si="38"/>
        <v>8.2585360571006632</v>
      </c>
      <c r="L323" s="2">
        <f t="shared" si="39"/>
        <v>14.917500889152343</v>
      </c>
      <c r="M323" s="2">
        <f t="shared" si="36"/>
        <v>94.676000000000002</v>
      </c>
    </row>
    <row r="324" spans="2:13" x14ac:dyDescent="0.25">
      <c r="B324" t="s">
        <v>72</v>
      </c>
      <c r="C324">
        <v>2048</v>
      </c>
      <c r="D324">
        <v>32</v>
      </c>
      <c r="E324">
        <v>187</v>
      </c>
      <c r="G324" s="2">
        <v>22.113</v>
      </c>
      <c r="H324" s="2">
        <v>20.609000000000002</v>
      </c>
      <c r="I324" s="2">
        <v>10.228999999999999</v>
      </c>
      <c r="J324" s="2">
        <f t="shared" si="37"/>
        <v>6.8101248503595162</v>
      </c>
      <c r="K324" s="2">
        <f t="shared" si="38"/>
        <v>7.3071129514289863</v>
      </c>
      <c r="L324" s="2">
        <f t="shared" si="39"/>
        <v>14.722093148499367</v>
      </c>
      <c r="M324" s="2">
        <f t="shared" si="36"/>
        <v>52.951000000000001</v>
      </c>
    </row>
    <row r="325" spans="2:13" x14ac:dyDescent="0.25">
      <c r="B325" t="s">
        <v>72</v>
      </c>
      <c r="C325">
        <v>1536</v>
      </c>
      <c r="D325">
        <v>32</v>
      </c>
      <c r="E325">
        <v>1500</v>
      </c>
      <c r="G325" s="2">
        <v>84.804000000000002</v>
      </c>
      <c r="H325" s="2">
        <v>103.483</v>
      </c>
      <c r="I325" s="2">
        <v>45.837000000000003</v>
      </c>
      <c r="J325" s="2">
        <f t="shared" si="37"/>
        <v>8.0123254563463977</v>
      </c>
      <c r="K325" s="2">
        <f t="shared" si="38"/>
        <v>6.5660760511388343</v>
      </c>
      <c r="L325" s="2">
        <f t="shared" si="39"/>
        <v>14.823772236402904</v>
      </c>
      <c r="M325" s="2">
        <f t="shared" si="36"/>
        <v>234.12400000000002</v>
      </c>
    </row>
    <row r="326" spans="2:13" x14ac:dyDescent="0.25">
      <c r="B326" t="s">
        <v>72</v>
      </c>
      <c r="C326">
        <v>1536</v>
      </c>
      <c r="D326">
        <v>32</v>
      </c>
      <c r="E326">
        <v>750</v>
      </c>
      <c r="G326" s="2">
        <v>43.677</v>
      </c>
      <c r="H326" s="2">
        <v>52.378</v>
      </c>
      <c r="I326" s="2">
        <v>23.053000000000001</v>
      </c>
      <c r="J326" s="2">
        <f t="shared" si="37"/>
        <v>7.7784331341438282</v>
      </c>
      <c r="K326" s="2">
        <f t="shared" si="38"/>
        <v>6.4862847760510141</v>
      </c>
      <c r="L326" s="2">
        <f t="shared" si="39"/>
        <v>14.737284691797162</v>
      </c>
      <c r="M326" s="2">
        <f t="shared" si="36"/>
        <v>119.108</v>
      </c>
    </row>
    <row r="327" spans="2:13" x14ac:dyDescent="0.25">
      <c r="B327" t="s">
        <v>72</v>
      </c>
      <c r="C327">
        <v>1536</v>
      </c>
      <c r="D327">
        <v>32</v>
      </c>
      <c r="E327">
        <v>375</v>
      </c>
      <c r="G327" s="2">
        <v>23.164000000000001</v>
      </c>
      <c r="H327" s="2">
        <v>27.420999999999999</v>
      </c>
      <c r="I327" s="2">
        <v>11.676</v>
      </c>
      <c r="J327" s="2">
        <f t="shared" si="37"/>
        <v>7.3333324123640127</v>
      </c>
      <c r="K327" s="2">
        <f t="shared" si="38"/>
        <v>6.1948620400423025</v>
      </c>
      <c r="L327" s="2">
        <f t="shared" si="39"/>
        <v>14.548587872559096</v>
      </c>
      <c r="M327" s="2">
        <f t="shared" si="36"/>
        <v>62.261000000000003</v>
      </c>
    </row>
    <row r="328" spans="2:13" x14ac:dyDescent="0.25">
      <c r="B328" t="s">
        <v>72</v>
      </c>
      <c r="C328">
        <v>1536</v>
      </c>
      <c r="D328">
        <v>32</v>
      </c>
      <c r="E328">
        <v>187</v>
      </c>
      <c r="G328" s="2">
        <v>15.683999999999999</v>
      </c>
      <c r="H328" s="2">
        <v>15.936999999999999</v>
      </c>
      <c r="I328" s="2">
        <v>5.9260000000000002</v>
      </c>
      <c r="J328" s="2">
        <f t="shared" si="37"/>
        <v>5.4009285631216519</v>
      </c>
      <c r="K328" s="2">
        <f t="shared" si="38"/>
        <v>5.3151887798205442</v>
      </c>
      <c r="L328" s="2">
        <f t="shared" si="39"/>
        <v>14.294323925750927</v>
      </c>
      <c r="M328" s="2">
        <f t="shared" si="36"/>
        <v>37.546999999999997</v>
      </c>
    </row>
    <row r="329" spans="2:13" x14ac:dyDescent="0.25">
      <c r="B329" t="s">
        <v>72</v>
      </c>
      <c r="C329">
        <v>2560</v>
      </c>
      <c r="D329" s="1">
        <v>32</v>
      </c>
      <c r="E329" s="1">
        <v>1500</v>
      </c>
      <c r="G329" s="2">
        <v>199.56100000000001</v>
      </c>
      <c r="H329" s="2">
        <v>183.44800000000001</v>
      </c>
      <c r="I329" s="2">
        <v>134.16200000000001</v>
      </c>
      <c r="J329" s="2">
        <f t="shared" si="37"/>
        <v>9.4579441874915435</v>
      </c>
      <c r="K329" s="2">
        <f t="shared" si="38"/>
        <v>10.28867471981161</v>
      </c>
      <c r="L329" s="2">
        <f t="shared" si="39"/>
        <v>14.068341259074849</v>
      </c>
      <c r="M329" s="2">
        <f t="shared" si="36"/>
        <v>517.17100000000005</v>
      </c>
    </row>
    <row r="330" spans="2:13" x14ac:dyDescent="0.25">
      <c r="B330" t="s">
        <v>72</v>
      </c>
      <c r="C330">
        <v>2560</v>
      </c>
      <c r="D330" s="1">
        <v>32</v>
      </c>
      <c r="E330" s="1">
        <v>750</v>
      </c>
      <c r="G330" s="2">
        <v>100.548</v>
      </c>
      <c r="H330" s="2">
        <v>93.522000000000006</v>
      </c>
      <c r="I330" s="2">
        <v>66.111999999999995</v>
      </c>
      <c r="J330" s="2">
        <f t="shared" si="37"/>
        <v>9.3857500895094876</v>
      </c>
      <c r="K330" s="2">
        <f t="shared" si="38"/>
        <v>10.090870597292616</v>
      </c>
      <c r="L330" s="2">
        <f t="shared" si="39"/>
        <v>14.27454017424976</v>
      </c>
      <c r="M330" s="2">
        <f t="shared" si="36"/>
        <v>260.18200000000002</v>
      </c>
    </row>
    <row r="331" spans="2:13" x14ac:dyDescent="0.25">
      <c r="B331" t="s">
        <v>72</v>
      </c>
      <c r="C331">
        <v>2560</v>
      </c>
      <c r="D331" s="1">
        <v>32</v>
      </c>
      <c r="E331" s="1">
        <v>375</v>
      </c>
      <c r="G331" s="2">
        <v>56.712000000000003</v>
      </c>
      <c r="H331" s="2">
        <v>47.649000000000001</v>
      </c>
      <c r="I331" s="2">
        <v>32.966000000000001</v>
      </c>
      <c r="J331" s="2">
        <f t="shared" si="37"/>
        <v>8.3202708421498084</v>
      </c>
      <c r="K331" s="2">
        <f t="shared" si="38"/>
        <v>9.9028143297865618</v>
      </c>
      <c r="L331" s="2">
        <f t="shared" si="39"/>
        <v>14.313510890007887</v>
      </c>
      <c r="M331" s="2">
        <f t="shared" si="36"/>
        <v>137.327</v>
      </c>
    </row>
    <row r="332" spans="2:13" x14ac:dyDescent="0.25">
      <c r="B332" t="s">
        <v>72</v>
      </c>
      <c r="C332">
        <v>2560</v>
      </c>
      <c r="D332" s="1">
        <v>32</v>
      </c>
      <c r="E332" s="1">
        <v>187</v>
      </c>
      <c r="G332" s="2">
        <v>28.419</v>
      </c>
      <c r="H332" s="2">
        <v>26.209</v>
      </c>
      <c r="I332" s="2">
        <v>16.190999999999999</v>
      </c>
      <c r="J332" s="2">
        <f t="shared" si="37"/>
        <v>8.2796880396917558</v>
      </c>
      <c r="K332" s="2">
        <f t="shared" si="38"/>
        <v>8.977849379983974</v>
      </c>
      <c r="L332" s="2">
        <f t="shared" si="39"/>
        <v>14.532793181397071</v>
      </c>
      <c r="M332" s="2">
        <f t="shared" si="36"/>
        <v>70.819000000000003</v>
      </c>
    </row>
    <row r="333" spans="2:13" x14ac:dyDescent="0.25">
      <c r="B333" t="s">
        <v>72</v>
      </c>
      <c r="C333">
        <v>512</v>
      </c>
      <c r="D333" s="1">
        <v>32</v>
      </c>
      <c r="E333" s="1">
        <v>1</v>
      </c>
      <c r="G333" s="2">
        <v>8.7999999999999995E-2</v>
      </c>
      <c r="H333" s="2">
        <v>0.1</v>
      </c>
      <c r="I333" s="2">
        <v>0.09</v>
      </c>
      <c r="J333" s="2">
        <f t="shared" si="37"/>
        <v>0.57195054545454538</v>
      </c>
      <c r="K333" s="2">
        <f t="shared" si="38"/>
        <v>0.50331647999999996</v>
      </c>
      <c r="L333" s="2">
        <f t="shared" si="39"/>
        <v>0.55924053333333335</v>
      </c>
      <c r="M333" s="2">
        <f t="shared" si="36"/>
        <v>0.27800000000000002</v>
      </c>
    </row>
    <row r="334" spans="2:13" x14ac:dyDescent="0.25">
      <c r="B334" t="s">
        <v>73</v>
      </c>
      <c r="C334">
        <v>1024</v>
      </c>
      <c r="D334" s="1">
        <v>32</v>
      </c>
      <c r="E334" s="1">
        <v>1500</v>
      </c>
      <c r="G334" s="2">
        <v>59.131</v>
      </c>
      <c r="H334" s="2">
        <v>66.912999999999997</v>
      </c>
      <c r="I334" s="2">
        <v>19.949000000000002</v>
      </c>
      <c r="J334" s="2">
        <f t="shared" si="37"/>
        <v>5.107133111227613</v>
      </c>
      <c r="K334" s="2">
        <f t="shared" si="38"/>
        <v>4.5131721489097787</v>
      </c>
      <c r="L334" s="2">
        <f t="shared" si="39"/>
        <v>15.138096546192791</v>
      </c>
      <c r="M334" s="2">
        <f t="shared" si="36"/>
        <v>145.99299999999999</v>
      </c>
    </row>
    <row r="335" spans="2:13" x14ac:dyDescent="0.25">
      <c r="B335" t="s">
        <v>73</v>
      </c>
      <c r="C335">
        <v>1024</v>
      </c>
      <c r="D335" s="1">
        <v>64</v>
      </c>
      <c r="E335" s="1">
        <v>1500</v>
      </c>
      <c r="G335" s="2">
        <v>80.171999999999997</v>
      </c>
      <c r="H335" s="2">
        <v>87.016999999999996</v>
      </c>
      <c r="I335" s="2">
        <v>39.994</v>
      </c>
      <c r="J335" s="2">
        <f t="shared" si="37"/>
        <v>7.5335500673551863</v>
      </c>
      <c r="K335" s="2">
        <f t="shared" si="38"/>
        <v>6.9409400002298405</v>
      </c>
      <c r="L335" s="2">
        <f t="shared" si="39"/>
        <v>15.101759663949592</v>
      </c>
      <c r="M335" s="2">
        <f t="shared" si="36"/>
        <v>207.18299999999999</v>
      </c>
    </row>
    <row r="338" spans="1:11" x14ac:dyDescent="0.25">
      <c r="G338" s="2"/>
      <c r="H338" s="2"/>
    </row>
    <row r="339" spans="1:11" x14ac:dyDescent="0.25">
      <c r="A339" t="s">
        <v>50</v>
      </c>
      <c r="C339" t="s">
        <v>51</v>
      </c>
      <c r="D339" t="s">
        <v>52</v>
      </c>
      <c r="G339" t="s">
        <v>53</v>
      </c>
      <c r="I339" t="s">
        <v>54</v>
      </c>
      <c r="J339" t="s">
        <v>55</v>
      </c>
      <c r="K339" t="s">
        <v>56</v>
      </c>
    </row>
    <row r="341" spans="1:11" x14ac:dyDescent="0.25">
      <c r="C341">
        <v>100000</v>
      </c>
      <c r="D341">
        <v>2</v>
      </c>
      <c r="G341" s="12"/>
      <c r="H341" s="2"/>
      <c r="I341" s="2"/>
      <c r="J341" t="s">
        <v>60</v>
      </c>
      <c r="K341" s="12"/>
    </row>
    <row r="342" spans="1:11" x14ac:dyDescent="0.25">
      <c r="C342">
        <v>100000</v>
      </c>
      <c r="D342">
        <v>4</v>
      </c>
      <c r="G342" s="12"/>
      <c r="H342" s="2"/>
      <c r="I342" s="2"/>
      <c r="J342" t="s">
        <v>60</v>
      </c>
      <c r="K342" s="12"/>
    </row>
    <row r="343" spans="1:11" x14ac:dyDescent="0.25">
      <c r="C343">
        <v>100000</v>
      </c>
      <c r="D343">
        <v>8</v>
      </c>
      <c r="G343" s="12"/>
      <c r="H343" s="2"/>
      <c r="I343" s="2"/>
      <c r="J343" t="s">
        <v>60</v>
      </c>
      <c r="K343" s="12"/>
    </row>
    <row r="344" spans="1:11" x14ac:dyDescent="0.25">
      <c r="C344">
        <v>100000</v>
      </c>
      <c r="D344">
        <v>16</v>
      </c>
      <c r="E344">
        <v>2</v>
      </c>
      <c r="G344" s="12"/>
      <c r="I344" s="2"/>
      <c r="J344" t="s">
        <v>58</v>
      </c>
      <c r="K344" s="12"/>
    </row>
    <row r="345" spans="1:11" x14ac:dyDescent="0.25">
      <c r="C345">
        <v>100000</v>
      </c>
      <c r="D345">
        <v>32</v>
      </c>
      <c r="E345">
        <v>4</v>
      </c>
      <c r="G345" s="12"/>
      <c r="I345" s="2"/>
      <c r="J345" t="s">
        <v>58</v>
      </c>
      <c r="K345" s="12"/>
    </row>
    <row r="346" spans="1:11" x14ac:dyDescent="0.25">
      <c r="C346">
        <v>3097600</v>
      </c>
      <c r="D346">
        <v>2</v>
      </c>
      <c r="G346" s="12"/>
      <c r="H346" s="2"/>
      <c r="I346" s="2"/>
      <c r="J346" t="s">
        <v>57</v>
      </c>
      <c r="K346" s="12"/>
    </row>
    <row r="347" spans="1:11" x14ac:dyDescent="0.25">
      <c r="C347">
        <f>1760*1760</f>
        <v>3097600</v>
      </c>
      <c r="D347">
        <v>4</v>
      </c>
      <c r="G347" s="12"/>
      <c r="H347" s="2"/>
      <c r="I347" s="2"/>
      <c r="J347" t="s">
        <v>57</v>
      </c>
      <c r="K347" s="12"/>
    </row>
    <row r="348" spans="1:11" x14ac:dyDescent="0.25">
      <c r="C348">
        <f>1760*1760</f>
        <v>3097600</v>
      </c>
      <c r="D348">
        <v>8</v>
      </c>
      <c r="G348" s="12"/>
      <c r="H348" s="2"/>
      <c r="I348" s="2"/>
      <c r="J348" t="s">
        <v>57</v>
      </c>
      <c r="K348" s="12"/>
    </row>
    <row r="349" spans="1:11" x14ac:dyDescent="0.25">
      <c r="C349">
        <v>3097600</v>
      </c>
      <c r="D349">
        <v>16</v>
      </c>
      <c r="E349">
        <v>2</v>
      </c>
      <c r="G349" s="12"/>
      <c r="I349" s="2"/>
      <c r="J349" t="s">
        <v>59</v>
      </c>
      <c r="K349" s="12"/>
    </row>
    <row r="350" spans="1:11" x14ac:dyDescent="0.25">
      <c r="C350">
        <v>3097600</v>
      </c>
      <c r="D350">
        <v>32</v>
      </c>
      <c r="E350">
        <v>4</v>
      </c>
      <c r="G350" s="12"/>
      <c r="I350" s="2"/>
      <c r="J350" t="s">
        <v>59</v>
      </c>
      <c r="K350" s="12"/>
    </row>
    <row r="351" spans="1:11" x14ac:dyDescent="0.25">
      <c r="C351">
        <v>4194304</v>
      </c>
      <c r="D351">
        <v>2</v>
      </c>
      <c r="G351" s="12"/>
      <c r="H351" s="2"/>
      <c r="I351" s="2"/>
      <c r="J351" t="s">
        <v>57</v>
      </c>
      <c r="K351" s="12"/>
    </row>
    <row r="352" spans="1:11" x14ac:dyDescent="0.25">
      <c r="C352">
        <f>2048*2048</f>
        <v>4194304</v>
      </c>
      <c r="D352">
        <v>4</v>
      </c>
      <c r="G352" s="12"/>
      <c r="H352" s="2"/>
      <c r="I352" s="2"/>
      <c r="J352" t="s">
        <v>57</v>
      </c>
      <c r="K352" s="12"/>
    </row>
    <row r="353" spans="3:11" x14ac:dyDescent="0.25">
      <c r="C353">
        <f>2048*2048</f>
        <v>4194304</v>
      </c>
      <c r="D353">
        <v>8</v>
      </c>
      <c r="G353" s="12"/>
      <c r="H353" s="2"/>
      <c r="I353" s="2"/>
      <c r="J353" t="s">
        <v>57</v>
      </c>
      <c r="K353" s="12"/>
    </row>
    <row r="354" spans="3:11" x14ac:dyDescent="0.25">
      <c r="C354">
        <v>4194304</v>
      </c>
      <c r="D354">
        <v>16</v>
      </c>
      <c r="E354">
        <v>2</v>
      </c>
      <c r="G354" s="12"/>
      <c r="I354" s="2"/>
      <c r="J354" t="s">
        <v>59</v>
      </c>
      <c r="K354" s="12"/>
    </row>
    <row r="355" spans="3:11" x14ac:dyDescent="0.25">
      <c r="C355">
        <v>4194304</v>
      </c>
      <c r="D355">
        <v>32</v>
      </c>
      <c r="E355">
        <v>4</v>
      </c>
      <c r="G355" s="12"/>
      <c r="I355" s="2"/>
      <c r="J355" t="s">
        <v>59</v>
      </c>
      <c r="K355" s="12"/>
    </row>
    <row r="356" spans="3:11" x14ac:dyDescent="0.25">
      <c r="C356">
        <v>6553600</v>
      </c>
      <c r="D356">
        <v>2</v>
      </c>
      <c r="G356" s="12"/>
      <c r="H356" s="2"/>
      <c r="I356" s="2"/>
      <c r="J356" t="s">
        <v>57</v>
      </c>
      <c r="K356" s="12"/>
    </row>
    <row r="357" spans="3:11" x14ac:dyDescent="0.25">
      <c r="C357">
        <f>2560*2560</f>
        <v>6553600</v>
      </c>
      <c r="D357">
        <v>4</v>
      </c>
      <c r="G357" s="12"/>
      <c r="H357" s="2"/>
      <c r="I357" s="2"/>
      <c r="J357" t="s">
        <v>57</v>
      </c>
      <c r="K357" s="12"/>
    </row>
    <row r="358" spans="3:11" x14ac:dyDescent="0.25">
      <c r="C358">
        <f>2560*2560</f>
        <v>6553600</v>
      </c>
      <c r="D358">
        <v>8</v>
      </c>
      <c r="G358" s="12"/>
      <c r="H358" s="2"/>
      <c r="I358" s="2"/>
      <c r="J358" t="s">
        <v>57</v>
      </c>
      <c r="K358" s="12"/>
    </row>
    <row r="359" spans="3:11" x14ac:dyDescent="0.25">
      <c r="C359">
        <v>6553600</v>
      </c>
      <c r="D359">
        <v>16</v>
      </c>
      <c r="E359">
        <v>2</v>
      </c>
      <c r="G359" s="12"/>
      <c r="I359" s="2"/>
      <c r="J359" t="s">
        <v>59</v>
      </c>
      <c r="K359" s="12"/>
    </row>
    <row r="360" spans="3:11" x14ac:dyDescent="0.25">
      <c r="C360">
        <v>6553600</v>
      </c>
      <c r="D360">
        <v>32</v>
      </c>
      <c r="E360">
        <v>4</v>
      </c>
      <c r="G360" s="12"/>
      <c r="I360" s="2"/>
      <c r="J360" t="s">
        <v>59</v>
      </c>
      <c r="K360" s="12"/>
    </row>
    <row r="361" spans="3:11" x14ac:dyDescent="0.25">
      <c r="C361">
        <f t="shared" ref="C361:C363" si="40">4096*4096</f>
        <v>16777216</v>
      </c>
      <c r="D361">
        <v>2</v>
      </c>
      <c r="G361" s="12"/>
      <c r="H361" s="2"/>
      <c r="I361" s="2"/>
      <c r="J361" t="s">
        <v>57</v>
      </c>
      <c r="K361" s="12"/>
    </row>
    <row r="362" spans="3:11" x14ac:dyDescent="0.25">
      <c r="C362">
        <f t="shared" si="40"/>
        <v>16777216</v>
      </c>
      <c r="D362">
        <v>4</v>
      </c>
      <c r="G362" s="12"/>
      <c r="H362" s="2"/>
      <c r="I362" s="2"/>
      <c r="J362" t="s">
        <v>57</v>
      </c>
      <c r="K362" s="12"/>
    </row>
    <row r="363" spans="3:11" x14ac:dyDescent="0.25">
      <c r="C363">
        <f t="shared" si="40"/>
        <v>16777216</v>
      </c>
      <c r="D363">
        <v>8</v>
      </c>
      <c r="G363" s="12"/>
      <c r="H363" s="2"/>
      <c r="I363" s="2"/>
      <c r="J363" t="s">
        <v>57</v>
      </c>
      <c r="K363" s="12"/>
    </row>
    <row r="364" spans="3:11" x14ac:dyDescent="0.25">
      <c r="C364">
        <v>16777216</v>
      </c>
      <c r="D364">
        <v>16</v>
      </c>
      <c r="E364">
        <v>2</v>
      </c>
      <c r="G364" s="12"/>
      <c r="H364" s="2"/>
      <c r="I364" s="2"/>
      <c r="J364" t="s">
        <v>59</v>
      </c>
      <c r="K364" s="12"/>
    </row>
    <row r="365" spans="3:11" x14ac:dyDescent="0.25">
      <c r="C365">
        <v>16777216</v>
      </c>
      <c r="D365">
        <v>32</v>
      </c>
      <c r="E365">
        <v>4</v>
      </c>
      <c r="G365" s="12"/>
      <c r="H365" s="2"/>
      <c r="I365" s="2"/>
      <c r="J365" t="s">
        <v>59</v>
      </c>
      <c r="K365" s="12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65"/>
  <sheetViews>
    <sheetView zoomScale="85" zoomScaleNormal="85" workbookViewId="0"/>
  </sheetViews>
  <sheetFormatPr defaultColWidth="11" defaultRowHeight="15.75" x14ac:dyDescent="0.25"/>
  <cols>
    <col min="1" max="1" width="28" customWidth="1"/>
    <col min="2" max="2" width="26.375" customWidth="1"/>
    <col min="4" max="4" width="22" customWidth="1"/>
    <col min="7" max="7" width="22.5" customWidth="1"/>
    <col min="8" max="8" width="32.625" customWidth="1"/>
    <col min="9" max="9" width="30.625" customWidth="1"/>
    <col min="10" max="10" width="20" customWidth="1"/>
    <col min="11" max="11" width="22.625" customWidth="1"/>
    <col min="12" max="12" width="22.5" customWidth="1"/>
    <col min="13" max="13" width="18" customWidth="1"/>
    <col min="14" max="14" width="20.875" customWidth="1"/>
    <col min="15" max="15" width="17.5" customWidth="1"/>
    <col min="20" max="20" width="18.5" customWidth="1"/>
    <col min="21" max="21" width="22.375" customWidth="1"/>
    <col min="22" max="22" width="24.625" customWidth="1"/>
  </cols>
  <sheetData>
    <row r="1" spans="1:12" x14ac:dyDescent="0.25">
      <c r="A1" s="5" t="s">
        <v>61</v>
      </c>
      <c r="B1" s="5" t="s">
        <v>69</v>
      </c>
    </row>
    <row r="3" spans="1:12" x14ac:dyDescent="0.25">
      <c r="A3" s="9"/>
      <c r="B3" s="10"/>
      <c r="C3" s="11"/>
      <c r="E3" s="2"/>
    </row>
    <row r="4" spans="1:12" x14ac:dyDescent="0.25">
      <c r="A4" t="s">
        <v>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22</v>
      </c>
      <c r="J4" t="s">
        <v>23</v>
      </c>
    </row>
    <row r="5" spans="1:12" x14ac:dyDescent="0.25">
      <c r="B5" s="1" t="s">
        <v>72</v>
      </c>
      <c r="C5">
        <v>1760</v>
      </c>
      <c r="D5">
        <v>16</v>
      </c>
      <c r="E5">
        <v>1760</v>
      </c>
      <c r="F5" t="s">
        <v>3</v>
      </c>
      <c r="G5" t="s">
        <v>3</v>
      </c>
      <c r="I5" s="2">
        <v>0.02</v>
      </c>
      <c r="J5" s="2">
        <f>(2*C5*D5*E5)/(I5/1000)/10^12</f>
        <v>4.9561599999999997</v>
      </c>
      <c r="K5" s="2"/>
      <c r="L5" s="2"/>
    </row>
    <row r="6" spans="1:12" x14ac:dyDescent="0.25">
      <c r="B6" s="1" t="s">
        <v>72</v>
      </c>
      <c r="C6">
        <v>1760</v>
      </c>
      <c r="D6">
        <v>32</v>
      </c>
      <c r="E6">
        <v>1760</v>
      </c>
      <c r="F6" t="s">
        <v>3</v>
      </c>
      <c r="G6" t="s">
        <v>3</v>
      </c>
      <c r="I6" s="2">
        <v>2.1000000000000001E-2</v>
      </c>
      <c r="J6" s="2">
        <f t="shared" ref="J6:J69" si="0">(2*C6*D6*E6)/(I6/1000)/10^12</f>
        <v>9.4403047619047609</v>
      </c>
      <c r="K6" s="2"/>
      <c r="L6" s="2"/>
    </row>
    <row r="7" spans="1:12" x14ac:dyDescent="0.25">
      <c r="B7" s="1" t="s">
        <v>72</v>
      </c>
      <c r="C7">
        <v>1760</v>
      </c>
      <c r="D7">
        <v>64</v>
      </c>
      <c r="E7">
        <v>1760</v>
      </c>
      <c r="F7" t="s">
        <v>3</v>
      </c>
      <c r="G7" t="s">
        <v>3</v>
      </c>
      <c r="I7" s="2">
        <v>2.3E-2</v>
      </c>
      <c r="J7" s="2">
        <f t="shared" si="0"/>
        <v>17.238817391304348</v>
      </c>
      <c r="K7" s="2"/>
      <c r="L7" s="2"/>
    </row>
    <row r="8" spans="1:12" x14ac:dyDescent="0.25">
      <c r="B8" s="1" t="s">
        <v>72</v>
      </c>
      <c r="C8">
        <v>1760</v>
      </c>
      <c r="D8">
        <v>128</v>
      </c>
      <c r="E8">
        <v>1760</v>
      </c>
      <c r="F8" t="s">
        <v>3</v>
      </c>
      <c r="G8" t="s">
        <v>3</v>
      </c>
      <c r="I8" s="2">
        <v>3.1E-2</v>
      </c>
      <c r="J8" s="2">
        <f t="shared" si="0"/>
        <v>25.580180645161288</v>
      </c>
      <c r="K8" s="2"/>
      <c r="L8" s="2"/>
    </row>
    <row r="9" spans="1:12" x14ac:dyDescent="0.25">
      <c r="B9" s="1" t="s">
        <v>72</v>
      </c>
      <c r="C9">
        <v>1760</v>
      </c>
      <c r="D9">
        <v>7000</v>
      </c>
      <c r="E9">
        <v>1760</v>
      </c>
      <c r="F9" t="s">
        <v>3</v>
      </c>
      <c r="G9" t="s">
        <v>3</v>
      </c>
      <c r="I9" s="2">
        <v>0.48499999999999999</v>
      </c>
      <c r="J9" s="2">
        <f t="shared" si="0"/>
        <v>89.415257731958761</v>
      </c>
      <c r="K9" s="2"/>
      <c r="L9" s="2"/>
    </row>
    <row r="10" spans="1:12" x14ac:dyDescent="0.25">
      <c r="B10" s="1" t="s">
        <v>72</v>
      </c>
      <c r="C10">
        <v>2048</v>
      </c>
      <c r="D10">
        <v>16</v>
      </c>
      <c r="E10">
        <v>2048</v>
      </c>
      <c r="F10" t="s">
        <v>3</v>
      </c>
      <c r="G10" t="s">
        <v>3</v>
      </c>
      <c r="I10" s="2">
        <v>2.3E-2</v>
      </c>
      <c r="J10" s="2">
        <f t="shared" si="0"/>
        <v>5.835553391304348</v>
      </c>
      <c r="K10" s="2"/>
      <c r="L10" s="2"/>
    </row>
    <row r="11" spans="1:12" x14ac:dyDescent="0.25">
      <c r="B11" s="1" t="s">
        <v>72</v>
      </c>
      <c r="C11">
        <v>2048</v>
      </c>
      <c r="D11">
        <v>32</v>
      </c>
      <c r="E11">
        <v>2048</v>
      </c>
      <c r="F11" t="s">
        <v>3</v>
      </c>
      <c r="G11" t="s">
        <v>3</v>
      </c>
      <c r="I11" s="2">
        <v>2.4E-2</v>
      </c>
      <c r="J11" s="2">
        <f t="shared" si="0"/>
        <v>11.184810666666666</v>
      </c>
      <c r="K11" s="2"/>
      <c r="L11" s="2"/>
    </row>
    <row r="12" spans="1:12" x14ac:dyDescent="0.25">
      <c r="B12" s="1" t="s">
        <v>72</v>
      </c>
      <c r="C12">
        <v>2048</v>
      </c>
      <c r="D12">
        <v>64</v>
      </c>
      <c r="E12">
        <v>2048</v>
      </c>
      <c r="F12" t="s">
        <v>3</v>
      </c>
      <c r="G12" t="s">
        <v>3</v>
      </c>
      <c r="I12" s="2">
        <v>2.5999999999999999E-2</v>
      </c>
      <c r="J12" s="2">
        <f t="shared" si="0"/>
        <v>20.648881230769231</v>
      </c>
      <c r="K12" s="2"/>
      <c r="L12" s="2"/>
    </row>
    <row r="13" spans="1:12" x14ac:dyDescent="0.25">
      <c r="B13" s="1" t="s">
        <v>72</v>
      </c>
      <c r="C13">
        <v>2048</v>
      </c>
      <c r="D13">
        <v>128</v>
      </c>
      <c r="E13">
        <v>2048</v>
      </c>
      <c r="F13" t="s">
        <v>3</v>
      </c>
      <c r="G13" t="s">
        <v>3</v>
      </c>
      <c r="I13" s="2">
        <v>3.1E-2</v>
      </c>
      <c r="J13" s="2">
        <f t="shared" si="0"/>
        <v>34.63683303225806</v>
      </c>
      <c r="K13" s="2"/>
      <c r="L13" s="2"/>
    </row>
    <row r="14" spans="1:12" x14ac:dyDescent="0.25">
      <c r="B14" s="1" t="s">
        <v>72</v>
      </c>
      <c r="C14">
        <v>2048</v>
      </c>
      <c r="D14">
        <v>7000</v>
      </c>
      <c r="E14">
        <v>2048</v>
      </c>
      <c r="F14" t="s">
        <v>3</v>
      </c>
      <c r="G14" t="s">
        <v>3</v>
      </c>
      <c r="I14" s="2">
        <v>0.59899999999999998</v>
      </c>
      <c r="J14" s="2">
        <f t="shared" si="0"/>
        <v>98.030477462437403</v>
      </c>
      <c r="K14" s="2"/>
      <c r="L14" s="2"/>
    </row>
    <row r="15" spans="1:12" x14ac:dyDescent="0.25">
      <c r="B15" s="1" t="s">
        <v>72</v>
      </c>
      <c r="C15">
        <v>2560</v>
      </c>
      <c r="D15">
        <v>16</v>
      </c>
      <c r="E15">
        <v>2560</v>
      </c>
      <c r="F15" t="s">
        <v>3</v>
      </c>
      <c r="G15" t="s">
        <v>3</v>
      </c>
      <c r="I15" s="2">
        <v>2.8000000000000001E-2</v>
      </c>
      <c r="J15" s="2">
        <f t="shared" si="0"/>
        <v>7.4898285714285713</v>
      </c>
      <c r="K15" s="2"/>
      <c r="L15" s="2"/>
    </row>
    <row r="16" spans="1:12" x14ac:dyDescent="0.25">
      <c r="B16" s="1" t="s">
        <v>72</v>
      </c>
      <c r="C16">
        <v>2560</v>
      </c>
      <c r="D16">
        <v>32</v>
      </c>
      <c r="E16">
        <v>2560</v>
      </c>
      <c r="F16" t="s">
        <v>3</v>
      </c>
      <c r="G16" t="s">
        <v>3</v>
      </c>
      <c r="I16" s="2">
        <v>2.9000000000000001E-2</v>
      </c>
      <c r="J16" s="2">
        <f t="shared" si="0"/>
        <v>14.46311724137931</v>
      </c>
      <c r="K16" s="2"/>
      <c r="L16" s="2"/>
    </row>
    <row r="17" spans="2:12" x14ac:dyDescent="0.25">
      <c r="B17" s="1" t="s">
        <v>72</v>
      </c>
      <c r="C17">
        <v>2560</v>
      </c>
      <c r="D17">
        <v>64</v>
      </c>
      <c r="E17">
        <v>2560</v>
      </c>
      <c r="F17" t="s">
        <v>3</v>
      </c>
      <c r="G17" t="s">
        <v>3</v>
      </c>
      <c r="I17" s="2">
        <v>3.2000000000000001E-2</v>
      </c>
      <c r="J17" s="2">
        <f t="shared" si="0"/>
        <v>26.214400000000001</v>
      </c>
      <c r="K17" s="2"/>
      <c r="L17" s="2"/>
    </row>
    <row r="18" spans="2:12" x14ac:dyDescent="0.25">
      <c r="B18" s="1" t="s">
        <v>72</v>
      </c>
      <c r="C18">
        <v>2560</v>
      </c>
      <c r="D18">
        <v>128</v>
      </c>
      <c r="E18">
        <v>2560</v>
      </c>
      <c r="F18" t="s">
        <v>3</v>
      </c>
      <c r="G18" t="s">
        <v>3</v>
      </c>
      <c r="I18" s="2">
        <v>3.5999999999999997E-2</v>
      </c>
      <c r="J18" s="2">
        <f t="shared" si="0"/>
        <v>46.603377777777787</v>
      </c>
      <c r="K18" s="2"/>
      <c r="L18" s="2"/>
    </row>
    <row r="19" spans="2:12" x14ac:dyDescent="0.25">
      <c r="B19" s="1" t="s">
        <v>72</v>
      </c>
      <c r="C19">
        <v>2560</v>
      </c>
      <c r="D19">
        <v>7000</v>
      </c>
      <c r="E19">
        <v>2560</v>
      </c>
      <c r="F19" t="s">
        <v>3</v>
      </c>
      <c r="G19" t="s">
        <v>3</v>
      </c>
      <c r="I19" s="2">
        <v>0.88400000000000001</v>
      </c>
      <c r="J19" s="2">
        <f t="shared" si="0"/>
        <v>103.79004524886878</v>
      </c>
      <c r="K19" s="2"/>
      <c r="L19" s="2"/>
    </row>
    <row r="20" spans="2:12" x14ac:dyDescent="0.25">
      <c r="B20" s="1" t="s">
        <v>72</v>
      </c>
      <c r="C20">
        <v>4096</v>
      </c>
      <c r="D20">
        <v>16</v>
      </c>
      <c r="E20">
        <v>4096</v>
      </c>
      <c r="F20" t="s">
        <v>3</v>
      </c>
      <c r="G20" t="s">
        <v>3</v>
      </c>
      <c r="I20" s="2">
        <v>5.0999999999999997E-2</v>
      </c>
      <c r="J20" s="2">
        <f t="shared" si="0"/>
        <v>10.52688062745098</v>
      </c>
      <c r="K20" s="2"/>
      <c r="L20" s="2"/>
    </row>
    <row r="21" spans="2:12" x14ac:dyDescent="0.25">
      <c r="B21" s="1" t="s">
        <v>72</v>
      </c>
      <c r="C21">
        <v>4096</v>
      </c>
      <c r="D21">
        <v>32</v>
      </c>
      <c r="E21">
        <v>4096</v>
      </c>
      <c r="F21" t="s">
        <v>3</v>
      </c>
      <c r="G21" t="s">
        <v>3</v>
      </c>
      <c r="I21" s="2">
        <v>5.1999999999999998E-2</v>
      </c>
      <c r="J21" s="2">
        <f t="shared" si="0"/>
        <v>20.648881230769231</v>
      </c>
      <c r="K21" s="2"/>
      <c r="L21" s="2"/>
    </row>
    <row r="22" spans="2:12" x14ac:dyDescent="0.25">
      <c r="B22" s="1" t="s">
        <v>72</v>
      </c>
      <c r="C22">
        <v>4096</v>
      </c>
      <c r="D22">
        <v>64</v>
      </c>
      <c r="E22">
        <v>4096</v>
      </c>
      <c r="F22" t="s">
        <v>3</v>
      </c>
      <c r="G22" t="s">
        <v>3</v>
      </c>
      <c r="I22" s="2">
        <v>5.3999999999999999E-2</v>
      </c>
      <c r="J22" s="2">
        <f t="shared" si="0"/>
        <v>39.768215703703703</v>
      </c>
      <c r="K22" s="2"/>
      <c r="L22" s="2"/>
    </row>
    <row r="23" spans="2:12" x14ac:dyDescent="0.25">
      <c r="B23" s="1" t="s">
        <v>72</v>
      </c>
      <c r="C23">
        <v>4096</v>
      </c>
      <c r="D23">
        <v>128</v>
      </c>
      <c r="E23">
        <v>4096</v>
      </c>
      <c r="F23" t="s">
        <v>3</v>
      </c>
      <c r="G23" t="s">
        <v>3</v>
      </c>
      <c r="I23" s="2">
        <v>6.7000000000000004E-2</v>
      </c>
      <c r="J23" s="2">
        <f t="shared" si="0"/>
        <v>64.103989492537309</v>
      </c>
      <c r="K23" s="2"/>
      <c r="L23" s="2"/>
    </row>
    <row r="24" spans="2:12" x14ac:dyDescent="0.25">
      <c r="B24" s="1" t="s">
        <v>72</v>
      </c>
      <c r="C24">
        <v>4096</v>
      </c>
      <c r="D24">
        <v>7000</v>
      </c>
      <c r="E24">
        <v>4096</v>
      </c>
      <c r="F24" t="s">
        <v>3</v>
      </c>
      <c r="G24" t="s">
        <v>3</v>
      </c>
      <c r="I24" s="2">
        <v>2.0920000000000001</v>
      </c>
      <c r="J24" s="2">
        <f t="shared" si="0"/>
        <v>112.2758240917782</v>
      </c>
      <c r="K24" s="2"/>
      <c r="L24" s="2"/>
    </row>
    <row r="25" spans="2:12" x14ac:dyDescent="0.25">
      <c r="B25" s="1" t="s">
        <v>72</v>
      </c>
      <c r="C25">
        <v>1760</v>
      </c>
      <c r="D25">
        <v>16</v>
      </c>
      <c r="E25">
        <v>1760</v>
      </c>
      <c r="F25" t="s">
        <v>15</v>
      </c>
      <c r="G25" t="s">
        <v>3</v>
      </c>
      <c r="I25" s="2">
        <v>1.9E-2</v>
      </c>
      <c r="J25" s="2">
        <f t="shared" si="0"/>
        <v>5.2170105263157893</v>
      </c>
      <c r="K25" s="2"/>
      <c r="L25" s="2"/>
    </row>
    <row r="26" spans="2:12" x14ac:dyDescent="0.25">
      <c r="B26" s="1" t="s">
        <v>72</v>
      </c>
      <c r="C26">
        <v>1760</v>
      </c>
      <c r="D26">
        <v>32</v>
      </c>
      <c r="E26">
        <v>1760</v>
      </c>
      <c r="F26" t="s">
        <v>15</v>
      </c>
      <c r="G26" t="s">
        <v>3</v>
      </c>
      <c r="I26" s="2">
        <v>1.9E-2</v>
      </c>
      <c r="J26" s="2">
        <f t="shared" si="0"/>
        <v>10.434021052631579</v>
      </c>
      <c r="K26" s="2"/>
      <c r="L26" s="2"/>
    </row>
    <row r="27" spans="2:12" x14ac:dyDescent="0.25">
      <c r="B27" s="1" t="s">
        <v>72</v>
      </c>
      <c r="C27">
        <v>1760</v>
      </c>
      <c r="D27">
        <v>64</v>
      </c>
      <c r="E27">
        <v>1760</v>
      </c>
      <c r="F27" t="s">
        <v>15</v>
      </c>
      <c r="G27" t="s">
        <v>3</v>
      </c>
      <c r="I27" s="2">
        <v>2.1999999999999999E-2</v>
      </c>
      <c r="J27" s="2">
        <f t="shared" si="0"/>
        <v>18.022400000000001</v>
      </c>
      <c r="K27" s="2"/>
      <c r="L27" s="2"/>
    </row>
    <row r="28" spans="2:12" x14ac:dyDescent="0.25">
      <c r="B28" s="1" t="s">
        <v>72</v>
      </c>
      <c r="C28">
        <v>1760</v>
      </c>
      <c r="D28">
        <v>128</v>
      </c>
      <c r="E28">
        <v>1760</v>
      </c>
      <c r="F28" t="s">
        <v>15</v>
      </c>
      <c r="G28" t="s">
        <v>3</v>
      </c>
      <c r="I28" s="2">
        <v>2.9000000000000001E-2</v>
      </c>
      <c r="J28" s="2">
        <f t="shared" si="0"/>
        <v>27.344331034482757</v>
      </c>
      <c r="K28" s="2"/>
      <c r="L28" s="2"/>
    </row>
    <row r="29" spans="2:12" x14ac:dyDescent="0.25">
      <c r="B29" s="1" t="s">
        <v>72</v>
      </c>
      <c r="C29">
        <v>1760</v>
      </c>
      <c r="D29">
        <v>7000</v>
      </c>
      <c r="E29">
        <v>1760</v>
      </c>
      <c r="F29" t="s">
        <v>15</v>
      </c>
      <c r="G29" t="s">
        <v>3</v>
      </c>
      <c r="I29" s="2">
        <v>0.46100000000000002</v>
      </c>
      <c r="J29" s="2">
        <f t="shared" si="0"/>
        <v>94.070281995661588</v>
      </c>
      <c r="K29" s="2"/>
      <c r="L29" s="2"/>
    </row>
    <row r="30" spans="2:12" x14ac:dyDescent="0.25">
      <c r="B30" s="1" t="s">
        <v>72</v>
      </c>
      <c r="C30">
        <v>2048</v>
      </c>
      <c r="D30">
        <v>16</v>
      </c>
      <c r="E30">
        <v>2048</v>
      </c>
      <c r="F30" t="s">
        <v>15</v>
      </c>
      <c r="G30" t="s">
        <v>3</v>
      </c>
      <c r="I30" s="2">
        <v>2.3E-2</v>
      </c>
      <c r="J30" s="2">
        <f t="shared" si="0"/>
        <v>5.835553391304348</v>
      </c>
      <c r="K30" s="2"/>
      <c r="L30" s="2"/>
    </row>
    <row r="31" spans="2:12" x14ac:dyDescent="0.25">
      <c r="B31" s="1" t="s">
        <v>72</v>
      </c>
      <c r="C31">
        <v>2048</v>
      </c>
      <c r="D31">
        <v>32</v>
      </c>
      <c r="E31">
        <v>2048</v>
      </c>
      <c r="F31" t="s">
        <v>15</v>
      </c>
      <c r="G31" t="s">
        <v>3</v>
      </c>
      <c r="I31" s="2">
        <v>2.4E-2</v>
      </c>
      <c r="J31" s="2">
        <f t="shared" si="0"/>
        <v>11.184810666666666</v>
      </c>
      <c r="K31" s="2"/>
      <c r="L31" s="2"/>
    </row>
    <row r="32" spans="2:12" x14ac:dyDescent="0.25">
      <c r="B32" s="1" t="s">
        <v>72</v>
      </c>
      <c r="C32">
        <v>2048</v>
      </c>
      <c r="D32">
        <v>64</v>
      </c>
      <c r="E32">
        <v>2048</v>
      </c>
      <c r="F32" t="s">
        <v>15</v>
      </c>
      <c r="G32" t="s">
        <v>3</v>
      </c>
      <c r="I32" s="2">
        <v>2.5000000000000001E-2</v>
      </c>
      <c r="J32" s="2">
        <f t="shared" si="0"/>
        <v>21.47483648</v>
      </c>
      <c r="K32" s="2"/>
      <c r="L32" s="2"/>
    </row>
    <row r="33" spans="2:12" x14ac:dyDescent="0.25">
      <c r="B33" s="1" t="s">
        <v>72</v>
      </c>
      <c r="C33">
        <v>2048</v>
      </c>
      <c r="D33">
        <v>128</v>
      </c>
      <c r="E33">
        <v>2048</v>
      </c>
      <c r="F33" t="s">
        <v>15</v>
      </c>
      <c r="G33" t="s">
        <v>3</v>
      </c>
      <c r="I33" s="2">
        <v>3.1E-2</v>
      </c>
      <c r="J33" s="2">
        <f t="shared" si="0"/>
        <v>34.63683303225806</v>
      </c>
      <c r="K33" s="2"/>
      <c r="L33" s="2"/>
    </row>
    <row r="34" spans="2:12" x14ac:dyDescent="0.25">
      <c r="B34" s="1" t="s">
        <v>72</v>
      </c>
      <c r="C34">
        <v>2048</v>
      </c>
      <c r="D34">
        <v>7000</v>
      </c>
      <c r="E34">
        <v>2048</v>
      </c>
      <c r="F34" t="s">
        <v>15</v>
      </c>
      <c r="G34" t="s">
        <v>3</v>
      </c>
      <c r="I34" s="2">
        <v>0.59299999999999997</v>
      </c>
      <c r="J34" s="2">
        <f t="shared" si="0"/>
        <v>99.022354131534584</v>
      </c>
      <c r="K34" s="2"/>
      <c r="L34" s="2"/>
    </row>
    <row r="35" spans="2:12" x14ac:dyDescent="0.25">
      <c r="B35" s="1" t="s">
        <v>72</v>
      </c>
      <c r="C35">
        <v>2560</v>
      </c>
      <c r="D35">
        <v>16</v>
      </c>
      <c r="E35">
        <v>2560</v>
      </c>
      <c r="F35" t="s">
        <v>15</v>
      </c>
      <c r="G35" t="s">
        <v>3</v>
      </c>
      <c r="I35" s="2">
        <v>4.2000000000000003E-2</v>
      </c>
      <c r="J35" s="2">
        <f t="shared" si="0"/>
        <v>4.9932190476190472</v>
      </c>
      <c r="K35" s="2"/>
      <c r="L35" s="2"/>
    </row>
    <row r="36" spans="2:12" x14ac:dyDescent="0.25">
      <c r="B36" s="1" t="s">
        <v>72</v>
      </c>
      <c r="C36">
        <v>2560</v>
      </c>
      <c r="D36">
        <v>32</v>
      </c>
      <c r="E36">
        <v>2560</v>
      </c>
      <c r="F36" t="s">
        <v>15</v>
      </c>
      <c r="G36" t="s">
        <v>3</v>
      </c>
      <c r="I36" s="2">
        <v>4.2999999999999997E-2</v>
      </c>
      <c r="J36" s="2">
        <f t="shared" si="0"/>
        <v>9.7541953488372108</v>
      </c>
      <c r="K36" s="2"/>
      <c r="L36" s="2"/>
    </row>
    <row r="37" spans="2:12" x14ac:dyDescent="0.25">
      <c r="B37" s="1" t="s">
        <v>72</v>
      </c>
      <c r="C37">
        <v>2560</v>
      </c>
      <c r="D37">
        <v>64</v>
      </c>
      <c r="E37">
        <v>2560</v>
      </c>
      <c r="F37" t="s">
        <v>15</v>
      </c>
      <c r="G37" t="s">
        <v>3</v>
      </c>
      <c r="I37" s="2">
        <v>4.4999999999999998E-2</v>
      </c>
      <c r="J37" s="2">
        <f t="shared" si="0"/>
        <v>18.641351111111113</v>
      </c>
      <c r="K37" s="2"/>
      <c r="L37" s="2"/>
    </row>
    <row r="38" spans="2:12" x14ac:dyDescent="0.25">
      <c r="B38" s="1" t="s">
        <v>72</v>
      </c>
      <c r="C38">
        <v>2560</v>
      </c>
      <c r="D38">
        <v>128</v>
      </c>
      <c r="E38">
        <v>2560</v>
      </c>
      <c r="F38" t="s">
        <v>15</v>
      </c>
      <c r="G38" t="s">
        <v>3</v>
      </c>
      <c r="I38" s="2">
        <v>4.9000000000000002E-2</v>
      </c>
      <c r="J38" s="2">
        <f t="shared" si="0"/>
        <v>34.23921632653061</v>
      </c>
      <c r="K38" s="2"/>
      <c r="L38" s="2"/>
    </row>
    <row r="39" spans="2:12" x14ac:dyDescent="0.25">
      <c r="B39" s="1" t="s">
        <v>72</v>
      </c>
      <c r="C39">
        <v>2560</v>
      </c>
      <c r="D39">
        <v>7000</v>
      </c>
      <c r="E39">
        <v>2560</v>
      </c>
      <c r="F39" t="s">
        <v>15</v>
      </c>
      <c r="G39" t="s">
        <v>3</v>
      </c>
      <c r="I39" s="2">
        <v>0.95099999999999996</v>
      </c>
      <c r="J39" s="2">
        <f t="shared" si="0"/>
        <v>96.477812828601486</v>
      </c>
      <c r="K39" s="2"/>
      <c r="L39" s="2"/>
    </row>
    <row r="40" spans="2:12" x14ac:dyDescent="0.25">
      <c r="B40" s="1" t="s">
        <v>72</v>
      </c>
      <c r="C40">
        <v>4096</v>
      </c>
      <c r="D40">
        <v>16</v>
      </c>
      <c r="E40">
        <v>4096</v>
      </c>
      <c r="F40" t="s">
        <v>15</v>
      </c>
      <c r="G40" t="s">
        <v>3</v>
      </c>
      <c r="I40" s="2">
        <v>5.8000000000000003E-2</v>
      </c>
      <c r="J40" s="2">
        <f t="shared" si="0"/>
        <v>9.2563950344827575</v>
      </c>
      <c r="K40" s="2"/>
      <c r="L40" s="2"/>
    </row>
    <row r="41" spans="2:12" x14ac:dyDescent="0.25">
      <c r="B41" s="1" t="s">
        <v>72</v>
      </c>
      <c r="C41">
        <v>4096</v>
      </c>
      <c r="D41">
        <v>32</v>
      </c>
      <c r="E41">
        <v>4096</v>
      </c>
      <c r="F41" t="s">
        <v>15</v>
      </c>
      <c r="G41" t="s">
        <v>3</v>
      </c>
      <c r="I41" s="2">
        <v>5.8999999999999997E-2</v>
      </c>
      <c r="J41" s="2">
        <f t="shared" si="0"/>
        <v>18.199013966101695</v>
      </c>
      <c r="K41" s="2"/>
      <c r="L41" s="2"/>
    </row>
    <row r="42" spans="2:12" x14ac:dyDescent="0.25">
      <c r="B42" s="1" t="s">
        <v>72</v>
      </c>
      <c r="C42">
        <v>4096</v>
      </c>
      <c r="D42">
        <v>64</v>
      </c>
      <c r="E42">
        <v>4096</v>
      </c>
      <c r="F42" t="s">
        <v>15</v>
      </c>
      <c r="G42" t="s">
        <v>3</v>
      </c>
      <c r="I42" s="2">
        <v>6.2E-2</v>
      </c>
      <c r="J42" s="2">
        <f t="shared" si="0"/>
        <v>34.63683303225806</v>
      </c>
      <c r="K42" s="2"/>
      <c r="L42" s="2"/>
    </row>
    <row r="43" spans="2:12" x14ac:dyDescent="0.25">
      <c r="B43" s="1" t="s">
        <v>72</v>
      </c>
      <c r="C43">
        <v>4096</v>
      </c>
      <c r="D43">
        <v>128</v>
      </c>
      <c r="E43">
        <v>4096</v>
      </c>
      <c r="F43" t="s">
        <v>15</v>
      </c>
      <c r="G43" t="s">
        <v>3</v>
      </c>
      <c r="I43" s="2">
        <v>7.0999999999999994E-2</v>
      </c>
      <c r="J43" s="2">
        <f t="shared" si="0"/>
        <v>60.492497126760568</v>
      </c>
      <c r="K43" s="2"/>
      <c r="L43" s="2"/>
    </row>
    <row r="44" spans="2:12" x14ac:dyDescent="0.25">
      <c r="B44" s="1" t="s">
        <v>72</v>
      </c>
      <c r="C44">
        <v>4096</v>
      </c>
      <c r="D44">
        <v>7000</v>
      </c>
      <c r="E44">
        <v>4096</v>
      </c>
      <c r="F44" t="s">
        <v>15</v>
      </c>
      <c r="G44" t="s">
        <v>3</v>
      </c>
      <c r="I44" s="2">
        <v>2.1469999999999998</v>
      </c>
      <c r="J44" s="2">
        <f t="shared" si="0"/>
        <v>109.39963856544017</v>
      </c>
      <c r="K44" s="2"/>
      <c r="L44" s="2"/>
    </row>
    <row r="45" spans="2:12" x14ac:dyDescent="0.25">
      <c r="B45" s="1" t="s">
        <v>72</v>
      </c>
      <c r="C45">
        <v>1760</v>
      </c>
      <c r="D45">
        <v>7133</v>
      </c>
      <c r="E45">
        <v>1760</v>
      </c>
      <c r="F45" t="s">
        <v>3</v>
      </c>
      <c r="G45" t="s">
        <v>15</v>
      </c>
      <c r="H45" t="s">
        <v>16</v>
      </c>
      <c r="I45" s="2">
        <v>0.45200000000000001</v>
      </c>
      <c r="J45" s="2">
        <f t="shared" si="0"/>
        <v>97.766286725663704</v>
      </c>
      <c r="K45" s="2"/>
      <c r="L45" s="2"/>
    </row>
    <row r="46" spans="2:12" x14ac:dyDescent="0.25">
      <c r="B46" s="1" t="s">
        <v>72</v>
      </c>
      <c r="C46">
        <v>2048</v>
      </c>
      <c r="D46">
        <v>7133</v>
      </c>
      <c r="E46">
        <v>2048</v>
      </c>
      <c r="F46" t="s">
        <v>3</v>
      </c>
      <c r="G46" t="s">
        <v>15</v>
      </c>
      <c r="I46" s="2">
        <v>0.57499999999999996</v>
      </c>
      <c r="J46" s="2">
        <f t="shared" si="0"/>
        <v>104.06250585043477</v>
      </c>
      <c r="K46" s="2"/>
      <c r="L46" s="2"/>
    </row>
    <row r="47" spans="2:12" x14ac:dyDescent="0.25">
      <c r="B47" s="1" t="s">
        <v>72</v>
      </c>
      <c r="C47">
        <v>2560</v>
      </c>
      <c r="D47">
        <v>7133</v>
      </c>
      <c r="E47">
        <v>2560</v>
      </c>
      <c r="F47" t="s">
        <v>3</v>
      </c>
      <c r="G47" t="s">
        <v>15</v>
      </c>
      <c r="I47" s="2">
        <v>0.88900000000000001</v>
      </c>
      <c r="J47" s="2">
        <f t="shared" si="0"/>
        <v>105.1672188976378</v>
      </c>
      <c r="K47" s="2"/>
      <c r="L47" s="2"/>
    </row>
    <row r="48" spans="2:12" x14ac:dyDescent="0.25">
      <c r="B48" s="1" t="s">
        <v>72</v>
      </c>
      <c r="C48" s="1">
        <v>4096</v>
      </c>
      <c r="D48" s="1">
        <v>7133</v>
      </c>
      <c r="E48" s="1">
        <v>4096</v>
      </c>
      <c r="F48" s="1" t="s">
        <v>3</v>
      </c>
      <c r="G48" s="1" t="s">
        <v>15</v>
      </c>
      <c r="I48" s="2">
        <v>2.1989999999999998</v>
      </c>
      <c r="J48" s="2">
        <f t="shared" si="0"/>
        <v>108.8420934315598</v>
      </c>
      <c r="K48" s="2"/>
      <c r="L48" s="2"/>
    </row>
    <row r="49" spans="2:12" x14ac:dyDescent="0.25">
      <c r="B49" s="1"/>
      <c r="I49" s="2"/>
      <c r="J49" s="2"/>
      <c r="K49" s="2"/>
      <c r="L49" s="2"/>
    </row>
    <row r="50" spans="2:12" x14ac:dyDescent="0.25">
      <c r="B50" s="1"/>
      <c r="I50" s="2"/>
      <c r="J50" s="2"/>
      <c r="K50" s="2"/>
      <c r="L50" s="2"/>
    </row>
    <row r="51" spans="2:12" x14ac:dyDescent="0.25">
      <c r="B51" s="1" t="s">
        <v>72</v>
      </c>
      <c r="C51">
        <v>5124</v>
      </c>
      <c r="D51">
        <v>9124</v>
      </c>
      <c r="E51">
        <v>1760</v>
      </c>
      <c r="F51" t="s">
        <v>3</v>
      </c>
      <c r="G51" t="s">
        <v>3</v>
      </c>
      <c r="I51" s="2">
        <v>1.744</v>
      </c>
      <c r="J51" s="2">
        <f t="shared" si="0"/>
        <v>94.360575412844042</v>
      </c>
      <c r="K51" s="2"/>
      <c r="L51" s="2"/>
    </row>
    <row r="52" spans="2:12" x14ac:dyDescent="0.25">
      <c r="B52" s="1" t="s">
        <v>72</v>
      </c>
      <c r="C52">
        <v>35</v>
      </c>
      <c r="D52">
        <v>8457</v>
      </c>
      <c r="E52">
        <v>1760</v>
      </c>
      <c r="F52" t="s">
        <v>3</v>
      </c>
      <c r="G52" t="s">
        <v>3</v>
      </c>
      <c r="I52" s="2">
        <v>8.3000000000000004E-2</v>
      </c>
      <c r="J52" s="2">
        <f t="shared" si="0"/>
        <v>12.553040963855421</v>
      </c>
      <c r="K52" s="2"/>
      <c r="L52" s="2"/>
    </row>
    <row r="53" spans="2:12" x14ac:dyDescent="0.25">
      <c r="B53" s="1" t="s">
        <v>72</v>
      </c>
      <c r="C53">
        <v>5124</v>
      </c>
      <c r="D53">
        <v>9124</v>
      </c>
      <c r="E53">
        <v>2048</v>
      </c>
      <c r="F53" t="s">
        <v>3</v>
      </c>
      <c r="G53" t="s">
        <v>3</v>
      </c>
      <c r="I53" s="2">
        <v>1.9930000000000001</v>
      </c>
      <c r="J53" s="2">
        <f t="shared" si="0"/>
        <v>96.08310892925239</v>
      </c>
      <c r="K53" s="2"/>
      <c r="L53" s="2"/>
    </row>
    <row r="54" spans="2:12" x14ac:dyDescent="0.25">
      <c r="B54" s="1" t="s">
        <v>72</v>
      </c>
      <c r="C54">
        <v>35</v>
      </c>
      <c r="D54">
        <v>8457</v>
      </c>
      <c r="E54">
        <v>2048</v>
      </c>
      <c r="F54" t="s">
        <v>3</v>
      </c>
      <c r="G54" t="s">
        <v>3</v>
      </c>
      <c r="I54" s="2">
        <v>6.4000000000000001E-2</v>
      </c>
      <c r="J54" s="2">
        <f t="shared" si="0"/>
        <v>18.943680000000001</v>
      </c>
      <c r="K54" s="2"/>
      <c r="L54" s="2"/>
    </row>
    <row r="55" spans="2:12" x14ac:dyDescent="0.25">
      <c r="B55" s="1" t="s">
        <v>72</v>
      </c>
      <c r="C55">
        <v>5124</v>
      </c>
      <c r="D55">
        <v>9124</v>
      </c>
      <c r="E55">
        <v>2560</v>
      </c>
      <c r="F55" t="s">
        <v>3</v>
      </c>
      <c r="G55" t="s">
        <v>3</v>
      </c>
      <c r="I55" s="2">
        <v>2.4780000000000002</v>
      </c>
      <c r="J55" s="2">
        <f t="shared" si="0"/>
        <v>96.596870508474566</v>
      </c>
      <c r="K55" s="2"/>
      <c r="L55" s="2"/>
    </row>
    <row r="56" spans="2:12" x14ac:dyDescent="0.25">
      <c r="B56" s="1" t="s">
        <v>72</v>
      </c>
      <c r="C56">
        <v>35</v>
      </c>
      <c r="D56">
        <v>8457</v>
      </c>
      <c r="E56">
        <v>2560</v>
      </c>
      <c r="F56" t="s">
        <v>3</v>
      </c>
      <c r="G56" t="s">
        <v>3</v>
      </c>
      <c r="I56" s="2">
        <v>0.125</v>
      </c>
      <c r="J56" s="2">
        <f t="shared" si="0"/>
        <v>12.123955199999999</v>
      </c>
      <c r="K56" s="2"/>
      <c r="L56" s="2"/>
    </row>
    <row r="57" spans="2:12" x14ac:dyDescent="0.25">
      <c r="B57" s="1" t="s">
        <v>72</v>
      </c>
      <c r="C57">
        <v>5124</v>
      </c>
      <c r="D57">
        <v>9124</v>
      </c>
      <c r="E57">
        <v>4096</v>
      </c>
      <c r="F57" t="s">
        <v>3</v>
      </c>
      <c r="G57" t="s">
        <v>3</v>
      </c>
      <c r="I57" s="2">
        <v>3.702</v>
      </c>
      <c r="J57" s="2">
        <f t="shared" si="0"/>
        <v>103.4541524019449</v>
      </c>
      <c r="K57" s="2"/>
      <c r="L57" s="2"/>
    </row>
    <row r="58" spans="2:12" x14ac:dyDescent="0.25">
      <c r="B58" s="1" t="s">
        <v>72</v>
      </c>
      <c r="C58">
        <v>35</v>
      </c>
      <c r="D58">
        <v>8457</v>
      </c>
      <c r="E58">
        <v>4096</v>
      </c>
      <c r="F58" t="s">
        <v>3</v>
      </c>
      <c r="G58" t="s">
        <v>3</v>
      </c>
      <c r="I58" s="2">
        <v>0.121</v>
      </c>
      <c r="J58" s="2">
        <f t="shared" si="0"/>
        <v>20.039595371900827</v>
      </c>
      <c r="K58" s="2"/>
      <c r="L58" s="2"/>
    </row>
    <row r="59" spans="2:12" x14ac:dyDescent="0.25">
      <c r="B59" s="1" t="s">
        <v>72</v>
      </c>
      <c r="C59">
        <v>5124</v>
      </c>
      <c r="D59">
        <v>9124</v>
      </c>
      <c r="E59">
        <v>1760</v>
      </c>
      <c r="F59" t="s">
        <v>15</v>
      </c>
      <c r="G59" t="s">
        <v>3</v>
      </c>
      <c r="I59" s="2">
        <v>1.7330000000000001</v>
      </c>
      <c r="J59" s="2">
        <f t="shared" si="0"/>
        <v>94.959517322562021</v>
      </c>
      <c r="K59" s="2"/>
      <c r="L59" s="2"/>
    </row>
    <row r="60" spans="2:12" x14ac:dyDescent="0.25">
      <c r="B60" s="1" t="s">
        <v>72</v>
      </c>
      <c r="C60">
        <v>35</v>
      </c>
      <c r="D60">
        <v>8457</v>
      </c>
      <c r="E60">
        <v>1760</v>
      </c>
      <c r="F60" t="s">
        <v>15</v>
      </c>
      <c r="G60" t="s">
        <v>3</v>
      </c>
      <c r="I60" s="2">
        <v>8.5000000000000006E-2</v>
      </c>
      <c r="J60" s="2">
        <f t="shared" si="0"/>
        <v>12.257675294117647</v>
      </c>
      <c r="K60" s="2"/>
      <c r="L60" s="2"/>
    </row>
    <row r="61" spans="2:12" x14ac:dyDescent="0.25">
      <c r="B61" s="1" t="s">
        <v>72</v>
      </c>
      <c r="C61">
        <v>5124</v>
      </c>
      <c r="D61">
        <v>9124</v>
      </c>
      <c r="E61">
        <v>2048</v>
      </c>
      <c r="F61" t="s">
        <v>15</v>
      </c>
      <c r="G61" t="s">
        <v>3</v>
      </c>
      <c r="I61" s="2">
        <v>1.9550000000000001</v>
      </c>
      <c r="J61" s="2">
        <f t="shared" si="0"/>
        <v>97.950709000511495</v>
      </c>
      <c r="K61" s="2"/>
      <c r="L61" s="2"/>
    </row>
    <row r="62" spans="2:12" x14ac:dyDescent="0.25">
      <c r="B62" s="1" t="s">
        <v>72</v>
      </c>
      <c r="C62">
        <v>35</v>
      </c>
      <c r="D62">
        <v>8457</v>
      </c>
      <c r="E62">
        <v>2048</v>
      </c>
      <c r="F62" t="s">
        <v>15</v>
      </c>
      <c r="G62" t="s">
        <v>3</v>
      </c>
      <c r="I62" s="2">
        <v>5.8999999999999997E-2</v>
      </c>
      <c r="J62" s="2">
        <f t="shared" si="0"/>
        <v>20.549076610169493</v>
      </c>
      <c r="K62" s="2"/>
      <c r="L62" s="2"/>
    </row>
    <row r="63" spans="2:12" x14ac:dyDescent="0.25">
      <c r="B63" s="1" t="s">
        <v>72</v>
      </c>
      <c r="C63">
        <v>5124</v>
      </c>
      <c r="D63">
        <v>9124</v>
      </c>
      <c r="E63">
        <v>2560</v>
      </c>
      <c r="F63" t="s">
        <v>15</v>
      </c>
      <c r="G63" t="s">
        <v>3</v>
      </c>
      <c r="I63" s="2">
        <v>2.5979999999999999</v>
      </c>
      <c r="J63" s="2">
        <f t="shared" si="0"/>
        <v>92.135121293302532</v>
      </c>
      <c r="K63" s="2"/>
      <c r="L63" s="2"/>
    </row>
    <row r="64" spans="2:12" x14ac:dyDescent="0.25">
      <c r="B64" s="1" t="s">
        <v>72</v>
      </c>
      <c r="C64">
        <v>35</v>
      </c>
      <c r="D64">
        <v>8457</v>
      </c>
      <c r="E64">
        <v>2560</v>
      </c>
      <c r="F64" t="s">
        <v>15</v>
      </c>
      <c r="G64" t="s">
        <v>3</v>
      </c>
      <c r="I64" s="2">
        <v>0.128</v>
      </c>
      <c r="J64" s="2">
        <f t="shared" si="0"/>
        <v>11.8398</v>
      </c>
      <c r="K64" s="2"/>
      <c r="L64" s="2"/>
    </row>
    <row r="65" spans="2:12" x14ac:dyDescent="0.25">
      <c r="B65" s="1" t="s">
        <v>72</v>
      </c>
      <c r="C65">
        <v>5124</v>
      </c>
      <c r="D65">
        <v>9124</v>
      </c>
      <c r="E65">
        <v>4096</v>
      </c>
      <c r="F65" t="s">
        <v>15</v>
      </c>
      <c r="G65" t="s">
        <v>3</v>
      </c>
      <c r="I65" s="2">
        <v>3.6779999999999999</v>
      </c>
      <c r="J65" s="2">
        <f t="shared" si="0"/>
        <v>104.12922028058728</v>
      </c>
      <c r="K65" s="2"/>
      <c r="L65" s="2"/>
    </row>
    <row r="66" spans="2:12" x14ac:dyDescent="0.25">
      <c r="B66" s="1" t="s">
        <v>72</v>
      </c>
      <c r="C66">
        <v>35</v>
      </c>
      <c r="D66">
        <v>8457</v>
      </c>
      <c r="E66">
        <v>4096</v>
      </c>
      <c r="F66" t="s">
        <v>15</v>
      </c>
      <c r="G66" t="s">
        <v>3</v>
      </c>
      <c r="I66" s="2">
        <v>0.109</v>
      </c>
      <c r="J66" s="2">
        <f t="shared" si="0"/>
        <v>22.245789357798166</v>
      </c>
      <c r="K66" s="2"/>
      <c r="L66" s="2"/>
    </row>
    <row r="67" spans="2:12" x14ac:dyDescent="0.25">
      <c r="B67" s="1"/>
      <c r="I67" s="2"/>
      <c r="J67" s="2"/>
      <c r="K67" s="2"/>
      <c r="L67" s="2"/>
    </row>
    <row r="68" spans="2:12" x14ac:dyDescent="0.25">
      <c r="B68" s="1" t="s">
        <v>72</v>
      </c>
      <c r="C68">
        <v>7680</v>
      </c>
      <c r="D68">
        <v>16</v>
      </c>
      <c r="E68">
        <v>2560</v>
      </c>
      <c r="F68" t="s">
        <v>3</v>
      </c>
      <c r="G68" t="s">
        <v>3</v>
      </c>
      <c r="I68" s="2">
        <v>5.6000000000000001E-2</v>
      </c>
      <c r="J68" s="2">
        <f t="shared" si="0"/>
        <v>11.234742857142857</v>
      </c>
      <c r="K68" s="2"/>
      <c r="L68" s="2"/>
    </row>
    <row r="69" spans="2:12" x14ac:dyDescent="0.25">
      <c r="B69" s="1" t="s">
        <v>72</v>
      </c>
      <c r="C69">
        <v>7680</v>
      </c>
      <c r="D69">
        <v>32</v>
      </c>
      <c r="E69">
        <v>2560</v>
      </c>
      <c r="F69" t="s">
        <v>3</v>
      </c>
      <c r="G69" t="s">
        <v>3</v>
      </c>
      <c r="I69" s="2">
        <v>5.7000000000000002E-2</v>
      </c>
      <c r="J69" s="2">
        <f t="shared" si="0"/>
        <v>22.075284210526316</v>
      </c>
      <c r="K69" s="2"/>
      <c r="L69" s="2"/>
    </row>
    <row r="70" spans="2:12" x14ac:dyDescent="0.25">
      <c r="B70" s="1" t="s">
        <v>72</v>
      </c>
      <c r="C70">
        <v>7680</v>
      </c>
      <c r="D70">
        <v>64</v>
      </c>
      <c r="E70">
        <v>2560</v>
      </c>
      <c r="F70" t="s">
        <v>3</v>
      </c>
      <c r="G70" t="s">
        <v>3</v>
      </c>
      <c r="I70" s="2">
        <v>6.0999999999999999E-2</v>
      </c>
      <c r="J70" s="2">
        <f t="shared" ref="J70:J83" si="1">(2*C70*D70*E70)/(I70/1000)/10^12</f>
        <v>41.255449180327865</v>
      </c>
      <c r="K70" s="2"/>
      <c r="L70" s="2"/>
    </row>
    <row r="71" spans="2:12" x14ac:dyDescent="0.25">
      <c r="B71" s="1" t="s">
        <v>72</v>
      </c>
      <c r="C71">
        <v>7680</v>
      </c>
      <c r="D71">
        <v>128</v>
      </c>
      <c r="E71">
        <v>2560</v>
      </c>
      <c r="F71" t="s">
        <v>3</v>
      </c>
      <c r="G71" t="s">
        <v>3</v>
      </c>
      <c r="I71" s="2">
        <v>7.3999999999999996E-2</v>
      </c>
      <c r="J71" s="2">
        <f t="shared" si="1"/>
        <v>68.015740540540548</v>
      </c>
      <c r="K71" s="2"/>
      <c r="L71" s="2"/>
    </row>
    <row r="72" spans="2:12" x14ac:dyDescent="0.25">
      <c r="B72" s="1" t="s">
        <v>72</v>
      </c>
      <c r="C72">
        <v>7680</v>
      </c>
      <c r="D72">
        <v>16</v>
      </c>
      <c r="E72">
        <v>2560</v>
      </c>
      <c r="F72" t="s">
        <v>15</v>
      </c>
      <c r="G72" t="s">
        <v>3</v>
      </c>
      <c r="I72" s="2">
        <v>0.104</v>
      </c>
      <c r="J72" s="2">
        <f t="shared" si="1"/>
        <v>6.0494769230769236</v>
      </c>
      <c r="K72" s="2"/>
      <c r="L72" s="2"/>
    </row>
    <row r="73" spans="2:12" x14ac:dyDescent="0.25">
      <c r="B73" s="1" t="s">
        <v>72</v>
      </c>
      <c r="C73">
        <v>7680</v>
      </c>
      <c r="D73">
        <v>32</v>
      </c>
      <c r="E73">
        <v>2560</v>
      </c>
      <c r="F73" t="s">
        <v>15</v>
      </c>
      <c r="G73" t="s">
        <v>3</v>
      </c>
      <c r="I73" s="2">
        <v>0.107</v>
      </c>
      <c r="J73" s="2">
        <f t="shared" si="1"/>
        <v>11.759730841121495</v>
      </c>
      <c r="K73" s="2"/>
      <c r="L73" s="2"/>
    </row>
    <row r="74" spans="2:12" x14ac:dyDescent="0.25">
      <c r="B74" s="1" t="s">
        <v>72</v>
      </c>
      <c r="C74">
        <v>7680</v>
      </c>
      <c r="D74">
        <v>64</v>
      </c>
      <c r="E74">
        <v>2560</v>
      </c>
      <c r="F74" t="s">
        <v>15</v>
      </c>
      <c r="G74" t="s">
        <v>3</v>
      </c>
      <c r="I74" s="2">
        <v>0.11600000000000001</v>
      </c>
      <c r="J74" s="2">
        <f t="shared" si="1"/>
        <v>21.694675862068966</v>
      </c>
      <c r="K74" s="2"/>
      <c r="L74" s="2"/>
    </row>
    <row r="75" spans="2:12" x14ac:dyDescent="0.25">
      <c r="B75" s="1" t="s">
        <v>72</v>
      </c>
      <c r="C75">
        <v>7680</v>
      </c>
      <c r="D75">
        <v>128</v>
      </c>
      <c r="E75">
        <v>2560</v>
      </c>
      <c r="F75" t="s">
        <v>15</v>
      </c>
      <c r="G75" t="s">
        <v>3</v>
      </c>
      <c r="I75" s="2">
        <v>0.13</v>
      </c>
      <c r="J75" s="2">
        <f t="shared" si="1"/>
        <v>38.716652307692307</v>
      </c>
      <c r="K75" s="2"/>
      <c r="L75" s="2"/>
    </row>
    <row r="76" spans="2:12" x14ac:dyDescent="0.25">
      <c r="B76" s="1" t="s">
        <v>72</v>
      </c>
      <c r="C76">
        <f>3*1024</f>
        <v>3072</v>
      </c>
      <c r="D76">
        <v>16</v>
      </c>
      <c r="E76">
        <v>1024</v>
      </c>
      <c r="F76" t="s">
        <v>3</v>
      </c>
      <c r="G76" t="s">
        <v>3</v>
      </c>
      <c r="I76" s="2">
        <v>1.4999999999999999E-2</v>
      </c>
      <c r="J76" s="2">
        <f t="shared" si="1"/>
        <v>6.7108864000000006</v>
      </c>
      <c r="K76" s="2"/>
      <c r="L76" s="2"/>
    </row>
    <row r="77" spans="2:12" x14ac:dyDescent="0.25">
      <c r="B77" s="1" t="s">
        <v>72</v>
      </c>
      <c r="C77">
        <f t="shared" ref="C77:C83" si="2">3*1024</f>
        <v>3072</v>
      </c>
      <c r="D77">
        <v>32</v>
      </c>
      <c r="E77">
        <v>1024</v>
      </c>
      <c r="F77" t="s">
        <v>3</v>
      </c>
      <c r="G77" t="s">
        <v>3</v>
      </c>
      <c r="I77" s="2">
        <v>1.6E-2</v>
      </c>
      <c r="J77" s="2">
        <f t="shared" si="1"/>
        <v>12.582912</v>
      </c>
      <c r="K77" s="2"/>
      <c r="L77" s="2"/>
    </row>
    <row r="78" spans="2:12" x14ac:dyDescent="0.25">
      <c r="B78" s="1" t="s">
        <v>72</v>
      </c>
      <c r="C78">
        <f t="shared" si="2"/>
        <v>3072</v>
      </c>
      <c r="D78">
        <v>64</v>
      </c>
      <c r="E78">
        <v>1024</v>
      </c>
      <c r="F78" t="s">
        <v>3</v>
      </c>
      <c r="G78" t="s">
        <v>3</v>
      </c>
      <c r="I78" s="2">
        <v>1.7999999999999999E-2</v>
      </c>
      <c r="J78" s="2">
        <f t="shared" si="1"/>
        <v>22.369621333333335</v>
      </c>
      <c r="K78" s="2"/>
      <c r="L78" s="2"/>
    </row>
    <row r="79" spans="2:12" x14ac:dyDescent="0.25">
      <c r="B79" s="1" t="s">
        <v>72</v>
      </c>
      <c r="C79">
        <f t="shared" si="2"/>
        <v>3072</v>
      </c>
      <c r="D79">
        <v>128</v>
      </c>
      <c r="E79">
        <v>1024</v>
      </c>
      <c r="F79" t="s">
        <v>3</v>
      </c>
      <c r="G79" t="s">
        <v>3</v>
      </c>
      <c r="I79" s="2">
        <v>2.4E-2</v>
      </c>
      <c r="J79" s="2">
        <f t="shared" si="1"/>
        <v>33.554431999999998</v>
      </c>
      <c r="K79" s="2"/>
      <c r="L79" s="2"/>
    </row>
    <row r="80" spans="2:12" x14ac:dyDescent="0.25">
      <c r="B80" s="1" t="s">
        <v>72</v>
      </c>
      <c r="C80">
        <f t="shared" si="2"/>
        <v>3072</v>
      </c>
      <c r="D80">
        <v>16</v>
      </c>
      <c r="E80">
        <v>1024</v>
      </c>
      <c r="F80" t="s">
        <v>15</v>
      </c>
      <c r="G80" t="s">
        <v>3</v>
      </c>
      <c r="I80" s="2">
        <v>1.6E-2</v>
      </c>
      <c r="J80" s="2">
        <f t="shared" si="1"/>
        <v>6.2914560000000002</v>
      </c>
      <c r="K80" s="2"/>
      <c r="L80" s="2"/>
    </row>
    <row r="81" spans="2:12" x14ac:dyDescent="0.25">
      <c r="B81" s="1" t="s">
        <v>72</v>
      </c>
      <c r="C81">
        <f t="shared" si="2"/>
        <v>3072</v>
      </c>
      <c r="D81">
        <v>32</v>
      </c>
      <c r="E81">
        <v>1024</v>
      </c>
      <c r="F81" t="s">
        <v>15</v>
      </c>
      <c r="G81" t="s">
        <v>3</v>
      </c>
      <c r="I81" s="2">
        <v>1.7000000000000001E-2</v>
      </c>
      <c r="J81" s="2">
        <f t="shared" si="1"/>
        <v>11.842740705882354</v>
      </c>
      <c r="K81" s="2"/>
      <c r="L81" s="2"/>
    </row>
    <row r="82" spans="2:12" x14ac:dyDescent="0.25">
      <c r="B82" s="1" t="s">
        <v>72</v>
      </c>
      <c r="C82">
        <f t="shared" si="2"/>
        <v>3072</v>
      </c>
      <c r="D82">
        <v>64</v>
      </c>
      <c r="E82">
        <v>1024</v>
      </c>
      <c r="F82" t="s">
        <v>15</v>
      </c>
      <c r="G82" t="s">
        <v>3</v>
      </c>
      <c r="I82" s="2">
        <v>1.9E-2</v>
      </c>
      <c r="J82" s="2">
        <f t="shared" si="1"/>
        <v>21.192272842105261</v>
      </c>
      <c r="K82" s="2"/>
      <c r="L82" s="2"/>
    </row>
    <row r="83" spans="2:12" x14ac:dyDescent="0.25">
      <c r="B83" s="1" t="s">
        <v>72</v>
      </c>
      <c r="C83">
        <f t="shared" si="2"/>
        <v>3072</v>
      </c>
      <c r="D83">
        <v>128</v>
      </c>
      <c r="E83">
        <v>1024</v>
      </c>
      <c r="F83" t="s">
        <v>15</v>
      </c>
      <c r="G83" t="s">
        <v>3</v>
      </c>
      <c r="I83" s="2">
        <v>2.4E-2</v>
      </c>
      <c r="J83" s="2">
        <f t="shared" si="1"/>
        <v>33.554431999999998</v>
      </c>
      <c r="K83" s="2"/>
      <c r="L83" s="2"/>
    </row>
    <row r="84" spans="2:12" x14ac:dyDescent="0.25">
      <c r="B84" s="1"/>
      <c r="I84" s="2"/>
      <c r="J84" s="2"/>
      <c r="K84" s="2"/>
      <c r="L84" s="2"/>
    </row>
    <row r="85" spans="2:12" x14ac:dyDescent="0.25">
      <c r="B85" s="1" t="s">
        <v>72</v>
      </c>
      <c r="C85">
        <v>3072</v>
      </c>
      <c r="D85">
        <v>7435</v>
      </c>
      <c r="E85">
        <v>1024</v>
      </c>
      <c r="F85" t="s">
        <v>3</v>
      </c>
      <c r="G85" t="s">
        <v>15</v>
      </c>
      <c r="I85" s="2">
        <v>0.45600000000000002</v>
      </c>
      <c r="J85" s="2">
        <f>(2*C85*D85*E85)/(I85/1000)/10^12</f>
        <v>102.58108631578946</v>
      </c>
      <c r="K85" s="2"/>
      <c r="L85" s="2"/>
    </row>
    <row r="86" spans="2:12" x14ac:dyDescent="0.25">
      <c r="B86" s="1" t="s">
        <v>72</v>
      </c>
      <c r="C86">
        <v>7680</v>
      </c>
      <c r="D86">
        <v>5481</v>
      </c>
      <c r="E86">
        <v>2560</v>
      </c>
      <c r="F86" t="s">
        <v>3</v>
      </c>
      <c r="G86" t="s">
        <v>15</v>
      </c>
      <c r="I86" s="2">
        <v>1.984</v>
      </c>
      <c r="J86" s="2">
        <f>(2*C86*D86*E86)/(I86/1000)/10^12</f>
        <v>108.62988387096773</v>
      </c>
      <c r="K86" s="2"/>
      <c r="L86" s="2"/>
    </row>
    <row r="87" spans="2:12" x14ac:dyDescent="0.25">
      <c r="B87" s="1"/>
      <c r="I87" s="2"/>
      <c r="J87" s="2"/>
    </row>
    <row r="88" spans="2:12" x14ac:dyDescent="0.25">
      <c r="B88" s="1" t="s">
        <v>67</v>
      </c>
      <c r="C88">
        <v>512</v>
      </c>
      <c r="D88">
        <v>8</v>
      </c>
      <c r="E88">
        <v>500000</v>
      </c>
      <c r="F88" t="s">
        <v>3</v>
      </c>
      <c r="G88" t="s">
        <v>3</v>
      </c>
      <c r="I88" s="2">
        <v>0.65800000000000003</v>
      </c>
      <c r="J88" s="2">
        <f t="shared" ref="J88:J119" si="3">(2*C88*D88*E88)/(I88/1000)/10^12</f>
        <v>6.2249240121580538</v>
      </c>
    </row>
    <row r="89" spans="2:12" x14ac:dyDescent="0.25">
      <c r="B89" s="1" t="s">
        <v>67</v>
      </c>
      <c r="C89">
        <v>1024</v>
      </c>
      <c r="D89">
        <v>8</v>
      </c>
      <c r="E89">
        <v>500000</v>
      </c>
      <c r="F89" t="s">
        <v>3</v>
      </c>
      <c r="G89" t="s">
        <v>3</v>
      </c>
      <c r="I89" s="2">
        <v>1.2150000000000001</v>
      </c>
      <c r="J89" s="2">
        <f t="shared" si="3"/>
        <v>6.74238683127572</v>
      </c>
    </row>
    <row r="90" spans="2:12" x14ac:dyDescent="0.25">
      <c r="B90" s="1" t="s">
        <v>67</v>
      </c>
      <c r="C90">
        <v>512</v>
      </c>
      <c r="D90">
        <v>16</v>
      </c>
      <c r="E90">
        <v>500000</v>
      </c>
      <c r="F90" t="s">
        <v>3</v>
      </c>
      <c r="G90" t="s">
        <v>3</v>
      </c>
      <c r="I90" s="2">
        <v>0.67300000000000004</v>
      </c>
      <c r="J90" s="2">
        <f t="shared" si="3"/>
        <v>12.172362555720653</v>
      </c>
    </row>
    <row r="91" spans="2:12" x14ac:dyDescent="0.25">
      <c r="B91" s="1" t="s">
        <v>67</v>
      </c>
      <c r="C91">
        <v>1024</v>
      </c>
      <c r="D91">
        <v>16</v>
      </c>
      <c r="E91">
        <v>500000</v>
      </c>
      <c r="F91" t="s">
        <v>3</v>
      </c>
      <c r="G91" t="s">
        <v>3</v>
      </c>
      <c r="I91" s="2">
        <v>1.2290000000000001</v>
      </c>
      <c r="J91" s="2">
        <f t="shared" si="3"/>
        <v>13.331163547599674</v>
      </c>
    </row>
    <row r="92" spans="2:12" x14ac:dyDescent="0.25">
      <c r="B92" s="1" t="s">
        <v>67</v>
      </c>
      <c r="C92">
        <v>512</v>
      </c>
      <c r="D92">
        <v>8</v>
      </c>
      <c r="E92">
        <v>500000</v>
      </c>
      <c r="F92" t="s">
        <v>15</v>
      </c>
      <c r="G92" t="s">
        <v>3</v>
      </c>
      <c r="I92" s="2">
        <v>1.4830000000000001</v>
      </c>
      <c r="J92" s="2">
        <f t="shared" si="3"/>
        <v>2.761968981793661</v>
      </c>
    </row>
    <row r="93" spans="2:12" x14ac:dyDescent="0.25">
      <c r="B93" s="1" t="s">
        <v>67</v>
      </c>
      <c r="C93">
        <v>1024</v>
      </c>
      <c r="D93">
        <v>8</v>
      </c>
      <c r="E93">
        <v>500000</v>
      </c>
      <c r="F93" t="s">
        <v>15</v>
      </c>
      <c r="G93" t="s">
        <v>3</v>
      </c>
      <c r="I93" s="2">
        <v>2.95</v>
      </c>
      <c r="J93" s="2">
        <f t="shared" si="3"/>
        <v>2.7769491525423726</v>
      </c>
    </row>
    <row r="94" spans="2:12" x14ac:dyDescent="0.25">
      <c r="B94" s="1" t="s">
        <v>67</v>
      </c>
      <c r="C94">
        <v>512</v>
      </c>
      <c r="D94">
        <v>16</v>
      </c>
      <c r="E94">
        <v>500000</v>
      </c>
      <c r="F94" t="s">
        <v>15</v>
      </c>
      <c r="G94" t="s">
        <v>3</v>
      </c>
      <c r="I94" s="2">
        <v>1.47</v>
      </c>
      <c r="J94" s="2">
        <f t="shared" si="3"/>
        <v>5.572789115646259</v>
      </c>
    </row>
    <row r="95" spans="2:12" x14ac:dyDescent="0.25">
      <c r="B95" s="1" t="s">
        <v>67</v>
      </c>
      <c r="C95">
        <v>1024</v>
      </c>
      <c r="D95">
        <v>16</v>
      </c>
      <c r="E95">
        <v>500000</v>
      </c>
      <c r="F95" t="s">
        <v>15</v>
      </c>
      <c r="G95" t="s">
        <v>3</v>
      </c>
      <c r="I95" s="2">
        <v>3.0350000000000001</v>
      </c>
      <c r="J95" s="2">
        <f t="shared" si="3"/>
        <v>5.3983525535420096</v>
      </c>
    </row>
    <row r="96" spans="2:12" x14ac:dyDescent="0.25">
      <c r="B96" s="1" t="s">
        <v>73</v>
      </c>
      <c r="C96">
        <v>1024</v>
      </c>
      <c r="D96">
        <v>700</v>
      </c>
      <c r="E96">
        <v>512</v>
      </c>
      <c r="F96" t="s">
        <v>3</v>
      </c>
      <c r="G96" t="s">
        <v>3</v>
      </c>
      <c r="I96" s="2">
        <v>1.7999999999999999E-2</v>
      </c>
      <c r="J96" s="2">
        <f t="shared" si="3"/>
        <v>40.777955555555565</v>
      </c>
    </row>
    <row r="97" spans="1:10" x14ac:dyDescent="0.25">
      <c r="B97" s="1" t="s">
        <v>73</v>
      </c>
      <c r="C97">
        <v>1024</v>
      </c>
      <c r="D97">
        <v>700</v>
      </c>
      <c r="E97">
        <v>512</v>
      </c>
      <c r="F97" t="s">
        <v>15</v>
      </c>
      <c r="G97" t="s">
        <v>3</v>
      </c>
      <c r="I97" s="2">
        <v>1.9E-2</v>
      </c>
      <c r="J97" s="2">
        <f t="shared" si="3"/>
        <v>38.631747368421046</v>
      </c>
    </row>
    <row r="98" spans="1:10" x14ac:dyDescent="0.25">
      <c r="B98" s="1" t="s">
        <v>72</v>
      </c>
      <c r="C98">
        <v>7680</v>
      </c>
      <c r="D98">
        <v>24000</v>
      </c>
      <c r="E98">
        <v>2560</v>
      </c>
      <c r="F98" t="s">
        <v>3</v>
      </c>
      <c r="G98" t="s">
        <v>3</v>
      </c>
      <c r="I98" s="2">
        <v>9.0090000000000003</v>
      </c>
      <c r="J98" s="2">
        <f t="shared" si="3"/>
        <v>104.75284715284715</v>
      </c>
    </row>
    <row r="99" spans="1:10" x14ac:dyDescent="0.25">
      <c r="B99" s="1" t="s">
        <v>72</v>
      </c>
      <c r="C99">
        <v>6144</v>
      </c>
      <c r="D99">
        <v>24000</v>
      </c>
      <c r="E99">
        <v>2048</v>
      </c>
      <c r="F99" t="s">
        <v>3</v>
      </c>
      <c r="G99" t="s">
        <v>3</v>
      </c>
      <c r="I99" s="2">
        <v>5.6870000000000003</v>
      </c>
      <c r="J99" s="2">
        <f t="shared" si="3"/>
        <v>106.20358290838755</v>
      </c>
    </row>
    <row r="100" spans="1:10" x14ac:dyDescent="0.25">
      <c r="A100" s="1"/>
      <c r="B100" s="1" t="s">
        <v>72</v>
      </c>
      <c r="C100" s="1">
        <v>4608</v>
      </c>
      <c r="D100" s="1">
        <v>24000</v>
      </c>
      <c r="E100" s="1">
        <v>1536</v>
      </c>
      <c r="F100" s="1" t="s">
        <v>3</v>
      </c>
      <c r="G100" s="1" t="s">
        <v>3</v>
      </c>
      <c r="H100" s="1"/>
      <c r="I100" s="2">
        <v>3.4470000000000001</v>
      </c>
      <c r="J100" s="2">
        <f t="shared" si="3"/>
        <v>98.5606684073107</v>
      </c>
    </row>
    <row r="101" spans="1:10" x14ac:dyDescent="0.25">
      <c r="A101" s="1"/>
      <c r="B101" s="1" t="s">
        <v>72</v>
      </c>
      <c r="C101" s="1">
        <v>8448</v>
      </c>
      <c r="D101" s="1">
        <v>24000</v>
      </c>
      <c r="E101" s="1">
        <v>2816</v>
      </c>
      <c r="F101" s="1" t="s">
        <v>3</v>
      </c>
      <c r="G101" s="1" t="s">
        <v>3</v>
      </c>
      <c r="H101" s="1"/>
      <c r="I101" s="2">
        <v>10.696</v>
      </c>
      <c r="J101" s="2">
        <f t="shared" si="3"/>
        <v>106.75946746447272</v>
      </c>
    </row>
    <row r="102" spans="1:10" x14ac:dyDescent="0.25">
      <c r="A102" s="1"/>
      <c r="B102" s="1" t="s">
        <v>72</v>
      </c>
      <c r="C102" s="1">
        <v>3072</v>
      </c>
      <c r="D102" s="1">
        <v>24000</v>
      </c>
      <c r="E102" s="1">
        <v>1024</v>
      </c>
      <c r="F102" s="1" t="s">
        <v>3</v>
      </c>
      <c r="G102" s="1" t="s">
        <v>3</v>
      </c>
      <c r="H102" s="1"/>
      <c r="I102" s="2">
        <v>1.61</v>
      </c>
      <c r="J102" s="2">
        <f t="shared" si="3"/>
        <v>93.785679503105584</v>
      </c>
    </row>
    <row r="103" spans="1:10" x14ac:dyDescent="0.25">
      <c r="B103" s="1" t="s">
        <v>72</v>
      </c>
      <c r="C103">
        <v>7680</v>
      </c>
      <c r="D103">
        <v>48000</v>
      </c>
      <c r="E103">
        <v>2560</v>
      </c>
      <c r="F103" t="s">
        <v>3</v>
      </c>
      <c r="G103" t="s">
        <v>3</v>
      </c>
      <c r="I103" s="2">
        <v>17.904</v>
      </c>
      <c r="J103" s="2">
        <f t="shared" si="3"/>
        <v>105.41983914209116</v>
      </c>
    </row>
    <row r="104" spans="1:10" x14ac:dyDescent="0.25">
      <c r="B104" s="1" t="s">
        <v>72</v>
      </c>
      <c r="C104">
        <v>6144</v>
      </c>
      <c r="D104">
        <v>48000</v>
      </c>
      <c r="E104">
        <v>2048</v>
      </c>
      <c r="F104" t="s">
        <v>3</v>
      </c>
      <c r="G104" t="s">
        <v>3</v>
      </c>
      <c r="I104" s="2">
        <v>11.260999999999999</v>
      </c>
      <c r="J104" s="2">
        <f t="shared" si="3"/>
        <v>107.2692968652873</v>
      </c>
    </row>
    <row r="105" spans="1:10" x14ac:dyDescent="0.25">
      <c r="A105" s="1"/>
      <c r="B105" s="1" t="s">
        <v>72</v>
      </c>
      <c r="C105" s="1">
        <v>4608</v>
      </c>
      <c r="D105" s="1">
        <v>48000</v>
      </c>
      <c r="E105" s="1">
        <v>1536</v>
      </c>
      <c r="F105" s="1" t="s">
        <v>3</v>
      </c>
      <c r="G105" s="1" t="s">
        <v>3</v>
      </c>
      <c r="H105" s="1"/>
      <c r="I105" s="2">
        <v>6.8109999999999999</v>
      </c>
      <c r="J105" s="2">
        <f t="shared" si="3"/>
        <v>99.7617454118338</v>
      </c>
    </row>
    <row r="106" spans="1:10" x14ac:dyDescent="0.25">
      <c r="A106" s="1"/>
      <c r="B106" s="1" t="s">
        <v>72</v>
      </c>
      <c r="C106" s="1">
        <v>8448</v>
      </c>
      <c r="D106" s="1">
        <v>48000</v>
      </c>
      <c r="E106" s="1">
        <v>2816</v>
      </c>
      <c r="F106" s="1" t="s">
        <v>3</v>
      </c>
      <c r="G106" s="1" t="s">
        <v>3</v>
      </c>
      <c r="H106" s="1"/>
      <c r="I106" s="2">
        <v>21.216999999999999</v>
      </c>
      <c r="J106" s="2">
        <f t="shared" si="3"/>
        <v>107.64003054154688</v>
      </c>
    </row>
    <row r="107" spans="1:10" x14ac:dyDescent="0.25">
      <c r="A107" s="1"/>
      <c r="B107" s="1" t="s">
        <v>72</v>
      </c>
      <c r="C107" s="1">
        <v>3072</v>
      </c>
      <c r="D107" s="1">
        <v>48000</v>
      </c>
      <c r="E107" s="1">
        <v>1024</v>
      </c>
      <c r="F107" s="1" t="s">
        <v>3</v>
      </c>
      <c r="G107" s="1" t="s">
        <v>3</v>
      </c>
      <c r="H107" s="1"/>
      <c r="I107" s="2">
        <v>3.1680000000000001</v>
      </c>
      <c r="J107" s="2">
        <f t="shared" si="3"/>
        <v>95.325090909090903</v>
      </c>
    </row>
    <row r="108" spans="1:10" x14ac:dyDescent="0.25">
      <c r="B108" s="1" t="s">
        <v>72</v>
      </c>
      <c r="C108">
        <v>7680</v>
      </c>
      <c r="D108">
        <v>24000</v>
      </c>
      <c r="E108">
        <v>2560</v>
      </c>
      <c r="F108" t="s">
        <v>15</v>
      </c>
      <c r="G108" t="s">
        <v>3</v>
      </c>
      <c r="I108" s="2">
        <v>9.8610000000000007</v>
      </c>
      <c r="J108" s="2">
        <f t="shared" si="3"/>
        <v>95.702099178582301</v>
      </c>
    </row>
    <row r="109" spans="1:10" x14ac:dyDescent="0.25">
      <c r="B109" s="1" t="s">
        <v>72</v>
      </c>
      <c r="C109">
        <v>6144</v>
      </c>
      <c r="D109">
        <v>24000</v>
      </c>
      <c r="E109">
        <v>2048</v>
      </c>
      <c r="F109" t="s">
        <v>15</v>
      </c>
      <c r="G109" t="s">
        <v>3</v>
      </c>
      <c r="I109" s="2">
        <v>5.7640000000000002</v>
      </c>
      <c r="J109" s="2">
        <f t="shared" si="3"/>
        <v>104.78483275503123</v>
      </c>
    </row>
    <row r="110" spans="1:10" x14ac:dyDescent="0.25">
      <c r="A110" s="1"/>
      <c r="B110" s="1" t="s">
        <v>72</v>
      </c>
      <c r="C110" s="1">
        <v>4608</v>
      </c>
      <c r="D110" s="1">
        <v>24000</v>
      </c>
      <c r="E110" s="1">
        <v>1536</v>
      </c>
      <c r="F110" s="1" t="s">
        <v>15</v>
      </c>
      <c r="G110" s="1" t="s">
        <v>3</v>
      </c>
      <c r="H110" s="1"/>
      <c r="I110" s="2">
        <v>3.6419999999999999</v>
      </c>
      <c r="J110" s="2">
        <f t="shared" si="3"/>
        <v>93.283532125205937</v>
      </c>
    </row>
    <row r="111" spans="1:10" x14ac:dyDescent="0.25">
      <c r="A111" s="1"/>
      <c r="B111" s="1" t="s">
        <v>72</v>
      </c>
      <c r="C111" s="1">
        <v>8448</v>
      </c>
      <c r="D111" s="1">
        <v>24000</v>
      </c>
      <c r="E111" s="1">
        <v>2816</v>
      </c>
      <c r="F111" s="1" t="s">
        <v>15</v>
      </c>
      <c r="G111" s="1" t="s">
        <v>3</v>
      </c>
      <c r="H111" s="1"/>
      <c r="I111" s="2">
        <v>11.162000000000001</v>
      </c>
      <c r="J111" s="2">
        <f t="shared" si="3"/>
        <v>102.30238881920803</v>
      </c>
    </row>
    <row r="112" spans="1:10" x14ac:dyDescent="0.25">
      <c r="A112" s="1"/>
      <c r="B112" s="1" t="s">
        <v>72</v>
      </c>
      <c r="C112" s="1">
        <v>3072</v>
      </c>
      <c r="D112" s="1">
        <v>24000</v>
      </c>
      <c r="E112" s="1">
        <v>1024</v>
      </c>
      <c r="F112" s="1" t="s">
        <v>15</v>
      </c>
      <c r="G112" s="1" t="s">
        <v>3</v>
      </c>
      <c r="H112" s="1"/>
      <c r="I112" s="2">
        <v>1.6839999999999999</v>
      </c>
      <c r="J112" s="2">
        <f t="shared" si="3"/>
        <v>89.664456057007129</v>
      </c>
    </row>
    <row r="113" spans="1:10" x14ac:dyDescent="0.25">
      <c r="B113" s="1" t="s">
        <v>72</v>
      </c>
      <c r="C113">
        <v>7680</v>
      </c>
      <c r="D113">
        <v>48000</v>
      </c>
      <c r="E113">
        <v>2560</v>
      </c>
      <c r="F113" t="s">
        <v>15</v>
      </c>
      <c r="G113" t="s">
        <v>3</v>
      </c>
      <c r="I113" s="2">
        <v>19.638999999999999</v>
      </c>
      <c r="J113" s="2">
        <f t="shared" si="3"/>
        <v>96.106563470645142</v>
      </c>
    </row>
    <row r="114" spans="1:10" x14ac:dyDescent="0.25">
      <c r="B114" s="1" t="s">
        <v>72</v>
      </c>
      <c r="C114">
        <v>6144</v>
      </c>
      <c r="D114">
        <v>48000</v>
      </c>
      <c r="E114">
        <v>2048</v>
      </c>
      <c r="F114" t="s">
        <v>15</v>
      </c>
      <c r="G114" t="s">
        <v>3</v>
      </c>
      <c r="I114" s="2">
        <v>11.427</v>
      </c>
      <c r="J114" s="2">
        <f t="shared" si="3"/>
        <v>105.71099606195851</v>
      </c>
    </row>
    <row r="115" spans="1:10" x14ac:dyDescent="0.25">
      <c r="A115" s="1"/>
      <c r="B115" s="1" t="s">
        <v>72</v>
      </c>
      <c r="C115" s="1">
        <v>4608</v>
      </c>
      <c r="D115" s="1">
        <v>48000</v>
      </c>
      <c r="E115" s="1">
        <v>1536</v>
      </c>
      <c r="F115" s="1" t="s">
        <v>15</v>
      </c>
      <c r="G115" s="1" t="s">
        <v>3</v>
      </c>
      <c r="H115" s="1"/>
      <c r="I115" s="2">
        <v>7.1989999999999998</v>
      </c>
      <c r="J115" s="2">
        <f t="shared" si="3"/>
        <v>94.384949020697334</v>
      </c>
    </row>
    <row r="116" spans="1:10" x14ac:dyDescent="0.25">
      <c r="A116" s="1"/>
      <c r="B116" s="1" t="s">
        <v>72</v>
      </c>
      <c r="C116" s="1">
        <v>8448</v>
      </c>
      <c r="D116" s="1">
        <v>48000</v>
      </c>
      <c r="E116" s="1">
        <v>2816</v>
      </c>
      <c r="F116" s="1" t="s">
        <v>15</v>
      </c>
      <c r="G116" s="1" t="s">
        <v>3</v>
      </c>
      <c r="H116" s="1"/>
      <c r="I116" s="2">
        <v>22.221</v>
      </c>
      <c r="J116" s="2">
        <f t="shared" si="3"/>
        <v>102.77658647225597</v>
      </c>
    </row>
    <row r="117" spans="1:10" x14ac:dyDescent="0.25">
      <c r="A117" s="1"/>
      <c r="B117" s="1" t="s">
        <v>72</v>
      </c>
      <c r="C117" s="1">
        <v>3072</v>
      </c>
      <c r="D117" s="1">
        <v>48000</v>
      </c>
      <c r="E117" s="1">
        <v>1024</v>
      </c>
      <c r="F117" s="1" t="s">
        <v>15</v>
      </c>
      <c r="G117" s="1" t="s">
        <v>3</v>
      </c>
      <c r="H117" s="1"/>
      <c r="I117" s="2">
        <v>3.3250000000000002</v>
      </c>
      <c r="J117" s="2">
        <f t="shared" si="3"/>
        <v>90.824026466165407</v>
      </c>
    </row>
    <row r="118" spans="1:10" x14ac:dyDescent="0.25">
      <c r="A118" s="1"/>
      <c r="B118" s="1" t="s">
        <v>72</v>
      </c>
      <c r="C118" s="1">
        <v>6144</v>
      </c>
      <c r="D118" s="1">
        <v>16</v>
      </c>
      <c r="E118" s="1">
        <v>2048</v>
      </c>
      <c r="F118" s="1" t="s">
        <v>3</v>
      </c>
      <c r="G118" s="1" t="s">
        <v>3</v>
      </c>
      <c r="H118" s="1"/>
      <c r="I118" s="2">
        <v>4.2999999999999997E-2</v>
      </c>
      <c r="J118" s="2">
        <f t="shared" si="3"/>
        <v>9.3640275348837232</v>
      </c>
    </row>
    <row r="119" spans="1:10" x14ac:dyDescent="0.25">
      <c r="A119" s="1"/>
      <c r="B119" s="1" t="s">
        <v>72</v>
      </c>
      <c r="C119" s="1">
        <v>4608</v>
      </c>
      <c r="D119" s="1">
        <v>16</v>
      </c>
      <c r="E119" s="1">
        <v>1536</v>
      </c>
      <c r="F119" s="1" t="s">
        <v>3</v>
      </c>
      <c r="G119" s="1" t="s">
        <v>3</v>
      </c>
      <c r="H119" s="1"/>
      <c r="I119" s="2">
        <v>2.5999999999999999E-2</v>
      </c>
      <c r="J119" s="2">
        <f t="shared" si="3"/>
        <v>8.7112467692307689</v>
      </c>
    </row>
    <row r="120" spans="1:10" x14ac:dyDescent="0.25">
      <c r="A120" s="1"/>
      <c r="B120" s="1" t="s">
        <v>72</v>
      </c>
      <c r="C120" s="1">
        <v>8448</v>
      </c>
      <c r="D120" s="1">
        <v>16</v>
      </c>
      <c r="E120" s="1">
        <v>2816</v>
      </c>
      <c r="F120" s="1" t="s">
        <v>3</v>
      </c>
      <c r="G120" s="1" t="s">
        <v>3</v>
      </c>
      <c r="H120" s="1"/>
      <c r="I120" s="2">
        <v>6.5000000000000002E-2</v>
      </c>
      <c r="J120" s="2">
        <f t="shared" ref="J120:J151" si="4">(2*C120*D120*E120)/(I120/1000)/10^12</f>
        <v>11.711787323076923</v>
      </c>
    </row>
    <row r="121" spans="1:10" x14ac:dyDescent="0.25">
      <c r="A121" s="1"/>
      <c r="B121" s="1" t="s">
        <v>72</v>
      </c>
      <c r="C121" s="1">
        <v>6144</v>
      </c>
      <c r="D121" s="1">
        <v>32</v>
      </c>
      <c r="E121" s="1">
        <v>2048</v>
      </c>
      <c r="F121" s="1" t="s">
        <v>3</v>
      </c>
      <c r="G121" s="1" t="s">
        <v>3</v>
      </c>
      <c r="H121" s="1"/>
      <c r="I121" s="2">
        <v>4.1000000000000002E-2</v>
      </c>
      <c r="J121" s="2">
        <f t="shared" si="4"/>
        <v>19.641618731707318</v>
      </c>
    </row>
    <row r="122" spans="1:10" x14ac:dyDescent="0.25">
      <c r="A122" s="1"/>
      <c r="B122" s="1" t="s">
        <v>72</v>
      </c>
      <c r="C122" s="1">
        <v>4608</v>
      </c>
      <c r="D122" s="1">
        <v>32</v>
      </c>
      <c r="E122" s="1">
        <v>1536</v>
      </c>
      <c r="F122" s="1" t="s">
        <v>3</v>
      </c>
      <c r="G122" s="1" t="s">
        <v>3</v>
      </c>
      <c r="H122" s="1"/>
      <c r="I122" s="2">
        <v>2.7E-2</v>
      </c>
      <c r="J122" s="2">
        <f t="shared" si="4"/>
        <v>16.777215999999999</v>
      </c>
    </row>
    <row r="123" spans="1:10" x14ac:dyDescent="0.25">
      <c r="A123" s="1"/>
      <c r="B123" s="1" t="s">
        <v>72</v>
      </c>
      <c r="C123" s="1">
        <v>8448</v>
      </c>
      <c r="D123" s="1">
        <v>32</v>
      </c>
      <c r="E123" s="1">
        <v>2816</v>
      </c>
      <c r="F123" s="1" t="s">
        <v>3</v>
      </c>
      <c r="G123" s="1" t="s">
        <v>3</v>
      </c>
      <c r="H123" s="1"/>
      <c r="I123" s="2">
        <v>6.5000000000000002E-2</v>
      </c>
      <c r="J123" s="2">
        <f t="shared" si="4"/>
        <v>23.423574646153845</v>
      </c>
    </row>
    <row r="124" spans="1:10" x14ac:dyDescent="0.25">
      <c r="A124" s="1"/>
      <c r="B124" s="1" t="s">
        <v>72</v>
      </c>
      <c r="C124" s="1">
        <v>6144</v>
      </c>
      <c r="D124" s="1">
        <v>16</v>
      </c>
      <c r="E124" s="1">
        <v>2048</v>
      </c>
      <c r="F124" s="1" t="s">
        <v>15</v>
      </c>
      <c r="G124" s="1" t="s">
        <v>3</v>
      </c>
      <c r="H124" s="1"/>
      <c r="I124" s="2">
        <v>4.2999999999999997E-2</v>
      </c>
      <c r="J124" s="2">
        <f t="shared" si="4"/>
        <v>9.3640275348837232</v>
      </c>
    </row>
    <row r="125" spans="1:10" x14ac:dyDescent="0.25">
      <c r="A125" s="1"/>
      <c r="B125" s="1" t="s">
        <v>72</v>
      </c>
      <c r="C125" s="1">
        <v>4608</v>
      </c>
      <c r="D125" s="1">
        <v>16</v>
      </c>
      <c r="E125" s="1">
        <v>1536</v>
      </c>
      <c r="F125" s="1" t="s">
        <v>15</v>
      </c>
      <c r="G125" s="1" t="s">
        <v>3</v>
      </c>
      <c r="H125" s="1"/>
      <c r="I125" s="2">
        <v>3.6999999999999998E-2</v>
      </c>
      <c r="J125" s="2">
        <f t="shared" si="4"/>
        <v>6.1214166486486494</v>
      </c>
    </row>
    <row r="126" spans="1:10" x14ac:dyDescent="0.25">
      <c r="A126" s="1"/>
      <c r="B126" s="1" t="s">
        <v>72</v>
      </c>
      <c r="C126" s="1">
        <v>8448</v>
      </c>
      <c r="D126" s="1">
        <v>16</v>
      </c>
      <c r="E126" s="1">
        <v>2816</v>
      </c>
      <c r="F126" s="1" t="s">
        <v>15</v>
      </c>
      <c r="G126" s="1" t="s">
        <v>3</v>
      </c>
      <c r="H126" s="1"/>
      <c r="I126" s="2">
        <v>9.6000000000000002E-2</v>
      </c>
      <c r="J126" s="2">
        <f t="shared" si="4"/>
        <v>7.929856</v>
      </c>
    </row>
    <row r="127" spans="1:10" x14ac:dyDescent="0.25">
      <c r="A127" s="1"/>
      <c r="B127" s="1" t="s">
        <v>72</v>
      </c>
      <c r="C127" s="1">
        <v>6144</v>
      </c>
      <c r="D127" s="1">
        <v>32</v>
      </c>
      <c r="E127" s="1">
        <v>2048</v>
      </c>
      <c r="F127" s="1" t="s">
        <v>15</v>
      </c>
      <c r="G127" s="1" t="s">
        <v>3</v>
      </c>
      <c r="H127" s="1"/>
      <c r="I127" s="2">
        <v>4.3999999999999997E-2</v>
      </c>
      <c r="J127" s="2">
        <f t="shared" si="4"/>
        <v>18.302417454545452</v>
      </c>
    </row>
    <row r="128" spans="1:10" x14ac:dyDescent="0.25">
      <c r="A128" s="1"/>
      <c r="B128" s="1" t="s">
        <v>72</v>
      </c>
      <c r="C128" s="1">
        <v>4608</v>
      </c>
      <c r="D128" s="1">
        <v>32</v>
      </c>
      <c r="E128" s="1">
        <v>1536</v>
      </c>
      <c r="F128" s="1" t="s">
        <v>15</v>
      </c>
      <c r="G128" s="1" t="s">
        <v>3</v>
      </c>
      <c r="H128" s="1"/>
      <c r="I128" s="2">
        <v>3.9E-2</v>
      </c>
      <c r="J128" s="2">
        <f t="shared" si="4"/>
        <v>11.614995692307694</v>
      </c>
    </row>
    <row r="129" spans="1:10" x14ac:dyDescent="0.25">
      <c r="A129" s="1"/>
      <c r="B129" s="1" t="s">
        <v>72</v>
      </c>
      <c r="C129" s="1">
        <v>8448</v>
      </c>
      <c r="D129" s="1">
        <v>32</v>
      </c>
      <c r="E129" s="1">
        <v>2816</v>
      </c>
      <c r="F129" s="1" t="s">
        <v>15</v>
      </c>
      <c r="G129" s="1" t="s">
        <v>3</v>
      </c>
      <c r="H129" s="1"/>
      <c r="I129" s="2">
        <v>0.1</v>
      </c>
      <c r="J129" s="2">
        <f t="shared" si="4"/>
        <v>15.22532352</v>
      </c>
    </row>
    <row r="130" spans="1:10" x14ac:dyDescent="0.25">
      <c r="B130" s="1" t="s">
        <v>72</v>
      </c>
      <c r="C130" s="1">
        <v>512</v>
      </c>
      <c r="D130">
        <f>1500*16</f>
        <v>24000</v>
      </c>
      <c r="E130" s="1">
        <v>2816</v>
      </c>
      <c r="F130" s="1" t="s">
        <v>3</v>
      </c>
      <c r="G130" s="1" t="s">
        <v>3</v>
      </c>
      <c r="H130" s="1"/>
      <c r="I130" s="2">
        <v>0.67900000000000005</v>
      </c>
      <c r="J130" s="2">
        <f t="shared" si="4"/>
        <v>101.92344035346098</v>
      </c>
    </row>
    <row r="131" spans="1:10" x14ac:dyDescent="0.25">
      <c r="B131" s="1" t="s">
        <v>72</v>
      </c>
      <c r="C131" s="1">
        <v>512</v>
      </c>
      <c r="D131">
        <f t="shared" ref="D131:D137" si="5">1500*16</f>
        <v>24000</v>
      </c>
      <c r="E131" s="1">
        <v>2048</v>
      </c>
      <c r="F131" s="1" t="s">
        <v>3</v>
      </c>
      <c r="G131" s="1" t="s">
        <v>3</v>
      </c>
      <c r="H131" s="1"/>
      <c r="I131" s="2">
        <v>0.5</v>
      </c>
      <c r="J131" s="2">
        <f t="shared" si="4"/>
        <v>100.663296</v>
      </c>
    </row>
    <row r="132" spans="1:10" x14ac:dyDescent="0.25">
      <c r="B132" s="1" t="s">
        <v>72</v>
      </c>
      <c r="C132" s="1">
        <v>512</v>
      </c>
      <c r="D132">
        <f t="shared" si="5"/>
        <v>24000</v>
      </c>
      <c r="E132" s="1">
        <v>2560</v>
      </c>
      <c r="F132" s="1" t="s">
        <v>3</v>
      </c>
      <c r="G132" s="1" t="s">
        <v>3</v>
      </c>
      <c r="H132" s="1"/>
      <c r="I132" s="2">
        <v>0.64500000000000002</v>
      </c>
      <c r="J132" s="2">
        <f t="shared" si="4"/>
        <v>97.541953488372073</v>
      </c>
    </row>
    <row r="133" spans="1:10" x14ac:dyDescent="0.25">
      <c r="B133" s="1" t="s">
        <v>72</v>
      </c>
      <c r="C133" s="1">
        <v>512</v>
      </c>
      <c r="D133">
        <f t="shared" si="5"/>
        <v>24000</v>
      </c>
      <c r="E133" s="1">
        <v>1530</v>
      </c>
      <c r="F133" s="1" t="s">
        <v>3</v>
      </c>
      <c r="G133" s="1" t="s">
        <v>3</v>
      </c>
      <c r="H133" s="1"/>
      <c r="I133" s="2">
        <v>0.40200000000000002</v>
      </c>
      <c r="J133" s="2">
        <f t="shared" si="4"/>
        <v>93.535522388059704</v>
      </c>
    </row>
    <row r="134" spans="1:10" x14ac:dyDescent="0.25">
      <c r="B134" s="1" t="s">
        <v>72</v>
      </c>
      <c r="C134" s="1">
        <v>1024</v>
      </c>
      <c r="D134">
        <f t="shared" si="5"/>
        <v>24000</v>
      </c>
      <c r="E134" s="1">
        <v>2816</v>
      </c>
      <c r="F134" s="1" t="s">
        <v>3</v>
      </c>
      <c r="G134" s="1" t="s">
        <v>3</v>
      </c>
      <c r="H134" s="1"/>
      <c r="I134" s="2">
        <v>1.349</v>
      </c>
      <c r="J134" s="2">
        <f t="shared" si="4"/>
        <v>102.60343365455894</v>
      </c>
    </row>
    <row r="135" spans="1:10" x14ac:dyDescent="0.25">
      <c r="B135" s="1" t="s">
        <v>72</v>
      </c>
      <c r="C135" s="1">
        <v>1024</v>
      </c>
      <c r="D135">
        <f t="shared" si="5"/>
        <v>24000</v>
      </c>
      <c r="E135" s="1">
        <v>2048</v>
      </c>
      <c r="F135" s="1" t="s">
        <v>3</v>
      </c>
      <c r="G135" s="1" t="s">
        <v>3</v>
      </c>
      <c r="H135" s="1"/>
      <c r="I135" s="2">
        <v>0.98599999999999999</v>
      </c>
      <c r="J135" s="2">
        <f t="shared" si="4"/>
        <v>102.09259229208926</v>
      </c>
    </row>
    <row r="136" spans="1:10" x14ac:dyDescent="0.25">
      <c r="B136" s="1" t="s">
        <v>72</v>
      </c>
      <c r="C136" s="1">
        <v>1024</v>
      </c>
      <c r="D136">
        <f t="shared" si="5"/>
        <v>24000</v>
      </c>
      <c r="E136" s="1">
        <v>2560</v>
      </c>
      <c r="F136" s="1" t="s">
        <v>3</v>
      </c>
      <c r="G136" s="1" t="s">
        <v>3</v>
      </c>
      <c r="H136" s="1"/>
      <c r="I136" s="2">
        <v>1.25</v>
      </c>
      <c r="J136" s="2">
        <f t="shared" si="4"/>
        <v>100.663296</v>
      </c>
    </row>
    <row r="137" spans="1:10" x14ac:dyDescent="0.25">
      <c r="B137" s="1" t="s">
        <v>72</v>
      </c>
      <c r="C137" s="1">
        <v>1024</v>
      </c>
      <c r="D137">
        <f t="shared" si="5"/>
        <v>24000</v>
      </c>
      <c r="E137" s="1">
        <v>1530</v>
      </c>
      <c r="F137" s="1" t="s">
        <v>3</v>
      </c>
      <c r="G137" s="1" t="s">
        <v>3</v>
      </c>
      <c r="H137" s="1"/>
      <c r="I137" s="2">
        <v>0.78200000000000003</v>
      </c>
      <c r="J137" s="2">
        <f t="shared" si="4"/>
        <v>96.166956521739124</v>
      </c>
    </row>
    <row r="138" spans="1:10" x14ac:dyDescent="0.25">
      <c r="B138" s="1" t="s">
        <v>72</v>
      </c>
      <c r="C138" s="1">
        <v>512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8.0000000000000002E-3</v>
      </c>
      <c r="J138" s="2">
        <f t="shared" si="4"/>
        <v>1.048576</v>
      </c>
    </row>
    <row r="139" spans="1:10" x14ac:dyDescent="0.25">
      <c r="B139" s="1" t="s">
        <v>72</v>
      </c>
      <c r="C139" s="1">
        <v>1024</v>
      </c>
      <c r="D139" s="1">
        <v>16</v>
      </c>
      <c r="E139" s="1">
        <v>512</v>
      </c>
      <c r="F139" s="1" t="s">
        <v>3</v>
      </c>
      <c r="G139" s="1" t="s">
        <v>3</v>
      </c>
      <c r="H139" s="1"/>
      <c r="I139" s="2">
        <v>8.0000000000000002E-3</v>
      </c>
      <c r="J139" s="2">
        <f t="shared" si="4"/>
        <v>2.0971519999999999</v>
      </c>
    </row>
    <row r="140" spans="1:10" x14ac:dyDescent="0.25">
      <c r="B140" s="1" t="s">
        <v>72</v>
      </c>
      <c r="C140" s="1">
        <v>512</v>
      </c>
      <c r="D140">
        <f>1500*16</f>
        <v>24000</v>
      </c>
      <c r="E140" s="1">
        <v>2816</v>
      </c>
      <c r="F140" s="1" t="s">
        <v>15</v>
      </c>
      <c r="G140" s="1" t="s">
        <v>3</v>
      </c>
      <c r="H140" s="1"/>
      <c r="I140" s="2">
        <v>0.70199999999999996</v>
      </c>
      <c r="J140" s="2">
        <f t="shared" si="4"/>
        <v>98.584068376068387</v>
      </c>
    </row>
    <row r="141" spans="1:10" x14ac:dyDescent="0.25">
      <c r="B141" s="1" t="s">
        <v>72</v>
      </c>
      <c r="C141" s="1">
        <v>512</v>
      </c>
      <c r="D141">
        <f t="shared" ref="D141:D147" si="6">1500*16</f>
        <v>24000</v>
      </c>
      <c r="E141" s="1">
        <v>2048</v>
      </c>
      <c r="F141" s="1" t="s">
        <v>15</v>
      </c>
      <c r="G141" s="1" t="s">
        <v>3</v>
      </c>
      <c r="H141" s="1"/>
      <c r="I141" s="2">
        <v>0.50600000000000001</v>
      </c>
      <c r="J141" s="2">
        <f t="shared" si="4"/>
        <v>99.46966007905138</v>
      </c>
    </row>
    <row r="142" spans="1:10" x14ac:dyDescent="0.25">
      <c r="B142" s="1" t="s">
        <v>72</v>
      </c>
      <c r="C142" s="1">
        <v>512</v>
      </c>
      <c r="D142">
        <f t="shared" si="6"/>
        <v>24000</v>
      </c>
      <c r="E142" s="1">
        <v>2560</v>
      </c>
      <c r="F142" s="1" t="s">
        <v>15</v>
      </c>
      <c r="G142" s="1" t="s">
        <v>3</v>
      </c>
      <c r="H142" s="1"/>
      <c r="I142" s="2">
        <v>0.67800000000000005</v>
      </c>
      <c r="J142" s="2">
        <f t="shared" si="4"/>
        <v>92.794336283185842</v>
      </c>
    </row>
    <row r="143" spans="1:10" x14ac:dyDescent="0.25">
      <c r="B143" s="1" t="s">
        <v>72</v>
      </c>
      <c r="C143" s="1">
        <v>512</v>
      </c>
      <c r="D143">
        <f t="shared" si="6"/>
        <v>24000</v>
      </c>
      <c r="E143" s="1">
        <v>1530</v>
      </c>
      <c r="F143" s="1" t="s">
        <v>15</v>
      </c>
      <c r="G143" s="1" t="s">
        <v>3</v>
      </c>
      <c r="H143" s="1"/>
      <c r="I143" s="2">
        <v>0.42</v>
      </c>
      <c r="J143" s="2">
        <f t="shared" si="4"/>
        <v>89.526857142857153</v>
      </c>
    </row>
    <row r="144" spans="1:10" x14ac:dyDescent="0.25">
      <c r="B144" s="1" t="s">
        <v>72</v>
      </c>
      <c r="C144" s="1">
        <v>1024</v>
      </c>
      <c r="D144">
        <f t="shared" si="6"/>
        <v>24000</v>
      </c>
      <c r="E144" s="1">
        <v>2816</v>
      </c>
      <c r="F144" s="1" t="s">
        <v>15</v>
      </c>
      <c r="G144" s="1" t="s">
        <v>3</v>
      </c>
      <c r="H144" s="1"/>
      <c r="I144" s="2">
        <v>1.3919999999999999</v>
      </c>
      <c r="J144" s="2">
        <f t="shared" si="4"/>
        <v>99.433931034482768</v>
      </c>
    </row>
    <row r="145" spans="2:10" x14ac:dyDescent="0.25">
      <c r="B145" s="1" t="s">
        <v>72</v>
      </c>
      <c r="C145" s="1">
        <v>1024</v>
      </c>
      <c r="D145">
        <f t="shared" si="6"/>
        <v>24000</v>
      </c>
      <c r="E145" s="1">
        <v>2048</v>
      </c>
      <c r="F145" s="1" t="s">
        <v>15</v>
      </c>
      <c r="G145" s="1" t="s">
        <v>3</v>
      </c>
      <c r="H145" s="1"/>
      <c r="I145" s="2">
        <v>0.97</v>
      </c>
      <c r="J145" s="2">
        <f t="shared" si="4"/>
        <v>103.776593814433</v>
      </c>
    </row>
    <row r="146" spans="2:10" x14ac:dyDescent="0.25">
      <c r="B146" s="1" t="s">
        <v>72</v>
      </c>
      <c r="C146" s="1">
        <v>1024</v>
      </c>
      <c r="D146">
        <f t="shared" si="6"/>
        <v>24000</v>
      </c>
      <c r="E146" s="1">
        <v>2560</v>
      </c>
      <c r="F146" s="1" t="s">
        <v>15</v>
      </c>
      <c r="G146" s="1" t="s">
        <v>3</v>
      </c>
      <c r="H146" s="1"/>
      <c r="I146" s="2">
        <v>1.323</v>
      </c>
      <c r="J146" s="2">
        <f t="shared" si="4"/>
        <v>95.108934240362814</v>
      </c>
    </row>
    <row r="147" spans="2:10" x14ac:dyDescent="0.25">
      <c r="B147" s="1" t="s">
        <v>72</v>
      </c>
      <c r="C147" s="1">
        <v>1024</v>
      </c>
      <c r="D147">
        <f t="shared" si="6"/>
        <v>24000</v>
      </c>
      <c r="E147" s="1">
        <v>1530</v>
      </c>
      <c r="F147" s="1" t="s">
        <v>15</v>
      </c>
      <c r="G147" s="1" t="s">
        <v>3</v>
      </c>
      <c r="H147" s="1"/>
      <c r="I147" s="2">
        <v>0.82</v>
      </c>
      <c r="J147" s="2">
        <f t="shared" si="4"/>
        <v>91.710439024390254</v>
      </c>
    </row>
    <row r="148" spans="2:10" x14ac:dyDescent="0.25">
      <c r="B148" s="1" t="s">
        <v>72</v>
      </c>
      <c r="C148" s="1">
        <v>512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8.0000000000000002E-3</v>
      </c>
      <c r="J148" s="2">
        <f t="shared" si="4"/>
        <v>1.048576</v>
      </c>
    </row>
    <row r="149" spans="2:10" x14ac:dyDescent="0.25">
      <c r="B149" s="1" t="s">
        <v>72</v>
      </c>
      <c r="C149" s="1">
        <v>1024</v>
      </c>
      <c r="D149" s="1">
        <v>16</v>
      </c>
      <c r="E149" s="1">
        <v>512</v>
      </c>
      <c r="F149" s="1" t="s">
        <v>3</v>
      </c>
      <c r="G149" s="1" t="s">
        <v>15</v>
      </c>
      <c r="H149" s="1"/>
      <c r="I149" s="2">
        <v>8.0000000000000002E-3</v>
      </c>
      <c r="J149" s="2">
        <f t="shared" si="4"/>
        <v>2.0971519999999999</v>
      </c>
    </row>
    <row r="150" spans="2:10" x14ac:dyDescent="0.25">
      <c r="B150" s="1" t="s">
        <v>72</v>
      </c>
      <c r="C150" s="1">
        <v>512</v>
      </c>
      <c r="D150">
        <f>1500*32</f>
        <v>48000</v>
      </c>
      <c r="E150" s="1">
        <v>2816</v>
      </c>
      <c r="F150" s="1" t="s">
        <v>3</v>
      </c>
      <c r="G150" s="1" t="s">
        <v>3</v>
      </c>
      <c r="H150" s="1"/>
      <c r="I150" s="2">
        <v>1.3620000000000001</v>
      </c>
      <c r="J150" s="2">
        <f t="shared" si="4"/>
        <v>101.62410572687223</v>
      </c>
    </row>
    <row r="151" spans="2:10" x14ac:dyDescent="0.25">
      <c r="B151" s="1" t="s">
        <v>72</v>
      </c>
      <c r="C151" s="1">
        <v>512</v>
      </c>
      <c r="D151">
        <f t="shared" ref="D151:D157" si="7">1500*32</f>
        <v>48000</v>
      </c>
      <c r="E151" s="1">
        <v>2048</v>
      </c>
      <c r="F151" s="1" t="s">
        <v>3</v>
      </c>
      <c r="G151" s="1" t="s">
        <v>3</v>
      </c>
      <c r="H151" s="1"/>
      <c r="I151" s="2">
        <v>0.98799999999999999</v>
      </c>
      <c r="J151" s="2">
        <f t="shared" si="4"/>
        <v>101.88592712550607</v>
      </c>
    </row>
    <row r="152" spans="2:10" x14ac:dyDescent="0.25">
      <c r="B152" s="1" t="s">
        <v>72</v>
      </c>
      <c r="C152" s="1">
        <v>512</v>
      </c>
      <c r="D152">
        <f t="shared" si="7"/>
        <v>48000</v>
      </c>
      <c r="E152" s="1">
        <v>2560</v>
      </c>
      <c r="F152" s="1" t="s">
        <v>3</v>
      </c>
      <c r="G152" s="1" t="s">
        <v>3</v>
      </c>
      <c r="H152" s="1"/>
      <c r="I152" s="2">
        <v>1.2789999999999999</v>
      </c>
      <c r="J152" s="2">
        <f t="shared" ref="J152:J169" si="8">(2*C152*D152*E152)/(I152/1000)/10^12</f>
        <v>98.38086004691165</v>
      </c>
    </row>
    <row r="153" spans="2:10" x14ac:dyDescent="0.25">
      <c r="B153" s="1" t="s">
        <v>72</v>
      </c>
      <c r="C153" s="1">
        <v>512</v>
      </c>
      <c r="D153">
        <f t="shared" si="7"/>
        <v>48000</v>
      </c>
      <c r="E153" s="1">
        <v>1530</v>
      </c>
      <c r="F153" s="1" t="s">
        <v>3</v>
      </c>
      <c r="G153" s="1" t="s">
        <v>3</v>
      </c>
      <c r="H153" s="1"/>
      <c r="I153" s="2">
        <v>0.79400000000000004</v>
      </c>
      <c r="J153" s="2">
        <f t="shared" si="8"/>
        <v>94.713551637279593</v>
      </c>
    </row>
    <row r="154" spans="2:10" x14ac:dyDescent="0.25">
      <c r="B154" s="1" t="s">
        <v>72</v>
      </c>
      <c r="C154" s="1">
        <v>1024</v>
      </c>
      <c r="D154">
        <f t="shared" si="7"/>
        <v>48000</v>
      </c>
      <c r="E154" s="1">
        <v>2816</v>
      </c>
      <c r="F154" s="1" t="s">
        <v>3</v>
      </c>
      <c r="G154" s="1" t="s">
        <v>3</v>
      </c>
      <c r="H154" s="1"/>
      <c r="I154" s="2">
        <v>2.5710000000000002</v>
      </c>
      <c r="J154" s="2">
        <f t="shared" si="8"/>
        <v>107.67174795799299</v>
      </c>
    </row>
    <row r="155" spans="2:10" x14ac:dyDescent="0.25">
      <c r="B155" s="1" t="s">
        <v>72</v>
      </c>
      <c r="C155" s="1">
        <v>1024</v>
      </c>
      <c r="D155">
        <f t="shared" si="7"/>
        <v>48000</v>
      </c>
      <c r="E155" s="1">
        <v>2048</v>
      </c>
      <c r="F155" s="1" t="s">
        <v>3</v>
      </c>
      <c r="G155" s="1" t="s">
        <v>3</v>
      </c>
      <c r="H155" s="1"/>
      <c r="I155" s="2">
        <v>1.881</v>
      </c>
      <c r="J155" s="2">
        <f t="shared" si="8"/>
        <v>107.03168102073364</v>
      </c>
    </row>
    <row r="156" spans="2:10" x14ac:dyDescent="0.25">
      <c r="B156" s="1" t="s">
        <v>72</v>
      </c>
      <c r="C156" s="1">
        <v>1024</v>
      </c>
      <c r="D156">
        <f t="shared" si="7"/>
        <v>48000</v>
      </c>
      <c r="E156" s="1">
        <v>2560</v>
      </c>
      <c r="F156" s="1" t="s">
        <v>3</v>
      </c>
      <c r="G156" s="1" t="s">
        <v>3</v>
      </c>
      <c r="H156" s="1"/>
      <c r="I156" s="2">
        <v>2.3839999999999999</v>
      </c>
      <c r="J156" s="2">
        <f t="shared" si="8"/>
        <v>105.56134228187921</v>
      </c>
    </row>
    <row r="157" spans="2:10" x14ac:dyDescent="0.25">
      <c r="B157" s="1" t="s">
        <v>72</v>
      </c>
      <c r="C157" s="1">
        <v>1024</v>
      </c>
      <c r="D157">
        <f t="shared" si="7"/>
        <v>48000</v>
      </c>
      <c r="E157" s="1">
        <v>1530</v>
      </c>
      <c r="F157" s="1" t="s">
        <v>3</v>
      </c>
      <c r="G157" s="1" t="s">
        <v>3</v>
      </c>
      <c r="H157" s="1"/>
      <c r="I157" s="2">
        <v>1.496</v>
      </c>
      <c r="J157" s="2">
        <f t="shared" si="8"/>
        <v>100.53818181818183</v>
      </c>
    </row>
    <row r="158" spans="2:10" x14ac:dyDescent="0.25">
      <c r="B158" s="1" t="s">
        <v>72</v>
      </c>
      <c r="C158" s="1">
        <v>512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8.0000000000000002E-3</v>
      </c>
      <c r="J158" s="2">
        <f t="shared" si="8"/>
        <v>2.0971519999999999</v>
      </c>
    </row>
    <row r="159" spans="2:10" x14ac:dyDescent="0.25">
      <c r="B159" s="1" t="s">
        <v>72</v>
      </c>
      <c r="C159" s="1">
        <v>1024</v>
      </c>
      <c r="D159" s="1">
        <v>32</v>
      </c>
      <c r="E159" s="1">
        <v>512</v>
      </c>
      <c r="F159" s="1" t="s">
        <v>3</v>
      </c>
      <c r="G159" s="1" t="s">
        <v>3</v>
      </c>
      <c r="H159" s="1"/>
      <c r="I159" s="2">
        <v>8.9999999999999993E-3</v>
      </c>
      <c r="J159" s="2">
        <f t="shared" si="8"/>
        <v>3.7282702222222226</v>
      </c>
    </row>
    <row r="160" spans="2:10" x14ac:dyDescent="0.25">
      <c r="B160" s="1" t="s">
        <v>72</v>
      </c>
      <c r="C160" s="1">
        <v>512</v>
      </c>
      <c r="D160">
        <f>1500*32</f>
        <v>48000</v>
      </c>
      <c r="E160" s="1">
        <v>2816</v>
      </c>
      <c r="F160" s="1" t="s">
        <v>15</v>
      </c>
      <c r="G160" s="1" t="s">
        <v>3</v>
      </c>
      <c r="H160" s="1"/>
      <c r="I160" s="2">
        <v>1.4019999999999999</v>
      </c>
      <c r="J160" s="2">
        <f t="shared" si="8"/>
        <v>98.724701854493588</v>
      </c>
    </row>
    <row r="161" spans="1:31" x14ac:dyDescent="0.25">
      <c r="B161" s="1" t="s">
        <v>72</v>
      </c>
      <c r="C161" s="1">
        <v>512</v>
      </c>
      <c r="D161">
        <f t="shared" ref="D161:D167" si="9">1500*32</f>
        <v>48000</v>
      </c>
      <c r="E161" s="1">
        <v>2048</v>
      </c>
      <c r="F161" s="1" t="s">
        <v>15</v>
      </c>
      <c r="G161" s="1" t="s">
        <v>3</v>
      </c>
      <c r="H161" s="1"/>
      <c r="I161" s="2">
        <v>0.98299999999999998</v>
      </c>
      <c r="J161" s="2">
        <f t="shared" si="8"/>
        <v>102.40416683621567</v>
      </c>
    </row>
    <row r="162" spans="1:31" x14ac:dyDescent="0.25">
      <c r="B162" s="1" t="s">
        <v>72</v>
      </c>
      <c r="C162" s="1">
        <v>512</v>
      </c>
      <c r="D162">
        <f t="shared" si="9"/>
        <v>48000</v>
      </c>
      <c r="E162" s="1">
        <v>2560</v>
      </c>
      <c r="F162" s="1" t="s">
        <v>15</v>
      </c>
      <c r="G162" s="1" t="s">
        <v>3</v>
      </c>
      <c r="H162" s="1"/>
      <c r="I162" s="2">
        <v>1.375</v>
      </c>
      <c r="J162" s="2">
        <f t="shared" si="8"/>
        <v>91.512087272727285</v>
      </c>
    </row>
    <row r="163" spans="1:31" x14ac:dyDescent="0.25">
      <c r="B163" s="1" t="s">
        <v>72</v>
      </c>
      <c r="C163" s="1">
        <v>512</v>
      </c>
      <c r="D163">
        <f t="shared" si="9"/>
        <v>48000</v>
      </c>
      <c r="E163" s="1">
        <v>1530</v>
      </c>
      <c r="F163" s="1" t="s">
        <v>15</v>
      </c>
      <c r="G163" s="1" t="s">
        <v>3</v>
      </c>
      <c r="H163" s="1"/>
      <c r="I163" s="2">
        <v>0.83699999999999997</v>
      </c>
      <c r="J163" s="2">
        <f t="shared" si="8"/>
        <v>89.847741935483882</v>
      </c>
    </row>
    <row r="164" spans="1:31" x14ac:dyDescent="0.25">
      <c r="B164" s="1" t="s">
        <v>72</v>
      </c>
      <c r="C164" s="1">
        <v>1024</v>
      </c>
      <c r="D164">
        <f t="shared" si="9"/>
        <v>48000</v>
      </c>
      <c r="E164" s="1">
        <v>2816</v>
      </c>
      <c r="F164" s="1" t="s">
        <v>15</v>
      </c>
      <c r="G164" s="1" t="s">
        <v>3</v>
      </c>
      <c r="H164" s="1"/>
      <c r="I164" s="2">
        <v>2.66</v>
      </c>
      <c r="J164" s="2">
        <f t="shared" si="8"/>
        <v>104.06919699248121</v>
      </c>
    </row>
    <row r="165" spans="1:31" x14ac:dyDescent="0.25">
      <c r="B165" s="1" t="s">
        <v>72</v>
      </c>
      <c r="C165" s="1">
        <v>1024</v>
      </c>
      <c r="D165">
        <f t="shared" si="9"/>
        <v>48000</v>
      </c>
      <c r="E165" s="1">
        <v>2048</v>
      </c>
      <c r="F165" s="1" t="s">
        <v>15</v>
      </c>
      <c r="G165" s="1" t="s">
        <v>3</v>
      </c>
      <c r="H165" s="1"/>
      <c r="I165" s="2">
        <v>1.8879999999999999</v>
      </c>
      <c r="J165" s="2">
        <f t="shared" si="8"/>
        <v>106.63484745762713</v>
      </c>
    </row>
    <row r="166" spans="1:31" x14ac:dyDescent="0.25">
      <c r="B166" s="1" t="s">
        <v>72</v>
      </c>
      <c r="C166" s="1">
        <v>1024</v>
      </c>
      <c r="D166">
        <f t="shared" si="9"/>
        <v>48000</v>
      </c>
      <c r="E166" s="1">
        <v>2560</v>
      </c>
      <c r="F166" s="1" t="s">
        <v>15</v>
      </c>
      <c r="G166" s="1" t="s">
        <v>3</v>
      </c>
      <c r="H166" s="1"/>
      <c r="I166" s="2">
        <v>2.5449999999999999</v>
      </c>
      <c r="J166" s="2">
        <f t="shared" si="8"/>
        <v>98.883394891944988</v>
      </c>
    </row>
    <row r="167" spans="1:31" x14ac:dyDescent="0.25">
      <c r="B167" s="1" t="s">
        <v>72</v>
      </c>
      <c r="C167" s="1">
        <v>1024</v>
      </c>
      <c r="D167">
        <f t="shared" si="9"/>
        <v>48000</v>
      </c>
      <c r="E167" s="1">
        <v>1530</v>
      </c>
      <c r="F167" s="1" t="s">
        <v>15</v>
      </c>
      <c r="G167" s="1" t="s">
        <v>3</v>
      </c>
      <c r="H167" s="1"/>
      <c r="I167" s="2">
        <v>1.573</v>
      </c>
      <c r="J167" s="2">
        <f t="shared" si="8"/>
        <v>95.61673235855055</v>
      </c>
    </row>
    <row r="168" spans="1:31" x14ac:dyDescent="0.25">
      <c r="B168" s="1" t="s">
        <v>72</v>
      </c>
      <c r="C168" s="1">
        <v>512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8.9999999999999993E-3</v>
      </c>
      <c r="J168" s="2">
        <f t="shared" si="8"/>
        <v>1.8641351111111113</v>
      </c>
    </row>
    <row r="169" spans="1:31" x14ac:dyDescent="0.25">
      <c r="B169" s="1" t="s">
        <v>72</v>
      </c>
      <c r="C169" s="1">
        <v>1024</v>
      </c>
      <c r="D169" s="1">
        <v>32</v>
      </c>
      <c r="E169" s="1">
        <v>512</v>
      </c>
      <c r="F169" s="1" t="s">
        <v>3</v>
      </c>
      <c r="G169" s="1" t="s">
        <v>15</v>
      </c>
      <c r="H169" s="1"/>
      <c r="I169" s="2">
        <v>8.9999999999999993E-3</v>
      </c>
      <c r="J169" s="2">
        <f t="shared" si="8"/>
        <v>3.7282702222222226</v>
      </c>
    </row>
    <row r="170" spans="1:31" x14ac:dyDescent="0.25">
      <c r="B170" s="1"/>
      <c r="I170" s="2"/>
    </row>
    <row r="171" spans="1:31" x14ac:dyDescent="0.25">
      <c r="B171" s="1"/>
    </row>
    <row r="172" spans="1:31" x14ac:dyDescent="0.25">
      <c r="B172" s="1"/>
      <c r="J172" s="3"/>
    </row>
    <row r="173" spans="1:31" x14ac:dyDescent="0.25">
      <c r="B173" s="1"/>
    </row>
    <row r="174" spans="1:31" x14ac:dyDescent="0.25">
      <c r="A174" t="s">
        <v>1</v>
      </c>
      <c r="B174" s="1"/>
    </row>
    <row r="175" spans="1:31" x14ac:dyDescent="0.25">
      <c r="B175" s="1"/>
      <c r="C175" t="s">
        <v>7</v>
      </c>
      <c r="D175" t="s">
        <v>8</v>
      </c>
      <c r="E175" t="s">
        <v>9</v>
      </c>
      <c r="F175" t="s">
        <v>3</v>
      </c>
      <c r="G175" t="s">
        <v>10</v>
      </c>
      <c r="H175" t="s">
        <v>66</v>
      </c>
      <c r="I175" t="s">
        <v>65</v>
      </c>
      <c r="J175" t="s">
        <v>25</v>
      </c>
      <c r="K175" t="s">
        <v>24</v>
      </c>
      <c r="L175" t="s">
        <v>27</v>
      </c>
      <c r="M175" t="s">
        <v>26</v>
      </c>
      <c r="N175" t="s">
        <v>19</v>
      </c>
      <c r="O175" t="s">
        <v>20</v>
      </c>
      <c r="P175" t="s">
        <v>21</v>
      </c>
      <c r="R175" t="s">
        <v>28</v>
      </c>
      <c r="S175" t="s">
        <v>29</v>
      </c>
      <c r="T175" t="s">
        <v>46</v>
      </c>
      <c r="U175" t="s">
        <v>33</v>
      </c>
      <c r="V175" t="s">
        <v>34</v>
      </c>
      <c r="W175" t="s">
        <v>35</v>
      </c>
      <c r="X175" t="s">
        <v>30</v>
      </c>
    </row>
    <row r="176" spans="1:31" x14ac:dyDescent="0.25">
      <c r="B176" s="1" t="s">
        <v>72</v>
      </c>
      <c r="C176">
        <v>700</v>
      </c>
      <c r="D176">
        <v>161</v>
      </c>
      <c r="E176">
        <v>1</v>
      </c>
      <c r="F176">
        <v>4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0.59099999999999997</v>
      </c>
      <c r="O176" t="s">
        <v>44</v>
      </c>
      <c r="P176">
        <v>1.028</v>
      </c>
      <c r="R176" s="4">
        <f>1+ROUNDDOWN((($C176-$H176+2*$J176)/$L176),0)</f>
        <v>341</v>
      </c>
      <c r="S176" s="4">
        <f>1+ROUNDDOWN((($D176-$I176+2*$K176)/$M176),0)</f>
        <v>79</v>
      </c>
      <c r="T176" s="2">
        <f>N176+P176</f>
        <v>1.619</v>
      </c>
      <c r="U176" s="2">
        <f t="shared" ref="U176:V207" si="10">(2*$R176*$S176*$F176*$G176*$E176*$I176*$H176)/(N176/1000)/10^12</f>
        <v>1.1669008460236887</v>
      </c>
      <c r="V176" s="2" t="s">
        <v>44</v>
      </c>
      <c r="W176" s="2">
        <f t="shared" ref="W176:W239" si="11">(2*$R176*$S176*$F176*$G176*$E176*$I176*$H176)/(P176/1000)/10^12</f>
        <v>0.67085447470817117</v>
      </c>
      <c r="X176" t="s">
        <v>31</v>
      </c>
      <c r="AA176" s="2"/>
      <c r="AE176" s="2"/>
    </row>
    <row r="177" spans="2:31" x14ac:dyDescent="0.25">
      <c r="B177" s="1" t="s">
        <v>72</v>
      </c>
      <c r="C177">
        <v>700</v>
      </c>
      <c r="D177">
        <v>161</v>
      </c>
      <c r="E177">
        <v>1</v>
      </c>
      <c r="F177">
        <v>8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1.0149999999999999</v>
      </c>
      <c r="O177" t="s">
        <v>44</v>
      </c>
      <c r="P177">
        <v>1.837</v>
      </c>
      <c r="R177" s="4">
        <f t="shared" ref="R177:R240" si="12">1+ROUNDDOWN((($C177-$H177+2*$J177)/$L177),0)</f>
        <v>341</v>
      </c>
      <c r="S177" s="4">
        <f t="shared" ref="S177:S240" si="13">1+ROUNDDOWN((($D177-$I177+2*$K177)/$M177),0)</f>
        <v>79</v>
      </c>
      <c r="T177" s="2">
        <f>N177+P177</f>
        <v>2.8519999999999999</v>
      </c>
      <c r="U177" s="2">
        <f t="shared" si="10"/>
        <v>1.3588933990147785</v>
      </c>
      <c r="V177" s="2" t="s">
        <v>44</v>
      </c>
      <c r="W177" s="2">
        <f t="shared" si="11"/>
        <v>0.7508311377245509</v>
      </c>
      <c r="X177" t="s">
        <v>31</v>
      </c>
      <c r="AA177" s="2"/>
      <c r="AE177" s="2"/>
    </row>
    <row r="178" spans="2:31" x14ac:dyDescent="0.25">
      <c r="B178" s="1" t="s">
        <v>72</v>
      </c>
      <c r="C178">
        <v>700</v>
      </c>
      <c r="D178">
        <v>161</v>
      </c>
      <c r="E178">
        <v>1</v>
      </c>
      <c r="F178">
        <v>16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1.857</v>
      </c>
      <c r="O178" t="s">
        <v>44</v>
      </c>
      <c r="P178">
        <v>3.0609999999999999</v>
      </c>
      <c r="R178" s="4">
        <f t="shared" si="12"/>
        <v>341</v>
      </c>
      <c r="S178" s="4">
        <f t="shared" si="13"/>
        <v>79</v>
      </c>
      <c r="T178" s="2">
        <f>N178+P178</f>
        <v>4.9180000000000001</v>
      </c>
      <c r="U178" s="2">
        <f t="shared" si="10"/>
        <v>1.4854892837910607</v>
      </c>
      <c r="V178" s="2" t="s">
        <v>44</v>
      </c>
      <c r="W178" s="2">
        <f t="shared" si="11"/>
        <v>0.90119359686376999</v>
      </c>
      <c r="X178" t="s">
        <v>31</v>
      </c>
      <c r="AA178" s="2"/>
      <c r="AE178" s="2"/>
    </row>
    <row r="179" spans="2:31" x14ac:dyDescent="0.25">
      <c r="B179" s="1" t="s">
        <v>72</v>
      </c>
      <c r="C179">
        <v>700</v>
      </c>
      <c r="D179">
        <v>161</v>
      </c>
      <c r="E179">
        <v>1</v>
      </c>
      <c r="F179">
        <v>32</v>
      </c>
      <c r="G179">
        <v>32</v>
      </c>
      <c r="H179">
        <v>20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3.6869999999999998</v>
      </c>
      <c r="O179" t="s">
        <v>44</v>
      </c>
      <c r="P179">
        <v>5.4379999999999997</v>
      </c>
      <c r="R179" s="4">
        <f t="shared" si="12"/>
        <v>341</v>
      </c>
      <c r="S179" s="4">
        <f t="shared" si="13"/>
        <v>79</v>
      </c>
      <c r="T179" s="2">
        <f>N179+P179</f>
        <v>9.125</v>
      </c>
      <c r="U179" s="2">
        <f t="shared" si="10"/>
        <v>1.4963675617032819</v>
      </c>
      <c r="V179" s="2" t="s">
        <v>44</v>
      </c>
      <c r="W179" s="2">
        <f t="shared" si="11"/>
        <v>1.0145471129091577</v>
      </c>
      <c r="X179" t="s">
        <v>31</v>
      </c>
      <c r="AA179" s="2"/>
      <c r="AE179" s="2"/>
    </row>
    <row r="180" spans="2:31" x14ac:dyDescent="0.25">
      <c r="B180" s="1" t="s">
        <v>72</v>
      </c>
      <c r="C180">
        <v>341</v>
      </c>
      <c r="D180">
        <v>79</v>
      </c>
      <c r="E180">
        <v>32</v>
      </c>
      <c r="F180">
        <v>4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0.10199999999999999</v>
      </c>
      <c r="O180" s="2">
        <v>9.7000000000000003E-2</v>
      </c>
      <c r="P180">
        <v>0.16900000000000001</v>
      </c>
      <c r="R180" s="4">
        <f t="shared" si="12"/>
        <v>166</v>
      </c>
      <c r="S180" s="4">
        <f t="shared" si="13"/>
        <v>38</v>
      </c>
      <c r="T180" s="2">
        <f>N180+O180+P180</f>
        <v>0.36799999999999999</v>
      </c>
      <c r="U180" s="2">
        <f t="shared" si="10"/>
        <v>25.330949019607843</v>
      </c>
      <c r="V180" s="2">
        <f>(2*$R180*$S180*$F180*$G180*$E180*$I180*$H180)/(O180/1000)/10^12</f>
        <v>26.636668041237112</v>
      </c>
      <c r="W180" s="2">
        <f t="shared" si="11"/>
        <v>15.288501775147928</v>
      </c>
      <c r="X180" t="s">
        <v>31</v>
      </c>
      <c r="AA180" s="2"/>
      <c r="AE180" s="2"/>
    </row>
    <row r="181" spans="2:31" x14ac:dyDescent="0.25">
      <c r="B181" s="1" t="s">
        <v>72</v>
      </c>
      <c r="C181">
        <v>341</v>
      </c>
      <c r="D181">
        <v>79</v>
      </c>
      <c r="E181">
        <v>32</v>
      </c>
      <c r="F181">
        <v>8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0.20499999999999999</v>
      </c>
      <c r="O181" s="2">
        <v>0.17</v>
      </c>
      <c r="P181">
        <v>0.27600000000000002</v>
      </c>
      <c r="R181" s="4">
        <f t="shared" si="12"/>
        <v>166</v>
      </c>
      <c r="S181" s="4">
        <f t="shared" si="13"/>
        <v>38</v>
      </c>
      <c r="T181" s="2">
        <f t="shared" ref="T181:T183" si="14">N181+O181+P181</f>
        <v>0.65100000000000002</v>
      </c>
      <c r="U181" s="2">
        <f t="shared" si="10"/>
        <v>25.207383414634148</v>
      </c>
      <c r="V181" s="2">
        <f>(2*$R181*$S181*$F181*$G181*$E181*$I181*$H181)/(O181/1000)/10^12</f>
        <v>30.39713882352941</v>
      </c>
      <c r="W181" s="2">
        <f t="shared" si="11"/>
        <v>18.722875362318835</v>
      </c>
      <c r="X181" t="s">
        <v>31</v>
      </c>
      <c r="AA181" s="2"/>
      <c r="AE181" s="2"/>
    </row>
    <row r="182" spans="2:31" x14ac:dyDescent="0.25">
      <c r="B182" s="1" t="s">
        <v>72</v>
      </c>
      <c r="C182">
        <v>341</v>
      </c>
      <c r="D182">
        <v>79</v>
      </c>
      <c r="E182">
        <v>32</v>
      </c>
      <c r="F182">
        <v>16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0.31</v>
      </c>
      <c r="O182" s="2">
        <v>0.29899999999999999</v>
      </c>
      <c r="P182">
        <v>0.54100000000000004</v>
      </c>
      <c r="R182" s="4">
        <f t="shared" si="12"/>
        <v>166</v>
      </c>
      <c r="S182" s="4">
        <f t="shared" si="13"/>
        <v>38</v>
      </c>
      <c r="T182" s="2">
        <f t="shared" si="14"/>
        <v>1.1499999999999999</v>
      </c>
      <c r="U182" s="2">
        <f t="shared" si="10"/>
        <v>33.33879741935484</v>
      </c>
      <c r="V182" s="2">
        <f>(2*$R182*$S182*$F182*$G182*$E182*$I182*$H182)/(O182/1000)/10^12</f>
        <v>34.565308361204011</v>
      </c>
      <c r="W182" s="2">
        <f t="shared" si="11"/>
        <v>19.103562292051755</v>
      </c>
      <c r="X182" t="s">
        <v>31</v>
      </c>
      <c r="AA182" s="2"/>
      <c r="AE182" s="2"/>
    </row>
    <row r="183" spans="2:31" x14ac:dyDescent="0.25">
      <c r="B183" s="1" t="s">
        <v>72</v>
      </c>
      <c r="C183">
        <v>341</v>
      </c>
      <c r="D183">
        <v>79</v>
      </c>
      <c r="E183">
        <v>32</v>
      </c>
      <c r="F183">
        <v>32</v>
      </c>
      <c r="G183">
        <v>32</v>
      </c>
      <c r="H183">
        <v>10</v>
      </c>
      <c r="I183">
        <v>5</v>
      </c>
      <c r="J183">
        <v>0</v>
      </c>
      <c r="K183">
        <v>0</v>
      </c>
      <c r="L183">
        <v>2</v>
      </c>
      <c r="M183">
        <v>2</v>
      </c>
      <c r="N183" s="2">
        <v>0.52300000000000002</v>
      </c>
      <c r="O183" s="2">
        <v>0.57199999999999995</v>
      </c>
      <c r="P183">
        <v>0.98499999999999999</v>
      </c>
      <c r="R183" s="4">
        <f t="shared" si="12"/>
        <v>166</v>
      </c>
      <c r="S183" s="4">
        <f t="shared" si="13"/>
        <v>38</v>
      </c>
      <c r="T183" s="2">
        <f t="shared" si="14"/>
        <v>2.08</v>
      </c>
      <c r="U183" s="2">
        <f t="shared" si="10"/>
        <v>39.522092543021031</v>
      </c>
      <c r="V183" s="2">
        <f>(2*$R183*$S183*$F183*$G183*$E183*$I183*$H183)/(O183/1000)/10^12</f>
        <v>36.13645874125875</v>
      </c>
      <c r="W183" s="2">
        <f t="shared" si="11"/>
        <v>20.984826802030458</v>
      </c>
      <c r="X183" t="s">
        <v>31</v>
      </c>
      <c r="AA183" s="2"/>
      <c r="AE183" s="2"/>
    </row>
    <row r="184" spans="2:31" x14ac:dyDescent="0.25">
      <c r="B184" s="1" t="s">
        <v>74</v>
      </c>
      <c r="C184">
        <v>480</v>
      </c>
      <c r="D184">
        <v>48</v>
      </c>
      <c r="E184">
        <v>1</v>
      </c>
      <c r="F184">
        <v>16</v>
      </c>
      <c r="G184">
        <v>16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0.187</v>
      </c>
      <c r="O184" t="s">
        <v>44</v>
      </c>
      <c r="P184">
        <v>0.28000000000000003</v>
      </c>
      <c r="R184" s="4">
        <f t="shared" si="12"/>
        <v>480</v>
      </c>
      <c r="S184" s="4">
        <f t="shared" si="13"/>
        <v>48</v>
      </c>
      <c r="T184" s="2">
        <f>N184+P184</f>
        <v>0.46700000000000003</v>
      </c>
      <c r="U184" s="2">
        <f t="shared" si="10"/>
        <v>0.56774502673796789</v>
      </c>
      <c r="V184" s="2" t="s">
        <v>44</v>
      </c>
      <c r="W184" s="2">
        <f t="shared" si="11"/>
        <v>0.37917257142857141</v>
      </c>
      <c r="X184" t="s">
        <v>31</v>
      </c>
      <c r="AA184" s="2"/>
      <c r="AE184" s="2"/>
    </row>
    <row r="185" spans="2:31" x14ac:dyDescent="0.25">
      <c r="B185" s="1" t="s">
        <v>74</v>
      </c>
      <c r="C185">
        <v>240</v>
      </c>
      <c r="D185">
        <v>24</v>
      </c>
      <c r="E185">
        <v>16</v>
      </c>
      <c r="F185">
        <v>16</v>
      </c>
      <c r="G185">
        <v>32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5.8000000000000003E-2</v>
      </c>
      <c r="O185" s="2">
        <v>6.0999999999999999E-2</v>
      </c>
      <c r="P185">
        <v>8.6999999999999994E-2</v>
      </c>
      <c r="R185" s="4">
        <f t="shared" si="12"/>
        <v>240</v>
      </c>
      <c r="S185" s="4">
        <f t="shared" si="13"/>
        <v>24</v>
      </c>
      <c r="T185" s="2">
        <f>N185+O185+P185</f>
        <v>0.20599999999999999</v>
      </c>
      <c r="U185" s="2">
        <f t="shared" si="10"/>
        <v>14.643906206896551</v>
      </c>
      <c r="V185" s="2">
        <f>(2*$R185*$S185*$F185*$G185*$E185*$I185*$H185)/(O185/1000)/10^12</f>
        <v>13.923714098360657</v>
      </c>
      <c r="W185" s="2">
        <f t="shared" si="11"/>
        <v>9.7626041379310351</v>
      </c>
      <c r="X185" t="s">
        <v>31</v>
      </c>
      <c r="AA185" s="2"/>
      <c r="AE185" s="2"/>
    </row>
    <row r="186" spans="2:31" x14ac:dyDescent="0.25">
      <c r="B186" s="1" t="s">
        <v>74</v>
      </c>
      <c r="C186">
        <v>120</v>
      </c>
      <c r="D186">
        <v>12</v>
      </c>
      <c r="E186">
        <v>32</v>
      </c>
      <c r="F186">
        <v>16</v>
      </c>
      <c r="G186">
        <v>64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2.1000000000000001E-2</v>
      </c>
      <c r="O186" s="2">
        <v>4.2999999999999997E-2</v>
      </c>
      <c r="P186">
        <v>0.04</v>
      </c>
      <c r="R186" s="4">
        <f t="shared" si="12"/>
        <v>120</v>
      </c>
      <c r="S186" s="4">
        <f t="shared" si="13"/>
        <v>12</v>
      </c>
      <c r="T186" s="2">
        <f t="shared" ref="T186:T187" si="15">N186+O186+P186</f>
        <v>0.10400000000000001</v>
      </c>
      <c r="U186" s="2">
        <f t="shared" si="10"/>
        <v>40.445074285714284</v>
      </c>
      <c r="V186" s="2">
        <f>(2*$R186*$S186*$F186*$G186*$E186*$I186*$H186)/(O186/1000)/10^12</f>
        <v>19.75224558139535</v>
      </c>
      <c r="W186" s="2">
        <f t="shared" si="11"/>
        <v>21.233664000000001</v>
      </c>
      <c r="X186" t="s">
        <v>31</v>
      </c>
      <c r="AA186" s="2"/>
      <c r="AE186" s="2"/>
    </row>
    <row r="187" spans="2:31" x14ac:dyDescent="0.25">
      <c r="B187" s="1" t="s">
        <v>74</v>
      </c>
      <c r="C187">
        <v>60</v>
      </c>
      <c r="D187">
        <v>6</v>
      </c>
      <c r="E187">
        <v>64</v>
      </c>
      <c r="F187">
        <v>16</v>
      </c>
      <c r="G187">
        <v>128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  <c r="N187" s="2">
        <v>0.02</v>
      </c>
      <c r="O187" s="2">
        <v>0.04</v>
      </c>
      <c r="P187">
        <v>3.4000000000000002E-2</v>
      </c>
      <c r="R187" s="4">
        <f t="shared" si="12"/>
        <v>60</v>
      </c>
      <c r="S187" s="4">
        <f t="shared" si="13"/>
        <v>6</v>
      </c>
      <c r="T187" s="2">
        <f t="shared" si="15"/>
        <v>9.4E-2</v>
      </c>
      <c r="U187" s="2">
        <f t="shared" si="10"/>
        <v>42.467328000000002</v>
      </c>
      <c r="V187" s="2">
        <f>(2*$R187*$S187*$F187*$G187*$E187*$I187*$H187)/(O187/1000)/10^12</f>
        <v>21.233664000000001</v>
      </c>
      <c r="W187" s="2">
        <f t="shared" si="11"/>
        <v>24.98078117647059</v>
      </c>
      <c r="X187" t="s">
        <v>31</v>
      </c>
      <c r="AA187" s="2"/>
      <c r="AE187" s="2"/>
    </row>
    <row r="188" spans="2:31" x14ac:dyDescent="0.25">
      <c r="B188" s="1" t="s">
        <v>75</v>
      </c>
      <c r="C188">
        <v>108</v>
      </c>
      <c r="D188">
        <v>108</v>
      </c>
      <c r="E188">
        <v>3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2</v>
      </c>
      <c r="M188">
        <v>2</v>
      </c>
      <c r="N188" s="2">
        <v>3.5000000000000003E-2</v>
      </c>
      <c r="O188" t="s">
        <v>44</v>
      </c>
      <c r="P188">
        <v>3.9E-2</v>
      </c>
      <c r="R188" s="4">
        <f t="shared" si="12"/>
        <v>54</v>
      </c>
      <c r="S188" s="4">
        <f t="shared" si="13"/>
        <v>54</v>
      </c>
      <c r="T188" s="2">
        <f>N188+P188</f>
        <v>7.400000000000001E-2</v>
      </c>
      <c r="U188" s="2">
        <f t="shared" si="10"/>
        <v>2.3034733714285713</v>
      </c>
      <c r="V188" s="2" t="s">
        <v>44</v>
      </c>
      <c r="W188" s="2">
        <f t="shared" si="11"/>
        <v>2.0672196923076922</v>
      </c>
      <c r="X188" t="s">
        <v>31</v>
      </c>
      <c r="AA188" s="2"/>
      <c r="AE188" s="2"/>
    </row>
    <row r="189" spans="2:31" x14ac:dyDescent="0.25">
      <c r="B189" s="1" t="s">
        <v>75</v>
      </c>
      <c r="C189">
        <v>54</v>
      </c>
      <c r="D189">
        <v>54</v>
      </c>
      <c r="E189">
        <v>64</v>
      </c>
      <c r="F189">
        <v>8</v>
      </c>
      <c r="G189">
        <v>64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3.5999999999999997E-2</v>
      </c>
      <c r="O189" s="2">
        <v>4.3999999999999997E-2</v>
      </c>
      <c r="P189">
        <v>5.5E-2</v>
      </c>
      <c r="R189" s="4">
        <f t="shared" si="12"/>
        <v>54</v>
      </c>
      <c r="S189" s="4">
        <f t="shared" si="13"/>
        <v>54</v>
      </c>
      <c r="T189" s="2">
        <f>N189+O189+P189</f>
        <v>0.13499999999999998</v>
      </c>
      <c r="U189" s="2">
        <f t="shared" si="10"/>
        <v>47.77574400000001</v>
      </c>
      <c r="V189" s="2">
        <f>(2*$R189*$S189*$F189*$G189*$E189*$I189*$H189)/(O189/1000)/10^12</f>
        <v>39.089245090909095</v>
      </c>
      <c r="W189" s="2">
        <f t="shared" si="11"/>
        <v>31.271396072727274</v>
      </c>
      <c r="X189" t="s">
        <v>31</v>
      </c>
      <c r="AA189" s="2"/>
      <c r="AE189" s="2"/>
    </row>
    <row r="190" spans="2:31" x14ac:dyDescent="0.25">
      <c r="B190" s="1" t="s">
        <v>75</v>
      </c>
      <c r="C190">
        <v>27</v>
      </c>
      <c r="D190">
        <v>27</v>
      </c>
      <c r="E190">
        <v>128</v>
      </c>
      <c r="F190">
        <v>8</v>
      </c>
      <c r="G190">
        <v>128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3.5000000000000003E-2</v>
      </c>
      <c r="O190" s="2">
        <v>4.1000000000000002E-2</v>
      </c>
      <c r="P190">
        <v>4.9000000000000002E-2</v>
      </c>
      <c r="R190" s="4">
        <f t="shared" si="12"/>
        <v>27</v>
      </c>
      <c r="S190" s="4">
        <f t="shared" si="13"/>
        <v>27</v>
      </c>
      <c r="T190" s="2">
        <f t="shared" ref="T190:T192" si="16">N190+O190+P190</f>
        <v>0.125</v>
      </c>
      <c r="U190" s="2">
        <f t="shared" si="10"/>
        <v>49.140765257142853</v>
      </c>
      <c r="V190" s="2">
        <f>(2*$R190*$S190*$F190*$G190*$E190*$I190*$H190)/(O190/1000)/10^12</f>
        <v>41.949433756097562</v>
      </c>
      <c r="W190" s="2">
        <f t="shared" si="11"/>
        <v>35.100546612244898</v>
      </c>
      <c r="X190" t="s">
        <v>31</v>
      </c>
      <c r="AA190" s="2"/>
      <c r="AE190" s="2"/>
    </row>
    <row r="191" spans="2:31" x14ac:dyDescent="0.25">
      <c r="B191" s="1" t="s">
        <v>75</v>
      </c>
      <c r="C191">
        <v>14</v>
      </c>
      <c r="D191">
        <v>14</v>
      </c>
      <c r="E191">
        <v>128</v>
      </c>
      <c r="F191">
        <v>8</v>
      </c>
      <c r="G191">
        <v>256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2.4E-2</v>
      </c>
      <c r="O191" s="2">
        <v>7.1999999999999995E-2</v>
      </c>
      <c r="P191">
        <v>3.2000000000000001E-2</v>
      </c>
      <c r="R191" s="4">
        <f t="shared" si="12"/>
        <v>14</v>
      </c>
      <c r="S191" s="4">
        <f t="shared" si="13"/>
        <v>14</v>
      </c>
      <c r="T191" s="2">
        <f t="shared" si="16"/>
        <v>0.128</v>
      </c>
      <c r="U191" s="2">
        <f t="shared" si="10"/>
        <v>38.535167999999999</v>
      </c>
      <c r="V191" s="2">
        <f>(2*$R191*$S191*$F191*$G191*$E191*$I191*$H191)/(O191/1000)/10^12</f>
        <v>12.845056000000001</v>
      </c>
      <c r="W191" s="2">
        <f t="shared" si="11"/>
        <v>28.901375999999999</v>
      </c>
      <c r="X191" t="s">
        <v>31</v>
      </c>
      <c r="AA191" s="2"/>
      <c r="AE191" s="2"/>
    </row>
    <row r="192" spans="2:31" x14ac:dyDescent="0.25">
      <c r="B192" s="1" t="s">
        <v>75</v>
      </c>
      <c r="C192">
        <v>7</v>
      </c>
      <c r="D192">
        <v>7</v>
      </c>
      <c r="E192">
        <v>256</v>
      </c>
      <c r="F192">
        <v>8</v>
      </c>
      <c r="G192">
        <v>512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2.8000000000000001E-2</v>
      </c>
      <c r="O192" s="2">
        <v>0.13400000000000001</v>
      </c>
      <c r="P192">
        <v>2.1000000000000001E-2</v>
      </c>
      <c r="R192" s="4">
        <f t="shared" si="12"/>
        <v>7</v>
      </c>
      <c r="S192" s="4">
        <f t="shared" si="13"/>
        <v>7</v>
      </c>
      <c r="T192" s="2">
        <f t="shared" si="16"/>
        <v>0.183</v>
      </c>
      <c r="U192" s="2">
        <f t="shared" si="10"/>
        <v>33.030144</v>
      </c>
      <c r="V192" s="2">
        <f>(2*$R192*$S192*$F192*$G192*$E192*$I192*$H192)/(O192/1000)/10^12</f>
        <v>6.9018211343283582</v>
      </c>
      <c r="W192" s="2">
        <f t="shared" si="11"/>
        <v>44.04019199999999</v>
      </c>
      <c r="X192" t="s">
        <v>31</v>
      </c>
      <c r="AA192" s="2"/>
      <c r="AE192" s="2"/>
    </row>
    <row r="193" spans="2:31" x14ac:dyDescent="0.25">
      <c r="B193" s="1" t="s">
        <v>76</v>
      </c>
      <c r="C193">
        <v>224</v>
      </c>
      <c r="D193">
        <v>224</v>
      </c>
      <c r="E193">
        <v>3</v>
      </c>
      <c r="F193">
        <v>8</v>
      </c>
      <c r="G193">
        <v>64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0.21299999999999999</v>
      </c>
      <c r="O193" t="s">
        <v>44</v>
      </c>
      <c r="P193">
        <v>0.32500000000000001</v>
      </c>
      <c r="R193" s="4">
        <f t="shared" si="12"/>
        <v>224</v>
      </c>
      <c r="S193" s="4">
        <f t="shared" si="13"/>
        <v>224</v>
      </c>
      <c r="T193" s="2">
        <f>N193+P193</f>
        <v>0.53800000000000003</v>
      </c>
      <c r="U193" s="2">
        <f t="shared" si="10"/>
        <v>6.5129861408450704</v>
      </c>
      <c r="V193" s="2" t="s">
        <v>44</v>
      </c>
      <c r="W193" s="2">
        <f t="shared" si="11"/>
        <v>4.268510916923077</v>
      </c>
      <c r="X193" t="s">
        <v>31</v>
      </c>
      <c r="AA193" s="2"/>
      <c r="AE193" s="2"/>
    </row>
    <row r="194" spans="2:31" x14ac:dyDescent="0.25">
      <c r="B194" s="1" t="s">
        <v>76</v>
      </c>
      <c r="C194">
        <v>112</v>
      </c>
      <c r="D194">
        <v>112</v>
      </c>
      <c r="E194">
        <v>64</v>
      </c>
      <c r="F194">
        <v>8</v>
      </c>
      <c r="G194">
        <v>128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0.185</v>
      </c>
      <c r="O194" s="2">
        <v>0.3</v>
      </c>
      <c r="P194">
        <v>0.25800000000000001</v>
      </c>
      <c r="R194" s="4">
        <f t="shared" si="12"/>
        <v>112</v>
      </c>
      <c r="S194" s="4">
        <f t="shared" si="13"/>
        <v>112</v>
      </c>
      <c r="T194" s="2">
        <f>N194+O194+P194</f>
        <v>0.74299999999999999</v>
      </c>
      <c r="U194" s="2">
        <f t="shared" si="10"/>
        <v>79.986510875675677</v>
      </c>
      <c r="V194" s="2">
        <f>(2*$R194*$S194*$F194*$G194*$E194*$I194*$H194)/(O194/1000)/10^12</f>
        <v>49.325015040000011</v>
      </c>
      <c r="W194" s="2">
        <f t="shared" si="11"/>
        <v>57.354668651162797</v>
      </c>
      <c r="X194" t="s">
        <v>31</v>
      </c>
      <c r="AA194" s="2"/>
      <c r="AE194" s="2"/>
    </row>
    <row r="195" spans="2:31" x14ac:dyDescent="0.25">
      <c r="B195" s="1" t="s">
        <v>76</v>
      </c>
      <c r="C195">
        <f>112/2</f>
        <v>56</v>
      </c>
      <c r="D195">
        <v>56</v>
      </c>
      <c r="E195">
        <v>128</v>
      </c>
      <c r="F195">
        <v>8</v>
      </c>
      <c r="G195">
        <v>256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0.16900000000000001</v>
      </c>
      <c r="O195" s="2">
        <v>0.19700000000000001</v>
      </c>
      <c r="P195">
        <v>0.185</v>
      </c>
      <c r="R195" s="4">
        <f t="shared" si="12"/>
        <v>56</v>
      </c>
      <c r="S195" s="4">
        <f t="shared" si="13"/>
        <v>56</v>
      </c>
      <c r="T195" s="2">
        <f t="shared" ref="T195:T198" si="17">N195+O195+P195</f>
        <v>0.55099999999999993</v>
      </c>
      <c r="U195" s="2">
        <f t="shared" si="10"/>
        <v>87.559198295857982</v>
      </c>
      <c r="V195" s="2">
        <f>(2*$R195*$S195*$F195*$G195*$E195*$I195*$H195)/(O195/1000)/10^12</f>
        <v>75.114236101522835</v>
      </c>
      <c r="W195" s="2">
        <f t="shared" si="11"/>
        <v>79.986510875675677</v>
      </c>
      <c r="X195" t="s">
        <v>31</v>
      </c>
      <c r="AA195" s="2"/>
      <c r="AE195" s="2"/>
    </row>
    <row r="196" spans="2:31" x14ac:dyDescent="0.25">
      <c r="B196" s="1" t="s">
        <v>76</v>
      </c>
      <c r="C196">
        <f>56/2</f>
        <v>28</v>
      </c>
      <c r="D196">
        <v>28</v>
      </c>
      <c r="E196">
        <v>256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0.186</v>
      </c>
      <c r="O196" s="2">
        <v>0.23200000000000001</v>
      </c>
      <c r="P196">
        <v>0.17</v>
      </c>
      <c r="R196" s="4">
        <f t="shared" si="12"/>
        <v>28</v>
      </c>
      <c r="S196" s="4">
        <f t="shared" si="13"/>
        <v>28</v>
      </c>
      <c r="T196" s="2">
        <f t="shared" si="17"/>
        <v>0.58800000000000008</v>
      </c>
      <c r="U196" s="2">
        <f t="shared" si="10"/>
        <v>79.556475870967745</v>
      </c>
      <c r="V196" s="2">
        <f>(2*$R196*$S196*$F196*$G196*$E196*$I196*$H196)/(O196/1000)/10^12</f>
        <v>63.782347034482761</v>
      </c>
      <c r="W196" s="2">
        <f t="shared" si="11"/>
        <v>87.044144188235279</v>
      </c>
      <c r="X196" t="s">
        <v>31</v>
      </c>
      <c r="AA196" s="2"/>
      <c r="AE196" s="2"/>
    </row>
    <row r="197" spans="2:31" x14ac:dyDescent="0.25">
      <c r="B197" s="1" t="s">
        <v>76</v>
      </c>
      <c r="C197">
        <v>14</v>
      </c>
      <c r="D197">
        <v>14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0.12</v>
      </c>
      <c r="O197" s="2">
        <v>0.13900000000000001</v>
      </c>
      <c r="P197">
        <v>8.5999999999999993E-2</v>
      </c>
      <c r="R197" s="4">
        <f t="shared" si="12"/>
        <v>14</v>
      </c>
      <c r="S197" s="4">
        <f t="shared" si="13"/>
        <v>14</v>
      </c>
      <c r="T197" s="2">
        <f t="shared" si="17"/>
        <v>0.34499999999999997</v>
      </c>
      <c r="U197" s="2">
        <f t="shared" si="10"/>
        <v>61.656268800000007</v>
      </c>
      <c r="V197" s="2">
        <f>(2*$R197*$S197*$F197*$G197*$E197*$I197*$H197)/(O197/1000)/10^12</f>
        <v>53.228433496402864</v>
      </c>
      <c r="W197" s="2">
        <f t="shared" si="11"/>
        <v>86.032002976744209</v>
      </c>
      <c r="X197" t="s">
        <v>31</v>
      </c>
      <c r="AA197" s="2"/>
      <c r="AE197" s="2"/>
    </row>
    <row r="198" spans="2:31" x14ac:dyDescent="0.25">
      <c r="B198" s="1" t="s">
        <v>76</v>
      </c>
      <c r="C198">
        <v>7</v>
      </c>
      <c r="D198">
        <v>7</v>
      </c>
      <c r="E198">
        <v>512</v>
      </c>
      <c r="F198">
        <v>8</v>
      </c>
      <c r="G198">
        <v>512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4.7E-2</v>
      </c>
      <c r="O198" s="2">
        <v>0.13400000000000001</v>
      </c>
      <c r="P198">
        <v>2.8000000000000001E-2</v>
      </c>
      <c r="R198" s="4">
        <f t="shared" si="12"/>
        <v>7</v>
      </c>
      <c r="S198" s="4">
        <f t="shared" si="13"/>
        <v>7</v>
      </c>
      <c r="T198" s="2">
        <f t="shared" si="17"/>
        <v>0.20899999999999999</v>
      </c>
      <c r="U198" s="2">
        <f t="shared" si="10"/>
        <v>39.355065191489366</v>
      </c>
      <c r="V198" s="2">
        <f>(2*$R198*$S198*$F198*$G198*$E198*$I198*$H198)/(O198/1000)/10^12</f>
        <v>13.803642268656716</v>
      </c>
      <c r="W198" s="2">
        <f t="shared" si="11"/>
        <v>66.060288</v>
      </c>
      <c r="X198" t="s">
        <v>31</v>
      </c>
      <c r="AA198" s="2"/>
      <c r="AE198" s="2"/>
    </row>
    <row r="199" spans="2:31" x14ac:dyDescent="0.25">
      <c r="B199" s="1" t="s">
        <v>76</v>
      </c>
      <c r="C199">
        <v>224</v>
      </c>
      <c r="D199">
        <v>224</v>
      </c>
      <c r="E199">
        <v>3</v>
      </c>
      <c r="F199">
        <v>16</v>
      </c>
      <c r="G199">
        <v>64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0.40500000000000003</v>
      </c>
      <c r="O199" t="s">
        <v>44</v>
      </c>
      <c r="P199">
        <v>0.66900000000000004</v>
      </c>
      <c r="R199" s="4">
        <f t="shared" si="12"/>
        <v>224</v>
      </c>
      <c r="S199" s="4">
        <f t="shared" si="13"/>
        <v>224</v>
      </c>
      <c r="T199" s="2">
        <f>N199+P199</f>
        <v>1.0740000000000001</v>
      </c>
      <c r="U199" s="2">
        <f t="shared" si="10"/>
        <v>6.8506965333333332</v>
      </c>
      <c r="V199" s="2" t="s">
        <v>44</v>
      </c>
      <c r="W199" s="2">
        <f t="shared" si="11"/>
        <v>4.14728265470852</v>
      </c>
      <c r="X199" t="s">
        <v>31</v>
      </c>
      <c r="AA199" s="2"/>
      <c r="AE199" s="2"/>
    </row>
    <row r="200" spans="2:31" x14ac:dyDescent="0.25">
      <c r="B200" s="1" t="s">
        <v>76</v>
      </c>
      <c r="C200">
        <v>112</v>
      </c>
      <c r="D200">
        <v>112</v>
      </c>
      <c r="E200">
        <v>64</v>
      </c>
      <c r="F200">
        <v>16</v>
      </c>
      <c r="G200">
        <v>128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0.35499999999999998</v>
      </c>
      <c r="O200" s="2">
        <v>0.374</v>
      </c>
      <c r="P200">
        <v>0.42299999999999999</v>
      </c>
      <c r="R200" s="4">
        <f t="shared" si="12"/>
        <v>112</v>
      </c>
      <c r="S200" s="4">
        <f t="shared" si="13"/>
        <v>112</v>
      </c>
      <c r="T200" s="2">
        <f>N200+O200+P200</f>
        <v>1.1519999999999999</v>
      </c>
      <c r="U200" s="2">
        <f t="shared" si="10"/>
        <v>83.366222602816904</v>
      </c>
      <c r="V200" s="2">
        <f>(2*$R200*$S200*$F200*$G200*$E200*$I200*$H200)/(O200/1000)/10^12</f>
        <v>79.131040171123004</v>
      </c>
      <c r="W200" s="2">
        <f t="shared" si="11"/>
        <v>69.964560340425535</v>
      </c>
      <c r="X200" t="s">
        <v>31</v>
      </c>
      <c r="AA200" s="2"/>
      <c r="AE200" s="2"/>
    </row>
    <row r="201" spans="2:31" x14ac:dyDescent="0.25">
      <c r="B201" s="1" t="s">
        <v>76</v>
      </c>
      <c r="C201">
        <f>112/2</f>
        <v>56</v>
      </c>
      <c r="D201">
        <v>56</v>
      </c>
      <c r="E201">
        <v>128</v>
      </c>
      <c r="F201">
        <v>16</v>
      </c>
      <c r="G201">
        <v>256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0.318</v>
      </c>
      <c r="O201" s="2">
        <v>0.35199999999999998</v>
      </c>
      <c r="P201">
        <v>0.35299999999999998</v>
      </c>
      <c r="R201" s="4">
        <f t="shared" si="12"/>
        <v>56</v>
      </c>
      <c r="S201" s="4">
        <f t="shared" si="13"/>
        <v>56</v>
      </c>
      <c r="T201" s="2">
        <f t="shared" ref="T201:T204" si="18">N201+O201+P201</f>
        <v>1.0229999999999999</v>
      </c>
      <c r="U201" s="2">
        <f t="shared" si="10"/>
        <v>93.066066113207526</v>
      </c>
      <c r="V201" s="2">
        <f>(2*$R201*$S201*$F201*$G201*$E201*$I201*$H201)/(O201/1000)/10^12</f>
        <v>84.076730181818192</v>
      </c>
      <c r="W201" s="2">
        <f t="shared" si="11"/>
        <v>83.838552475920693</v>
      </c>
      <c r="X201" t="s">
        <v>31</v>
      </c>
      <c r="AA201" s="2"/>
      <c r="AE201" s="2"/>
    </row>
    <row r="202" spans="2:31" x14ac:dyDescent="0.25">
      <c r="B202" s="1" t="s">
        <v>76</v>
      </c>
      <c r="C202">
        <f>56/2</f>
        <v>28</v>
      </c>
      <c r="D202">
        <v>28</v>
      </c>
      <c r="E202">
        <v>256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0.31</v>
      </c>
      <c r="O202" s="2">
        <v>0.378</v>
      </c>
      <c r="P202">
        <v>0.33</v>
      </c>
      <c r="R202" s="4">
        <f t="shared" si="12"/>
        <v>28</v>
      </c>
      <c r="S202" s="4">
        <f t="shared" si="13"/>
        <v>28</v>
      </c>
      <c r="T202" s="2">
        <f t="shared" si="18"/>
        <v>1.018</v>
      </c>
      <c r="U202" s="2">
        <f t="shared" si="10"/>
        <v>95.4677710451613</v>
      </c>
      <c r="V202" s="2">
        <f>(2*$R202*$S202*$F202*$G202*$E202*$I202*$H202)/(O202/1000)/10^12</f>
        <v>78.293674666666661</v>
      </c>
      <c r="W202" s="2">
        <f t="shared" si="11"/>
        <v>89.681845527272728</v>
      </c>
      <c r="X202" t="s">
        <v>31</v>
      </c>
      <c r="AA202" s="2"/>
      <c r="AE202" s="2"/>
    </row>
    <row r="203" spans="2:31" x14ac:dyDescent="0.25">
      <c r="B203" s="1" t="s">
        <v>76</v>
      </c>
      <c r="C203">
        <v>14</v>
      </c>
      <c r="D203">
        <v>14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0.19900000000000001</v>
      </c>
      <c r="O203" s="2">
        <v>0.23</v>
      </c>
      <c r="P203">
        <v>0.16200000000000001</v>
      </c>
      <c r="R203" s="4">
        <f t="shared" si="12"/>
        <v>14</v>
      </c>
      <c r="S203" s="4">
        <f t="shared" si="13"/>
        <v>14</v>
      </c>
      <c r="T203" s="2">
        <f t="shared" si="18"/>
        <v>0.59100000000000008</v>
      </c>
      <c r="U203" s="2">
        <f t="shared" si="10"/>
        <v>74.359319155778891</v>
      </c>
      <c r="V203" s="2">
        <f>(2*$R203*$S203*$F203*$G203*$E203*$I203*$H203)/(O203/1000)/10^12</f>
        <v>64.336976139130428</v>
      </c>
      <c r="W203" s="2">
        <f t="shared" si="11"/>
        <v>91.342620444444435</v>
      </c>
      <c r="X203" t="s">
        <v>31</v>
      </c>
      <c r="AA203" s="2"/>
      <c r="AE203" s="2"/>
    </row>
    <row r="204" spans="2:31" x14ac:dyDescent="0.25">
      <c r="B204" s="1" t="s">
        <v>76</v>
      </c>
      <c r="C204">
        <v>7</v>
      </c>
      <c r="D204">
        <v>7</v>
      </c>
      <c r="E204">
        <v>512</v>
      </c>
      <c r="F204">
        <v>16</v>
      </c>
      <c r="G204">
        <v>512</v>
      </c>
      <c r="H204">
        <v>3</v>
      </c>
      <c r="I204">
        <v>3</v>
      </c>
      <c r="J204">
        <v>1</v>
      </c>
      <c r="K204">
        <v>1</v>
      </c>
      <c r="L204">
        <v>1</v>
      </c>
      <c r="M204">
        <v>1</v>
      </c>
      <c r="N204" s="2">
        <v>7.0999999999999994E-2</v>
      </c>
      <c r="O204" s="2">
        <v>0.13500000000000001</v>
      </c>
      <c r="P204">
        <v>4.7E-2</v>
      </c>
      <c r="R204" s="4">
        <f t="shared" si="12"/>
        <v>7</v>
      </c>
      <c r="S204" s="4">
        <f t="shared" si="13"/>
        <v>7</v>
      </c>
      <c r="T204" s="2">
        <f t="shared" si="18"/>
        <v>0.253</v>
      </c>
      <c r="U204" s="2">
        <f t="shared" si="10"/>
        <v>52.103889126760571</v>
      </c>
      <c r="V204" s="2">
        <f>(2*$R204*$S204*$F204*$G204*$E204*$I204*$H204)/(O204/1000)/10^12</f>
        <v>27.402786133333333</v>
      </c>
      <c r="W204" s="2">
        <f t="shared" si="11"/>
        <v>78.710130382978733</v>
      </c>
      <c r="X204" t="s">
        <v>31</v>
      </c>
      <c r="AA204" s="2"/>
      <c r="AE204" s="2"/>
    </row>
    <row r="205" spans="2:31" x14ac:dyDescent="0.25">
      <c r="B205" s="1" t="s">
        <v>76</v>
      </c>
      <c r="C205">
        <v>224</v>
      </c>
      <c r="D205">
        <v>224</v>
      </c>
      <c r="E205">
        <v>3</v>
      </c>
      <c r="F205">
        <v>16</v>
      </c>
      <c r="G205">
        <v>64</v>
      </c>
      <c r="H205">
        <v>7</v>
      </c>
      <c r="I205">
        <v>7</v>
      </c>
      <c r="J205">
        <v>3</v>
      </c>
      <c r="K205">
        <v>3</v>
      </c>
      <c r="L205">
        <v>2</v>
      </c>
      <c r="M205">
        <v>2</v>
      </c>
      <c r="N205" s="2">
        <v>0.46600000000000003</v>
      </c>
      <c r="O205" t="s">
        <v>44</v>
      </c>
      <c r="P205">
        <v>1.405</v>
      </c>
      <c r="R205" s="4">
        <f t="shared" si="12"/>
        <v>112</v>
      </c>
      <c r="S205" s="4">
        <f t="shared" si="13"/>
        <v>112</v>
      </c>
      <c r="T205" s="2">
        <f>N205+P205</f>
        <v>1.871</v>
      </c>
      <c r="U205" s="2">
        <f t="shared" si="10"/>
        <v>8.1039623690987117</v>
      </c>
      <c r="V205" s="2" t="s">
        <v>44</v>
      </c>
      <c r="W205" s="2">
        <f t="shared" si="11"/>
        <v>2.6878622519572954</v>
      </c>
      <c r="X205" t="s">
        <v>31</v>
      </c>
      <c r="AA205" s="2"/>
      <c r="AE205" s="2"/>
    </row>
    <row r="206" spans="2:31" x14ac:dyDescent="0.25">
      <c r="B206" s="1" t="s">
        <v>76</v>
      </c>
      <c r="C206">
        <v>28</v>
      </c>
      <c r="D206">
        <v>28</v>
      </c>
      <c r="E206">
        <v>192</v>
      </c>
      <c r="F206">
        <v>16</v>
      </c>
      <c r="G206">
        <v>32</v>
      </c>
      <c r="H206">
        <v>5</v>
      </c>
      <c r="I206">
        <v>5</v>
      </c>
      <c r="J206">
        <v>2</v>
      </c>
      <c r="K206">
        <v>2</v>
      </c>
      <c r="L206">
        <v>1</v>
      </c>
      <c r="M206">
        <v>1</v>
      </c>
      <c r="N206" s="2">
        <v>8.2000000000000003E-2</v>
      </c>
      <c r="O206" s="2">
        <v>5.3999999999999999E-2</v>
      </c>
      <c r="P206">
        <v>0.115</v>
      </c>
      <c r="R206" s="4">
        <f t="shared" si="12"/>
        <v>28</v>
      </c>
      <c r="S206" s="4">
        <f t="shared" si="13"/>
        <v>28</v>
      </c>
      <c r="T206" s="2">
        <f>N206+O206+P206</f>
        <v>0.251</v>
      </c>
      <c r="U206" s="2">
        <f t="shared" si="10"/>
        <v>46.994107317073173</v>
      </c>
      <c r="V206" s="2">
        <f t="shared" si="10"/>
        <v>71.361422222222217</v>
      </c>
      <c r="W206" s="2">
        <f t="shared" si="11"/>
        <v>33.508841739130432</v>
      </c>
      <c r="X206" t="s">
        <v>31</v>
      </c>
      <c r="AA206" s="2"/>
      <c r="AE206" s="2"/>
    </row>
    <row r="207" spans="2:31" x14ac:dyDescent="0.25">
      <c r="B207" s="1" t="s">
        <v>76</v>
      </c>
      <c r="C207">
        <v>28</v>
      </c>
      <c r="D207">
        <v>28</v>
      </c>
      <c r="E207">
        <v>192</v>
      </c>
      <c r="F207">
        <v>16</v>
      </c>
      <c r="G207">
        <v>64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 s="2">
        <v>1.2999999999999999E-2</v>
      </c>
      <c r="O207" s="2">
        <v>1.7999999999999999E-2</v>
      </c>
      <c r="P207">
        <v>2.7E-2</v>
      </c>
      <c r="R207" s="4">
        <f t="shared" si="12"/>
        <v>28</v>
      </c>
      <c r="S207" s="4">
        <f t="shared" si="13"/>
        <v>28</v>
      </c>
      <c r="T207" s="2">
        <f t="shared" ref="T207:T229" si="19">N207+O207+P207</f>
        <v>5.7999999999999996E-2</v>
      </c>
      <c r="U207" s="2">
        <f t="shared" si="10"/>
        <v>23.713949538461538</v>
      </c>
      <c r="V207" s="2">
        <f t="shared" si="10"/>
        <v>17.126741333333335</v>
      </c>
      <c r="W207" s="2">
        <f t="shared" si="11"/>
        <v>11.417827555555556</v>
      </c>
      <c r="X207" t="s">
        <v>31</v>
      </c>
      <c r="AA207" s="2"/>
      <c r="AE207" s="2"/>
    </row>
    <row r="208" spans="2:31" x14ac:dyDescent="0.25">
      <c r="B208" s="1" t="s">
        <v>76</v>
      </c>
      <c r="C208">
        <v>14</v>
      </c>
      <c r="D208">
        <v>14</v>
      </c>
      <c r="E208">
        <v>512</v>
      </c>
      <c r="F208">
        <v>16</v>
      </c>
      <c r="G208">
        <v>48</v>
      </c>
      <c r="H208">
        <v>5</v>
      </c>
      <c r="I208">
        <v>5</v>
      </c>
      <c r="J208">
        <v>2</v>
      </c>
      <c r="K208">
        <v>2</v>
      </c>
      <c r="L208">
        <v>1</v>
      </c>
      <c r="M208">
        <v>1</v>
      </c>
      <c r="N208" s="2">
        <v>0.10199999999999999</v>
      </c>
      <c r="O208" s="2">
        <v>8.7999999999999995E-2</v>
      </c>
      <c r="P208">
        <v>0.107</v>
      </c>
      <c r="R208" s="4">
        <f t="shared" si="12"/>
        <v>14</v>
      </c>
      <c r="S208" s="4">
        <f t="shared" si="13"/>
        <v>14</v>
      </c>
      <c r="T208" s="2">
        <f t="shared" si="19"/>
        <v>0.29699999999999999</v>
      </c>
      <c r="U208" s="2">
        <f t="shared" ref="U208:V239" si="20">(2*$R208*$S208*$F208*$G208*$E208*$I208*$H208)/(N208/1000)/10^12</f>
        <v>37.779576470588232</v>
      </c>
      <c r="V208" s="2">
        <f t="shared" si="20"/>
        <v>43.789963636363638</v>
      </c>
      <c r="W208" s="2">
        <f t="shared" si="11"/>
        <v>36.01417570093458</v>
      </c>
      <c r="X208" t="s">
        <v>31</v>
      </c>
      <c r="AA208" s="2"/>
      <c r="AE208" s="2"/>
    </row>
    <row r="209" spans="2:31" x14ac:dyDescent="0.25">
      <c r="B209" s="1" t="s">
        <v>76</v>
      </c>
      <c r="C209">
        <v>14</v>
      </c>
      <c r="D209">
        <v>14</v>
      </c>
      <c r="E209">
        <v>512</v>
      </c>
      <c r="F209">
        <v>16</v>
      </c>
      <c r="G209">
        <v>192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1.6E-2</v>
      </c>
      <c r="O209" s="2">
        <v>0.02</v>
      </c>
      <c r="P209">
        <v>2.5000000000000001E-2</v>
      </c>
      <c r="R209" s="4">
        <f t="shared" si="12"/>
        <v>14</v>
      </c>
      <c r="S209" s="4">
        <f t="shared" si="13"/>
        <v>14</v>
      </c>
      <c r="T209" s="2">
        <f t="shared" si="19"/>
        <v>6.1000000000000006E-2</v>
      </c>
      <c r="U209" s="2">
        <f t="shared" si="20"/>
        <v>38.535167999999999</v>
      </c>
      <c r="V209" s="2">
        <f t="shared" si="20"/>
        <v>30.828134399999996</v>
      </c>
      <c r="W209" s="2">
        <f t="shared" si="11"/>
        <v>24.662507519999998</v>
      </c>
      <c r="X209" t="s">
        <v>31</v>
      </c>
      <c r="AA209" s="2"/>
      <c r="AE209" s="2"/>
    </row>
    <row r="210" spans="2:31" x14ac:dyDescent="0.25">
      <c r="B210" s="1" t="s">
        <v>76</v>
      </c>
      <c r="C210">
        <v>7</v>
      </c>
      <c r="D210">
        <v>7</v>
      </c>
      <c r="E210">
        <v>832</v>
      </c>
      <c r="F210">
        <v>16</v>
      </c>
      <c r="G210">
        <v>256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 s="2">
        <v>1.7000000000000001E-2</v>
      </c>
      <c r="O210" s="2">
        <v>1.9E-2</v>
      </c>
      <c r="P210">
        <v>1.7999999999999999E-2</v>
      </c>
      <c r="R210" s="4">
        <f t="shared" si="12"/>
        <v>7</v>
      </c>
      <c r="S210" s="4">
        <f t="shared" si="13"/>
        <v>7</v>
      </c>
      <c r="T210" s="2">
        <f t="shared" si="19"/>
        <v>5.4000000000000006E-2</v>
      </c>
      <c r="U210" s="2">
        <f t="shared" si="20"/>
        <v>19.645379764705883</v>
      </c>
      <c r="V210" s="2">
        <f t="shared" si="20"/>
        <v>17.577445052631578</v>
      </c>
      <c r="W210" s="2">
        <f t="shared" si="11"/>
        <v>18.55396977777778</v>
      </c>
      <c r="X210" t="s">
        <v>31</v>
      </c>
      <c r="AA210" s="2"/>
      <c r="AE210" s="2"/>
    </row>
    <row r="211" spans="2:31" x14ac:dyDescent="0.25">
      <c r="B211" s="1" t="s">
        <v>76</v>
      </c>
      <c r="C211">
        <v>7</v>
      </c>
      <c r="D211">
        <v>7</v>
      </c>
      <c r="E211">
        <v>832</v>
      </c>
      <c r="F211">
        <v>16</v>
      </c>
      <c r="G211">
        <v>128</v>
      </c>
      <c r="H211">
        <v>5</v>
      </c>
      <c r="I211">
        <v>5</v>
      </c>
      <c r="J211">
        <v>2</v>
      </c>
      <c r="K211">
        <v>2</v>
      </c>
      <c r="L211">
        <v>1</v>
      </c>
      <c r="M211">
        <v>1</v>
      </c>
      <c r="N211" s="2">
        <v>0.10199999999999999</v>
      </c>
      <c r="O211" s="2">
        <v>9.9000000000000005E-2</v>
      </c>
      <c r="P211">
        <v>8.5999999999999993E-2</v>
      </c>
      <c r="R211" s="4">
        <f t="shared" si="12"/>
        <v>7</v>
      </c>
      <c r="S211" s="4">
        <f t="shared" si="13"/>
        <v>7</v>
      </c>
      <c r="T211" s="2">
        <f t="shared" si="19"/>
        <v>0.28700000000000003</v>
      </c>
      <c r="U211" s="2">
        <f t="shared" si="20"/>
        <v>40.927874509803921</v>
      </c>
      <c r="V211" s="2">
        <f t="shared" si="20"/>
        <v>42.168113131313127</v>
      </c>
      <c r="W211" s="2">
        <f t="shared" si="11"/>
        <v>48.54236279069768</v>
      </c>
      <c r="X211" t="s">
        <v>31</v>
      </c>
      <c r="AA211" s="2"/>
      <c r="AE211" s="2"/>
    </row>
    <row r="212" spans="2:31" x14ac:dyDescent="0.25">
      <c r="B212" s="1" t="s">
        <v>75</v>
      </c>
      <c r="C212">
        <v>56</v>
      </c>
      <c r="D212">
        <v>56</v>
      </c>
      <c r="E212">
        <v>64</v>
      </c>
      <c r="F212">
        <v>8</v>
      </c>
      <c r="G212">
        <v>64</v>
      </c>
      <c r="H212">
        <v>3</v>
      </c>
      <c r="I212">
        <v>3</v>
      </c>
      <c r="J212">
        <v>1</v>
      </c>
      <c r="K212">
        <v>1</v>
      </c>
      <c r="L212">
        <v>1</v>
      </c>
      <c r="M212">
        <v>1</v>
      </c>
      <c r="N212" s="2">
        <v>3.6999999999999998E-2</v>
      </c>
      <c r="O212" s="2">
        <v>4.3999999999999997E-2</v>
      </c>
      <c r="P212" s="2">
        <v>5.8000000000000003E-2</v>
      </c>
      <c r="R212" s="4">
        <f t="shared" si="12"/>
        <v>56</v>
      </c>
      <c r="S212" s="4">
        <f t="shared" si="13"/>
        <v>56</v>
      </c>
      <c r="T212" s="2">
        <f t="shared" si="19"/>
        <v>0.13899999999999998</v>
      </c>
      <c r="U212" s="2">
        <f t="shared" si="20"/>
        <v>49.991569297297296</v>
      </c>
      <c r="V212" s="2">
        <f t="shared" si="20"/>
        <v>42.038365090909096</v>
      </c>
      <c r="W212" s="2">
        <f t="shared" si="11"/>
        <v>31.891173517241381</v>
      </c>
      <c r="X212" t="s">
        <v>31</v>
      </c>
    </row>
    <row r="213" spans="2:31" x14ac:dyDescent="0.25">
      <c r="B213" s="1" t="s">
        <v>75</v>
      </c>
      <c r="C213">
        <v>56</v>
      </c>
      <c r="D213">
        <v>56</v>
      </c>
      <c r="E213">
        <v>64</v>
      </c>
      <c r="F213">
        <v>8</v>
      </c>
      <c r="G213">
        <v>256</v>
      </c>
      <c r="H213">
        <v>1</v>
      </c>
      <c r="I213">
        <v>1</v>
      </c>
      <c r="J213">
        <v>0</v>
      </c>
      <c r="K213">
        <v>0</v>
      </c>
      <c r="L213">
        <v>2</v>
      </c>
      <c r="M213">
        <v>2</v>
      </c>
      <c r="N213" s="2">
        <v>1.4E-2</v>
      </c>
      <c r="O213" s="2">
        <v>1.7000000000000001E-2</v>
      </c>
      <c r="P213" s="2">
        <v>2.3E-2</v>
      </c>
      <c r="R213" s="4">
        <f t="shared" si="12"/>
        <v>28</v>
      </c>
      <c r="S213" s="4">
        <f t="shared" si="13"/>
        <v>28</v>
      </c>
      <c r="T213" s="2">
        <f t="shared" si="19"/>
        <v>5.3999999999999999E-2</v>
      </c>
      <c r="U213" s="2">
        <f t="shared" si="20"/>
        <v>14.680064</v>
      </c>
      <c r="V213" s="2">
        <f t="shared" si="20"/>
        <v>12.089464470588236</v>
      </c>
      <c r="W213" s="2">
        <f t="shared" si="11"/>
        <v>8.9356911304347832</v>
      </c>
      <c r="X213" t="s">
        <v>31</v>
      </c>
    </row>
    <row r="214" spans="2:31" x14ac:dyDescent="0.25">
      <c r="B214" s="1" t="s">
        <v>75</v>
      </c>
      <c r="C214">
        <v>28</v>
      </c>
      <c r="D214">
        <v>28</v>
      </c>
      <c r="E214">
        <v>128</v>
      </c>
      <c r="F214">
        <v>8</v>
      </c>
      <c r="G214">
        <v>128</v>
      </c>
      <c r="H214">
        <v>3</v>
      </c>
      <c r="I214">
        <v>3</v>
      </c>
      <c r="J214">
        <v>1</v>
      </c>
      <c r="K214">
        <v>1</v>
      </c>
      <c r="L214">
        <v>1</v>
      </c>
      <c r="M214">
        <v>1</v>
      </c>
      <c r="N214" s="2">
        <v>3.5000000000000003E-2</v>
      </c>
      <c r="O214" s="2">
        <v>4.1000000000000002E-2</v>
      </c>
      <c r="P214" s="2">
        <v>5.0999999999999997E-2</v>
      </c>
      <c r="R214" s="4">
        <f t="shared" si="12"/>
        <v>28</v>
      </c>
      <c r="S214" s="4">
        <f t="shared" si="13"/>
        <v>28</v>
      </c>
      <c r="T214" s="2">
        <f t="shared" si="19"/>
        <v>0.127</v>
      </c>
      <c r="U214" s="2">
        <f t="shared" si="20"/>
        <v>52.848230399999991</v>
      </c>
      <c r="V214" s="2">
        <f t="shared" si="20"/>
        <v>45.114343024390244</v>
      </c>
      <c r="W214" s="2">
        <f t="shared" si="11"/>
        <v>36.268393411764706</v>
      </c>
      <c r="X214" t="s">
        <v>31</v>
      </c>
    </row>
    <row r="215" spans="2:31" x14ac:dyDescent="0.25">
      <c r="B215" s="1" t="s">
        <v>75</v>
      </c>
      <c r="C215" s="1">
        <v>28</v>
      </c>
      <c r="D215" s="1">
        <v>28</v>
      </c>
      <c r="E215" s="1">
        <v>128</v>
      </c>
      <c r="F215" s="1">
        <v>8</v>
      </c>
      <c r="G215" s="1">
        <v>512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2</v>
      </c>
      <c r="N215" s="2">
        <v>1.6E-2</v>
      </c>
      <c r="O215" s="2">
        <v>2.5000000000000001E-2</v>
      </c>
      <c r="P215" s="2">
        <v>1.9E-2</v>
      </c>
      <c r="R215" s="4">
        <f t="shared" si="12"/>
        <v>14</v>
      </c>
      <c r="S215" s="4">
        <f t="shared" si="13"/>
        <v>14</v>
      </c>
      <c r="T215" s="2">
        <f t="shared" si="19"/>
        <v>0.06</v>
      </c>
      <c r="U215" s="2">
        <f t="shared" si="20"/>
        <v>12.845056</v>
      </c>
      <c r="V215" s="2">
        <f t="shared" si="20"/>
        <v>8.2208358399999995</v>
      </c>
      <c r="W215" s="2">
        <f t="shared" si="11"/>
        <v>10.816889263157895</v>
      </c>
      <c r="X215" t="s">
        <v>31</v>
      </c>
    </row>
    <row r="216" spans="2:31" x14ac:dyDescent="0.25">
      <c r="B216" s="1" t="s">
        <v>75</v>
      </c>
      <c r="C216">
        <v>14</v>
      </c>
      <c r="D216">
        <v>14</v>
      </c>
      <c r="E216">
        <v>256</v>
      </c>
      <c r="F216">
        <v>8</v>
      </c>
      <c r="G216">
        <v>256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1</v>
      </c>
      <c r="N216" s="2">
        <v>1.2E-2</v>
      </c>
      <c r="O216" s="2">
        <v>1.9E-2</v>
      </c>
      <c r="P216" s="2">
        <v>1.7000000000000001E-2</v>
      </c>
      <c r="R216" s="4">
        <f t="shared" si="12"/>
        <v>14</v>
      </c>
      <c r="S216" s="4">
        <f t="shared" si="13"/>
        <v>14</v>
      </c>
      <c r="T216" s="2">
        <f t="shared" si="19"/>
        <v>4.8000000000000001E-2</v>
      </c>
      <c r="U216" s="2">
        <f t="shared" si="20"/>
        <v>17.126741333333332</v>
      </c>
      <c r="V216" s="2">
        <f t="shared" si="20"/>
        <v>10.816889263157895</v>
      </c>
      <c r="W216" s="2">
        <f t="shared" si="11"/>
        <v>12.089464470588236</v>
      </c>
      <c r="X216" t="s">
        <v>31</v>
      </c>
    </row>
    <row r="217" spans="2:31" x14ac:dyDescent="0.25">
      <c r="B217" s="1" t="s">
        <v>75</v>
      </c>
      <c r="C217">
        <v>14</v>
      </c>
      <c r="D217">
        <v>14</v>
      </c>
      <c r="E217">
        <v>256</v>
      </c>
      <c r="F217">
        <v>8</v>
      </c>
      <c r="G217">
        <v>256</v>
      </c>
      <c r="H217">
        <v>3</v>
      </c>
      <c r="I217">
        <v>3</v>
      </c>
      <c r="J217">
        <v>1</v>
      </c>
      <c r="K217">
        <v>1</v>
      </c>
      <c r="L217">
        <v>1</v>
      </c>
      <c r="M217">
        <v>1</v>
      </c>
      <c r="N217" s="2">
        <v>4.2000000000000003E-2</v>
      </c>
      <c r="O217" s="2">
        <v>7.1999999999999995E-2</v>
      </c>
      <c r="P217" s="2">
        <v>0.04</v>
      </c>
      <c r="R217" s="4">
        <f t="shared" si="12"/>
        <v>14</v>
      </c>
      <c r="S217" s="4">
        <f t="shared" si="13"/>
        <v>14</v>
      </c>
      <c r="T217" s="2">
        <f t="shared" si="19"/>
        <v>0.154</v>
      </c>
      <c r="U217" s="2">
        <f t="shared" si="20"/>
        <v>44.04019199999999</v>
      </c>
      <c r="V217" s="2">
        <f t="shared" si="20"/>
        <v>25.690112000000003</v>
      </c>
      <c r="W217" s="2">
        <f t="shared" si="11"/>
        <v>46.242201600000001</v>
      </c>
      <c r="X217" t="s">
        <v>31</v>
      </c>
    </row>
    <row r="218" spans="2:31" x14ac:dyDescent="0.25">
      <c r="B218" s="1" t="s">
        <v>75</v>
      </c>
      <c r="C218" s="1">
        <v>14</v>
      </c>
      <c r="D218" s="1">
        <v>14</v>
      </c>
      <c r="E218" s="1">
        <v>256</v>
      </c>
      <c r="F218" s="1">
        <v>8</v>
      </c>
      <c r="G218" s="1">
        <v>1024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2</v>
      </c>
      <c r="N218" s="2">
        <v>1.6E-2</v>
      </c>
      <c r="O218" s="2">
        <v>4.2000000000000003E-2</v>
      </c>
      <c r="P218" s="2">
        <v>1.4E-2</v>
      </c>
      <c r="R218" s="4">
        <f t="shared" si="12"/>
        <v>7</v>
      </c>
      <c r="S218" s="4">
        <f t="shared" si="13"/>
        <v>7</v>
      </c>
      <c r="T218" s="2">
        <f t="shared" si="19"/>
        <v>7.2000000000000008E-2</v>
      </c>
      <c r="U218" s="2">
        <f t="shared" si="20"/>
        <v>12.845056</v>
      </c>
      <c r="V218" s="2">
        <f t="shared" si="20"/>
        <v>4.8933546666666663</v>
      </c>
      <c r="W218" s="2">
        <f t="shared" si="11"/>
        <v>14.680064</v>
      </c>
      <c r="X218" t="s">
        <v>31</v>
      </c>
    </row>
    <row r="219" spans="2:31" x14ac:dyDescent="0.25">
      <c r="B219" s="1" t="s">
        <v>75</v>
      </c>
      <c r="C219">
        <v>7</v>
      </c>
      <c r="D219">
        <v>7</v>
      </c>
      <c r="E219">
        <v>512</v>
      </c>
      <c r="F219">
        <v>8</v>
      </c>
      <c r="G219">
        <v>512</v>
      </c>
      <c r="H219">
        <v>1</v>
      </c>
      <c r="I219">
        <v>1</v>
      </c>
      <c r="J219">
        <v>0</v>
      </c>
      <c r="K219">
        <v>0</v>
      </c>
      <c r="L219">
        <v>1</v>
      </c>
      <c r="M219">
        <v>1</v>
      </c>
      <c r="N219" s="2">
        <v>1.7999999999999999E-2</v>
      </c>
      <c r="O219" s="2">
        <v>2.3E-2</v>
      </c>
      <c r="P219" s="2">
        <v>0.22</v>
      </c>
      <c r="R219" s="4">
        <f t="shared" si="12"/>
        <v>7</v>
      </c>
      <c r="S219" s="4">
        <f t="shared" si="13"/>
        <v>7</v>
      </c>
      <c r="T219" s="2">
        <f t="shared" si="19"/>
        <v>0.26100000000000001</v>
      </c>
      <c r="U219" s="2">
        <f t="shared" si="20"/>
        <v>11.417827555555556</v>
      </c>
      <c r="V219" s="2">
        <f t="shared" si="20"/>
        <v>8.9356911304347832</v>
      </c>
      <c r="W219" s="2">
        <f t="shared" si="11"/>
        <v>0.93418589090909077</v>
      </c>
      <c r="X219" t="s">
        <v>31</v>
      </c>
    </row>
    <row r="220" spans="2:31" x14ac:dyDescent="0.25">
      <c r="B220" s="1" t="s">
        <v>75</v>
      </c>
      <c r="C220">
        <v>7</v>
      </c>
      <c r="D220">
        <v>7</v>
      </c>
      <c r="E220">
        <v>2048</v>
      </c>
      <c r="F220">
        <v>8</v>
      </c>
      <c r="G220">
        <v>512</v>
      </c>
      <c r="H220">
        <v>1</v>
      </c>
      <c r="I220">
        <v>1</v>
      </c>
      <c r="J220">
        <v>3</v>
      </c>
      <c r="K220">
        <v>3</v>
      </c>
      <c r="L220">
        <v>2</v>
      </c>
      <c r="M220">
        <v>2</v>
      </c>
      <c r="N220" s="2">
        <v>6.5000000000000002E-2</v>
      </c>
      <c r="O220" s="2">
        <v>0.27700000000000002</v>
      </c>
      <c r="P220" s="2">
        <v>0.19</v>
      </c>
      <c r="R220" s="4">
        <f t="shared" si="12"/>
        <v>7</v>
      </c>
      <c r="S220" s="4">
        <f t="shared" si="13"/>
        <v>7</v>
      </c>
      <c r="T220" s="2">
        <f t="shared" si="19"/>
        <v>0.53200000000000003</v>
      </c>
      <c r="U220" s="2">
        <f t="shared" si="20"/>
        <v>12.647439753846152</v>
      </c>
      <c r="V220" s="2">
        <f t="shared" si="20"/>
        <v>2.9678107725631766</v>
      </c>
      <c r="W220" s="2">
        <f t="shared" si="11"/>
        <v>4.3267557052631576</v>
      </c>
      <c r="X220" t="s">
        <v>31</v>
      </c>
    </row>
    <row r="221" spans="2:31" x14ac:dyDescent="0.25">
      <c r="B221" s="1" t="s">
        <v>75</v>
      </c>
      <c r="C221">
        <v>56</v>
      </c>
      <c r="D221">
        <v>56</v>
      </c>
      <c r="E221">
        <v>64</v>
      </c>
      <c r="F221">
        <v>16</v>
      </c>
      <c r="G221">
        <v>64</v>
      </c>
      <c r="H221">
        <v>3</v>
      </c>
      <c r="I221">
        <v>3</v>
      </c>
      <c r="J221">
        <v>1</v>
      </c>
      <c r="K221">
        <v>1</v>
      </c>
      <c r="L221">
        <v>1</v>
      </c>
      <c r="M221">
        <v>1</v>
      </c>
      <c r="N221" s="2">
        <v>6.8000000000000005E-2</v>
      </c>
      <c r="O221" s="2">
        <v>7.2999999999999995E-2</v>
      </c>
      <c r="P221" s="2">
        <v>9.7000000000000003E-2</v>
      </c>
      <c r="R221" s="4">
        <f>1+ROUNDDOWN((($C221-$H221+2*$J221)/$L221),0)</f>
        <v>56</v>
      </c>
      <c r="S221" s="4">
        <f>1+ROUNDDOWN((($D221-$I221+2*$K221)/$M221),0)</f>
        <v>56</v>
      </c>
      <c r="T221" s="2">
        <f t="shared" si="19"/>
        <v>0.23800000000000002</v>
      </c>
      <c r="U221" s="2">
        <f t="shared" si="20"/>
        <v>54.402590117647065</v>
      </c>
      <c r="V221" s="2">
        <f t="shared" si="20"/>
        <v>50.676385315068494</v>
      </c>
      <c r="W221" s="2">
        <f t="shared" si="11"/>
        <v>38.137898226804126</v>
      </c>
      <c r="X221" t="s">
        <v>31</v>
      </c>
    </row>
    <row r="222" spans="2:31" x14ac:dyDescent="0.25">
      <c r="B222" s="1" t="s">
        <v>75</v>
      </c>
      <c r="C222">
        <v>56</v>
      </c>
      <c r="D222">
        <v>56</v>
      </c>
      <c r="E222">
        <v>64</v>
      </c>
      <c r="F222">
        <v>16</v>
      </c>
      <c r="G222">
        <v>256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2</v>
      </c>
      <c r="N222" s="2">
        <v>2.3E-2</v>
      </c>
      <c r="O222" s="2">
        <v>2.5000000000000001E-2</v>
      </c>
      <c r="P222" s="2">
        <v>3.2000000000000001E-2</v>
      </c>
      <c r="R222" s="4">
        <f t="shared" si="12"/>
        <v>28</v>
      </c>
      <c r="S222" s="4">
        <f t="shared" si="13"/>
        <v>28</v>
      </c>
      <c r="T222" s="2">
        <f t="shared" si="19"/>
        <v>0.08</v>
      </c>
      <c r="U222" s="2">
        <f t="shared" si="20"/>
        <v>17.871382260869566</v>
      </c>
      <c r="V222" s="2">
        <f t="shared" si="20"/>
        <v>16.441671679999999</v>
      </c>
      <c r="W222" s="2">
        <f t="shared" si="11"/>
        <v>12.845056</v>
      </c>
      <c r="X222" t="s">
        <v>31</v>
      </c>
    </row>
    <row r="223" spans="2:31" x14ac:dyDescent="0.25">
      <c r="B223" s="1" t="s">
        <v>75</v>
      </c>
      <c r="C223">
        <v>28</v>
      </c>
      <c r="D223">
        <v>28</v>
      </c>
      <c r="E223">
        <v>128</v>
      </c>
      <c r="F223">
        <v>16</v>
      </c>
      <c r="G223">
        <v>128</v>
      </c>
      <c r="H223">
        <v>3</v>
      </c>
      <c r="I223">
        <v>3</v>
      </c>
      <c r="J223">
        <v>1</v>
      </c>
      <c r="K223">
        <v>1</v>
      </c>
      <c r="L223">
        <v>1</v>
      </c>
      <c r="M223">
        <v>1</v>
      </c>
      <c r="N223" s="2">
        <v>6.3E-2</v>
      </c>
      <c r="O223" s="2">
        <v>6.7000000000000004E-2</v>
      </c>
      <c r="P223" s="2">
        <v>7.4999999999999997E-2</v>
      </c>
      <c r="R223" s="4">
        <f t="shared" si="12"/>
        <v>28</v>
      </c>
      <c r="S223" s="4">
        <f t="shared" si="13"/>
        <v>28</v>
      </c>
      <c r="T223" s="2">
        <f t="shared" si="19"/>
        <v>0.20500000000000002</v>
      </c>
      <c r="U223" s="2">
        <f t="shared" si="20"/>
        <v>58.720255999999999</v>
      </c>
      <c r="V223" s="2">
        <f t="shared" si="20"/>
        <v>55.214569074626866</v>
      </c>
      <c r="W223" s="2">
        <f t="shared" si="11"/>
        <v>49.325015040000011</v>
      </c>
      <c r="X223" t="s">
        <v>31</v>
      </c>
    </row>
    <row r="224" spans="2:31" x14ac:dyDescent="0.25">
      <c r="B224" s="1" t="s">
        <v>75</v>
      </c>
      <c r="C224" s="1">
        <v>28</v>
      </c>
      <c r="D224" s="1">
        <v>28</v>
      </c>
      <c r="E224" s="1">
        <v>128</v>
      </c>
      <c r="F224" s="1">
        <v>16</v>
      </c>
      <c r="G224" s="1">
        <v>512</v>
      </c>
      <c r="H224" s="1">
        <v>1</v>
      </c>
      <c r="I224" s="1">
        <v>1</v>
      </c>
      <c r="J224" s="1">
        <v>0</v>
      </c>
      <c r="K224" s="1">
        <v>0</v>
      </c>
      <c r="L224" s="1">
        <v>2</v>
      </c>
      <c r="M224" s="1">
        <v>2</v>
      </c>
      <c r="N224" s="2">
        <v>1.7000000000000001E-2</v>
      </c>
      <c r="O224" s="2">
        <v>2.5999999999999999E-2</v>
      </c>
      <c r="P224" s="2">
        <v>2.9000000000000001E-2</v>
      </c>
      <c r="R224" s="4">
        <f t="shared" si="12"/>
        <v>14</v>
      </c>
      <c r="S224" s="4">
        <f t="shared" si="13"/>
        <v>14</v>
      </c>
      <c r="T224" s="2">
        <f t="shared" si="19"/>
        <v>7.1999999999999995E-2</v>
      </c>
      <c r="U224" s="2">
        <f t="shared" si="20"/>
        <v>24.178928941176473</v>
      </c>
      <c r="V224" s="2">
        <f t="shared" si="20"/>
        <v>15.809299692307693</v>
      </c>
      <c r="W224" s="2">
        <f t="shared" si="11"/>
        <v>14.173854896551724</v>
      </c>
      <c r="X224" t="s">
        <v>31</v>
      </c>
    </row>
    <row r="225" spans="2:24" x14ac:dyDescent="0.25">
      <c r="B225" s="1" t="s">
        <v>75</v>
      </c>
      <c r="C225">
        <v>14</v>
      </c>
      <c r="D225">
        <v>14</v>
      </c>
      <c r="E225">
        <v>256</v>
      </c>
      <c r="F225">
        <v>16</v>
      </c>
      <c r="G225">
        <v>256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  <c r="N225" s="2">
        <v>1.2999999999999999E-2</v>
      </c>
      <c r="O225" s="2">
        <v>1.9E-2</v>
      </c>
      <c r="P225" s="2">
        <v>2.1999999999999999E-2</v>
      </c>
      <c r="R225" s="4">
        <f t="shared" si="12"/>
        <v>14</v>
      </c>
      <c r="S225" s="4">
        <f t="shared" si="13"/>
        <v>14</v>
      </c>
      <c r="T225" s="2">
        <f t="shared" si="19"/>
        <v>5.3999999999999999E-2</v>
      </c>
      <c r="U225" s="2">
        <f t="shared" si="20"/>
        <v>31.618599384615386</v>
      </c>
      <c r="V225" s="2">
        <f t="shared" si="20"/>
        <v>21.63377852631579</v>
      </c>
      <c r="W225" s="2">
        <f t="shared" si="11"/>
        <v>18.683717818181819</v>
      </c>
      <c r="X225" t="s">
        <v>31</v>
      </c>
    </row>
    <row r="226" spans="2:24" x14ac:dyDescent="0.25">
      <c r="B226" s="1" t="s">
        <v>75</v>
      </c>
      <c r="C226">
        <v>14</v>
      </c>
      <c r="D226">
        <v>14</v>
      </c>
      <c r="E226">
        <v>256</v>
      </c>
      <c r="F226">
        <v>16</v>
      </c>
      <c r="G226">
        <v>256</v>
      </c>
      <c r="H226">
        <v>3</v>
      </c>
      <c r="I226">
        <v>3</v>
      </c>
      <c r="J226">
        <v>1</v>
      </c>
      <c r="K226">
        <v>1</v>
      </c>
      <c r="L226">
        <v>1</v>
      </c>
      <c r="M226">
        <v>1</v>
      </c>
      <c r="N226" s="2">
        <v>6.3E-2</v>
      </c>
      <c r="O226" s="2">
        <v>7.1999999999999995E-2</v>
      </c>
      <c r="P226" s="2">
        <v>6.6000000000000003E-2</v>
      </c>
      <c r="R226" s="4">
        <f t="shared" si="12"/>
        <v>14</v>
      </c>
      <c r="S226" s="4">
        <f t="shared" si="13"/>
        <v>14</v>
      </c>
      <c r="T226" s="2">
        <f t="shared" si="19"/>
        <v>0.20100000000000001</v>
      </c>
      <c r="U226" s="2">
        <f t="shared" si="20"/>
        <v>58.720255999999999</v>
      </c>
      <c r="V226" s="2">
        <f t="shared" si="20"/>
        <v>51.380224000000005</v>
      </c>
      <c r="W226" s="2">
        <f t="shared" si="11"/>
        <v>56.051153454545457</v>
      </c>
      <c r="X226" t="s">
        <v>31</v>
      </c>
    </row>
    <row r="227" spans="2:24" x14ac:dyDescent="0.25">
      <c r="B227" s="1" t="s">
        <v>75</v>
      </c>
      <c r="C227" s="1">
        <v>14</v>
      </c>
      <c r="D227" s="1">
        <v>14</v>
      </c>
      <c r="E227" s="1">
        <v>256</v>
      </c>
      <c r="F227" s="1">
        <v>16</v>
      </c>
      <c r="G227" s="1">
        <v>1024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2</v>
      </c>
      <c r="N227" s="2">
        <v>1.6E-2</v>
      </c>
      <c r="O227" s="2">
        <v>4.2999999999999997E-2</v>
      </c>
      <c r="P227" s="2">
        <v>2.5999999999999999E-2</v>
      </c>
      <c r="R227" s="4">
        <f>1+ROUNDDOWN((($C227-$H227+2*$J227)/$L227),0)</f>
        <v>7</v>
      </c>
      <c r="S227" s="4">
        <f>1+ROUNDDOWN((($D227-$I227+2*$K227)/$M227),0)</f>
        <v>7</v>
      </c>
      <c r="T227" s="2">
        <f t="shared" si="19"/>
        <v>8.4999999999999992E-2</v>
      </c>
      <c r="U227" s="2">
        <f t="shared" si="20"/>
        <v>25.690111999999999</v>
      </c>
      <c r="V227" s="2">
        <f t="shared" si="20"/>
        <v>9.5591114418604661</v>
      </c>
      <c r="W227" s="2">
        <f t="shared" si="11"/>
        <v>15.809299692307693</v>
      </c>
      <c r="X227" t="s">
        <v>31</v>
      </c>
    </row>
    <row r="228" spans="2:24" x14ac:dyDescent="0.25">
      <c r="B228" s="1" t="s">
        <v>75</v>
      </c>
      <c r="C228">
        <v>7</v>
      </c>
      <c r="D228">
        <v>7</v>
      </c>
      <c r="E228">
        <v>512</v>
      </c>
      <c r="F228">
        <v>16</v>
      </c>
      <c r="G228">
        <v>512</v>
      </c>
      <c r="H228">
        <v>1</v>
      </c>
      <c r="I228">
        <v>1</v>
      </c>
      <c r="J228">
        <v>0</v>
      </c>
      <c r="K228">
        <v>0</v>
      </c>
      <c r="L228">
        <v>1</v>
      </c>
      <c r="M228">
        <v>1</v>
      </c>
      <c r="N228" s="2">
        <v>2.1999999999999999E-2</v>
      </c>
      <c r="O228" s="2">
        <v>2.3E-2</v>
      </c>
      <c r="P228" s="2">
        <v>0.20699999999999999</v>
      </c>
      <c r="R228" s="4">
        <f t="shared" si="12"/>
        <v>7</v>
      </c>
      <c r="S228" s="4">
        <f t="shared" si="13"/>
        <v>7</v>
      </c>
      <c r="T228" s="2">
        <f t="shared" si="19"/>
        <v>0.252</v>
      </c>
      <c r="U228" s="2">
        <f t="shared" si="20"/>
        <v>18.683717818181819</v>
      </c>
      <c r="V228" s="2">
        <f t="shared" si="20"/>
        <v>17.871382260869566</v>
      </c>
      <c r="W228" s="2">
        <f t="shared" si="11"/>
        <v>1.9857091400966185</v>
      </c>
      <c r="X228" t="s">
        <v>31</v>
      </c>
    </row>
    <row r="229" spans="2:24" x14ac:dyDescent="0.25">
      <c r="B229" s="1" t="s">
        <v>75</v>
      </c>
      <c r="C229">
        <v>7</v>
      </c>
      <c r="D229">
        <v>7</v>
      </c>
      <c r="E229">
        <v>2048</v>
      </c>
      <c r="F229">
        <v>16</v>
      </c>
      <c r="G229">
        <v>512</v>
      </c>
      <c r="H229">
        <v>1</v>
      </c>
      <c r="I229">
        <v>1</v>
      </c>
      <c r="J229">
        <v>3</v>
      </c>
      <c r="K229">
        <v>3</v>
      </c>
      <c r="L229">
        <v>2</v>
      </c>
      <c r="M229">
        <v>2</v>
      </c>
      <c r="N229" s="2">
        <v>6.5000000000000002E-2</v>
      </c>
      <c r="O229" s="2">
        <v>0.36199999999999999</v>
      </c>
      <c r="P229" s="2">
        <v>0.35599999999999998</v>
      </c>
      <c r="R229" s="4">
        <f t="shared" si="12"/>
        <v>7</v>
      </c>
      <c r="S229" s="4">
        <f t="shared" si="13"/>
        <v>7</v>
      </c>
      <c r="T229" s="2">
        <f t="shared" si="19"/>
        <v>0.78299999999999992</v>
      </c>
      <c r="U229" s="2">
        <f t="shared" si="20"/>
        <v>25.294879507692304</v>
      </c>
      <c r="V229" s="2">
        <f t="shared" si="20"/>
        <v>4.5418982541436463</v>
      </c>
      <c r="W229" s="2">
        <f t="shared" si="11"/>
        <v>4.6184471011235955</v>
      </c>
      <c r="X229" t="s">
        <v>31</v>
      </c>
    </row>
    <row r="230" spans="2:24" x14ac:dyDescent="0.25">
      <c r="B230" s="1" t="s">
        <v>73</v>
      </c>
      <c r="C230" s="9">
        <v>700</v>
      </c>
      <c r="D230">
        <v>161</v>
      </c>
      <c r="E230">
        <v>1</v>
      </c>
      <c r="F230">
        <v>16</v>
      </c>
      <c r="G230">
        <v>64</v>
      </c>
      <c r="H230">
        <v>5</v>
      </c>
      <c r="I230">
        <v>5</v>
      </c>
      <c r="J230">
        <v>1</v>
      </c>
      <c r="K230">
        <v>1</v>
      </c>
      <c r="L230">
        <v>2</v>
      </c>
      <c r="M230">
        <v>2</v>
      </c>
      <c r="N230" s="2">
        <v>0.53500000000000003</v>
      </c>
      <c r="O230" s="2" t="s">
        <v>44</v>
      </c>
      <c r="P230" s="2">
        <v>2.754</v>
      </c>
      <c r="R230" s="4">
        <f t="shared" si="12"/>
        <v>349</v>
      </c>
      <c r="S230" s="4">
        <f t="shared" si="13"/>
        <v>80</v>
      </c>
      <c r="T230" s="2">
        <f>N230+P230</f>
        <v>3.2890000000000001</v>
      </c>
      <c r="U230" s="2">
        <f t="shared" si="20"/>
        <v>2.671970093457944</v>
      </c>
      <c r="V230" s="2" t="s">
        <v>44</v>
      </c>
      <c r="W230" s="2">
        <f t="shared" si="11"/>
        <v>0.51906463326071173</v>
      </c>
      <c r="X230" t="s">
        <v>31</v>
      </c>
    </row>
    <row r="231" spans="2:24" x14ac:dyDescent="0.25">
      <c r="B231" s="1" t="s">
        <v>73</v>
      </c>
      <c r="C231">
        <v>350</v>
      </c>
      <c r="D231">
        <v>80</v>
      </c>
      <c r="E231">
        <v>64</v>
      </c>
      <c r="F231">
        <v>16</v>
      </c>
      <c r="G231">
        <v>64</v>
      </c>
      <c r="H231">
        <v>3</v>
      </c>
      <c r="I231">
        <v>3</v>
      </c>
      <c r="J231">
        <v>1</v>
      </c>
      <c r="K231">
        <v>1</v>
      </c>
      <c r="L231">
        <v>1</v>
      </c>
      <c r="M231">
        <v>1</v>
      </c>
      <c r="N231" s="2">
        <v>0.44800000000000001</v>
      </c>
      <c r="O231" s="2">
        <v>0.439</v>
      </c>
      <c r="P231" s="2">
        <v>0.51200000000000001</v>
      </c>
      <c r="R231" s="4">
        <f t="shared" si="12"/>
        <v>350</v>
      </c>
      <c r="S231" s="4">
        <f t="shared" si="13"/>
        <v>80</v>
      </c>
      <c r="T231" s="2">
        <f t="shared" ref="T231:T269" si="21">N231+O231+P231</f>
        <v>1.399</v>
      </c>
      <c r="U231" s="2">
        <f t="shared" si="20"/>
        <v>73.727999999999994</v>
      </c>
      <c r="V231" s="2">
        <f t="shared" si="20"/>
        <v>75.239507972665152</v>
      </c>
      <c r="W231" s="2">
        <f t="shared" si="11"/>
        <v>64.512</v>
      </c>
      <c r="X231" t="s">
        <v>31</v>
      </c>
    </row>
    <row r="232" spans="2:24" x14ac:dyDescent="0.25">
      <c r="B232" s="1" t="s">
        <v>73</v>
      </c>
      <c r="C232">
        <v>350</v>
      </c>
      <c r="D232">
        <v>80</v>
      </c>
      <c r="E232">
        <v>64</v>
      </c>
      <c r="F232">
        <v>16</v>
      </c>
      <c r="G232">
        <v>128</v>
      </c>
      <c r="H232">
        <v>5</v>
      </c>
      <c r="I232">
        <v>5</v>
      </c>
      <c r="J232">
        <v>1</v>
      </c>
      <c r="K232">
        <v>1</v>
      </c>
      <c r="L232">
        <v>2</v>
      </c>
      <c r="M232">
        <v>2</v>
      </c>
      <c r="N232" s="2">
        <v>0.55900000000000005</v>
      </c>
      <c r="O232" s="2">
        <v>1.0740000000000001</v>
      </c>
      <c r="P232" s="2">
        <v>0.75900000000000001</v>
      </c>
      <c r="R232" s="4">
        <f t="shared" si="12"/>
        <v>174</v>
      </c>
      <c r="S232" s="4">
        <f t="shared" si="13"/>
        <v>39</v>
      </c>
      <c r="T232" s="2">
        <f t="shared" si="21"/>
        <v>2.3919999999999999</v>
      </c>
      <c r="U232" s="2">
        <f t="shared" si="20"/>
        <v>79.557655813953488</v>
      </c>
      <c r="V232" s="2">
        <f t="shared" si="20"/>
        <v>41.408500558659213</v>
      </c>
      <c r="W232" s="2">
        <f t="shared" si="11"/>
        <v>58.593846640316201</v>
      </c>
      <c r="X232" t="s">
        <v>31</v>
      </c>
    </row>
    <row r="233" spans="2:24" x14ac:dyDescent="0.25">
      <c r="B233" s="1" t="s">
        <v>73</v>
      </c>
      <c r="C233">
        <v>175</v>
      </c>
      <c r="D233">
        <v>40</v>
      </c>
      <c r="E233">
        <v>128</v>
      </c>
      <c r="F233">
        <v>16</v>
      </c>
      <c r="G233">
        <v>128</v>
      </c>
      <c r="H233">
        <v>3</v>
      </c>
      <c r="I233">
        <v>3</v>
      </c>
      <c r="J233">
        <v>1</v>
      </c>
      <c r="K233">
        <v>1</v>
      </c>
      <c r="L233">
        <v>1</v>
      </c>
      <c r="M233">
        <v>1</v>
      </c>
      <c r="N233" s="2">
        <v>0.379</v>
      </c>
      <c r="O233" s="2">
        <v>0.36899999999999999</v>
      </c>
      <c r="P233" s="2">
        <v>0.39600000000000002</v>
      </c>
      <c r="R233" s="4">
        <f t="shared" si="12"/>
        <v>175</v>
      </c>
      <c r="S233" s="4">
        <f t="shared" si="13"/>
        <v>40</v>
      </c>
      <c r="T233" s="2">
        <f t="shared" si="21"/>
        <v>1.1440000000000001</v>
      </c>
      <c r="U233" s="2">
        <f t="shared" si="20"/>
        <v>87.150775725593675</v>
      </c>
      <c r="V233" s="2">
        <f t="shared" si="20"/>
        <v>89.512585365853667</v>
      </c>
      <c r="W233" s="2">
        <f t="shared" si="11"/>
        <v>83.409454545454537</v>
      </c>
      <c r="X233" t="s">
        <v>31</v>
      </c>
    </row>
    <row r="234" spans="2:24" x14ac:dyDescent="0.25">
      <c r="B234" s="1" t="s">
        <v>73</v>
      </c>
      <c r="C234">
        <v>175</v>
      </c>
      <c r="D234">
        <v>40</v>
      </c>
      <c r="E234">
        <v>128</v>
      </c>
      <c r="F234">
        <v>16</v>
      </c>
      <c r="G234">
        <v>256</v>
      </c>
      <c r="H234">
        <v>5</v>
      </c>
      <c r="I234">
        <v>5</v>
      </c>
      <c r="J234">
        <v>1</v>
      </c>
      <c r="K234">
        <v>1</v>
      </c>
      <c r="L234">
        <v>2</v>
      </c>
      <c r="M234">
        <v>2</v>
      </c>
      <c r="N234" s="2">
        <v>0.52400000000000002</v>
      </c>
      <c r="O234" s="2">
        <v>0.90600000000000003</v>
      </c>
      <c r="P234" s="2">
        <v>0.45200000000000001</v>
      </c>
      <c r="R234" s="4">
        <f t="shared" si="12"/>
        <v>87</v>
      </c>
      <c r="S234" s="4">
        <f t="shared" si="13"/>
        <v>19</v>
      </c>
      <c r="T234" s="2">
        <f t="shared" si="21"/>
        <v>1.8820000000000001</v>
      </c>
      <c r="U234" s="2">
        <f t="shared" si="20"/>
        <v>82.69542595419847</v>
      </c>
      <c r="V234" s="2">
        <f t="shared" si="20"/>
        <v>47.828259602649005</v>
      </c>
      <c r="W234" s="2">
        <f t="shared" si="11"/>
        <v>95.868148672566363</v>
      </c>
      <c r="X234" t="s">
        <v>31</v>
      </c>
    </row>
    <row r="235" spans="2:24" x14ac:dyDescent="0.25">
      <c r="B235" s="1" t="s">
        <v>73</v>
      </c>
      <c r="C235">
        <v>84</v>
      </c>
      <c r="D235">
        <v>20</v>
      </c>
      <c r="E235">
        <v>256</v>
      </c>
      <c r="F235">
        <v>16</v>
      </c>
      <c r="G235">
        <v>256</v>
      </c>
      <c r="H235">
        <v>3</v>
      </c>
      <c r="I235">
        <v>3</v>
      </c>
      <c r="J235">
        <v>1</v>
      </c>
      <c r="K235">
        <v>1</v>
      </c>
      <c r="L235">
        <v>1</v>
      </c>
      <c r="M235">
        <v>1</v>
      </c>
      <c r="N235" s="2">
        <v>0.35399999999999998</v>
      </c>
      <c r="O235" s="2">
        <v>0.35699999999999998</v>
      </c>
      <c r="P235" s="2">
        <v>0.34699999999999998</v>
      </c>
      <c r="R235" s="4">
        <f t="shared" si="12"/>
        <v>84</v>
      </c>
      <c r="S235" s="4">
        <f t="shared" si="13"/>
        <v>20</v>
      </c>
      <c r="T235" s="2">
        <f t="shared" si="21"/>
        <v>1.0579999999999998</v>
      </c>
      <c r="U235" s="2">
        <f t="shared" si="20"/>
        <v>89.573271864406777</v>
      </c>
      <c r="V235" s="2">
        <f t="shared" si="20"/>
        <v>88.820555294117639</v>
      </c>
      <c r="W235" s="2">
        <f t="shared" si="11"/>
        <v>91.380225475504332</v>
      </c>
      <c r="X235" t="s">
        <v>31</v>
      </c>
    </row>
    <row r="236" spans="2:24" x14ac:dyDescent="0.25">
      <c r="B236" s="1" t="s">
        <v>73</v>
      </c>
      <c r="C236">
        <v>84</v>
      </c>
      <c r="D236">
        <v>20</v>
      </c>
      <c r="E236">
        <v>256</v>
      </c>
      <c r="F236">
        <v>16</v>
      </c>
      <c r="G236">
        <v>512</v>
      </c>
      <c r="H236">
        <v>5</v>
      </c>
      <c r="I236">
        <v>5</v>
      </c>
      <c r="J236">
        <v>1</v>
      </c>
      <c r="K236">
        <v>1</v>
      </c>
      <c r="L236">
        <v>2</v>
      </c>
      <c r="M236">
        <v>2</v>
      </c>
      <c r="N236" s="2">
        <v>0.72699999999999998</v>
      </c>
      <c r="O236" s="2">
        <v>0.80800000000000005</v>
      </c>
      <c r="P236" s="2">
        <v>0.67500000000000004</v>
      </c>
      <c r="R236" s="4">
        <f t="shared" si="12"/>
        <v>41</v>
      </c>
      <c r="S236" s="4">
        <f t="shared" si="13"/>
        <v>9</v>
      </c>
      <c r="T236" s="2">
        <f t="shared" si="21"/>
        <v>2.21</v>
      </c>
      <c r="U236" s="2">
        <f t="shared" si="20"/>
        <v>53.222083081155432</v>
      </c>
      <c r="V236" s="2">
        <f t="shared" si="20"/>
        <v>47.886700990099008</v>
      </c>
      <c r="W236" s="2">
        <f t="shared" si="11"/>
        <v>57.322154666666663</v>
      </c>
      <c r="X236" t="s">
        <v>31</v>
      </c>
    </row>
    <row r="237" spans="2:24" x14ac:dyDescent="0.25">
      <c r="B237" s="1" t="s">
        <v>73</v>
      </c>
      <c r="C237">
        <v>42</v>
      </c>
      <c r="D237">
        <v>10</v>
      </c>
      <c r="E237">
        <v>512</v>
      </c>
      <c r="F237">
        <v>16</v>
      </c>
      <c r="G237">
        <v>512</v>
      </c>
      <c r="H237">
        <v>3</v>
      </c>
      <c r="I237">
        <v>3</v>
      </c>
      <c r="J237">
        <v>1</v>
      </c>
      <c r="K237">
        <v>1</v>
      </c>
      <c r="L237">
        <v>1</v>
      </c>
      <c r="M237">
        <v>1</v>
      </c>
      <c r="N237" s="2">
        <v>0.35599999999999998</v>
      </c>
      <c r="O237" s="2">
        <v>0.44900000000000001</v>
      </c>
      <c r="P237" s="2">
        <v>0.33700000000000002</v>
      </c>
      <c r="R237" s="4">
        <f t="shared" si="12"/>
        <v>42</v>
      </c>
      <c r="S237" s="4">
        <f t="shared" si="13"/>
        <v>10</v>
      </c>
      <c r="T237" s="2">
        <f t="shared" si="21"/>
        <v>1.1419999999999999</v>
      </c>
      <c r="U237" s="2">
        <f t="shared" si="20"/>
        <v>89.070051235955063</v>
      </c>
      <c r="V237" s="2">
        <f t="shared" si="20"/>
        <v>70.621243296213819</v>
      </c>
      <c r="W237" s="2">
        <f t="shared" si="11"/>
        <v>94.091804866468848</v>
      </c>
      <c r="X237" t="s">
        <v>31</v>
      </c>
    </row>
    <row r="238" spans="2:24" x14ac:dyDescent="0.25">
      <c r="B238" s="1" t="s">
        <v>77</v>
      </c>
      <c r="C238">
        <v>112</v>
      </c>
      <c r="D238">
        <v>112</v>
      </c>
      <c r="E238">
        <v>64</v>
      </c>
      <c r="F238">
        <v>8</v>
      </c>
      <c r="G238">
        <v>64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3.9E-2</v>
      </c>
      <c r="O238" s="2">
        <v>4.8000000000000001E-2</v>
      </c>
      <c r="P238" s="2">
        <v>5.2999999999999999E-2</v>
      </c>
      <c r="R238" s="4">
        <f>1+ROUNDDOWN((($C238-$H238+2*$J238)/$L238),0)</f>
        <v>112</v>
      </c>
      <c r="S238" s="4">
        <f>1+ROUNDDOWN((($D238-$I238+2*$K238)/$M238),0)</f>
        <v>112</v>
      </c>
      <c r="T238" s="2">
        <f t="shared" si="21"/>
        <v>0.13999999999999999</v>
      </c>
      <c r="U238" s="2">
        <f t="shared" si="20"/>
        <v>21.079066256410258</v>
      </c>
      <c r="V238" s="2">
        <f t="shared" si="20"/>
        <v>17.126741333333332</v>
      </c>
      <c r="W238" s="2">
        <f t="shared" si="11"/>
        <v>15.511011018867924</v>
      </c>
      <c r="X238" t="s">
        <v>31</v>
      </c>
    </row>
    <row r="239" spans="2:24" x14ac:dyDescent="0.25">
      <c r="B239" s="1" t="s">
        <v>77</v>
      </c>
      <c r="C239">
        <v>56</v>
      </c>
      <c r="D239">
        <v>56</v>
      </c>
      <c r="E239">
        <v>64</v>
      </c>
      <c r="F239">
        <v>8</v>
      </c>
      <c r="G239">
        <v>256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2.5999999999999999E-2</v>
      </c>
      <c r="O239" s="2">
        <v>3.5000000000000003E-2</v>
      </c>
      <c r="P239" s="2">
        <v>4.1000000000000002E-2</v>
      </c>
      <c r="R239" s="4">
        <f t="shared" si="12"/>
        <v>56</v>
      </c>
      <c r="S239" s="4">
        <f t="shared" si="13"/>
        <v>56</v>
      </c>
      <c r="T239" s="2">
        <f t="shared" si="21"/>
        <v>0.10200000000000001</v>
      </c>
      <c r="U239" s="2">
        <f t="shared" si="20"/>
        <v>31.618599384615386</v>
      </c>
      <c r="V239" s="2">
        <f t="shared" si="20"/>
        <v>23.488102399999995</v>
      </c>
      <c r="W239" s="2">
        <f t="shared" si="11"/>
        <v>20.050819121951218</v>
      </c>
      <c r="X239" t="s">
        <v>31</v>
      </c>
    </row>
    <row r="240" spans="2:24" x14ac:dyDescent="0.25">
      <c r="B240" s="1" t="s">
        <v>77</v>
      </c>
      <c r="C240">
        <v>56</v>
      </c>
      <c r="D240">
        <v>56</v>
      </c>
      <c r="E240">
        <v>256</v>
      </c>
      <c r="F240">
        <v>8</v>
      </c>
      <c r="G240">
        <v>64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 s="2">
        <v>2.8000000000000001E-2</v>
      </c>
      <c r="O240" s="2">
        <v>0.04</v>
      </c>
      <c r="P240" s="2">
        <v>3.9E-2</v>
      </c>
      <c r="R240" s="4">
        <f t="shared" si="12"/>
        <v>56</v>
      </c>
      <c r="S240" s="4">
        <f t="shared" si="13"/>
        <v>56</v>
      </c>
      <c r="T240" s="2">
        <f t="shared" si="21"/>
        <v>0.10700000000000001</v>
      </c>
      <c r="U240" s="2">
        <f t="shared" ref="U240:W269" si="22">(2*$R240*$S240*$F240*$G240*$E240*$I240*$H240)/(N240/1000)/10^12</f>
        <v>29.360128</v>
      </c>
      <c r="V240" s="2">
        <f t="shared" si="22"/>
        <v>20.552089599999999</v>
      </c>
      <c r="W240" s="2">
        <f t="shared" si="22"/>
        <v>21.079066256410258</v>
      </c>
      <c r="X240" t="s">
        <v>31</v>
      </c>
    </row>
    <row r="241" spans="2:24" x14ac:dyDescent="0.25">
      <c r="B241" s="1" t="s">
        <v>77</v>
      </c>
      <c r="C241">
        <v>56</v>
      </c>
      <c r="D241">
        <v>56</v>
      </c>
      <c r="E241">
        <v>256</v>
      </c>
      <c r="F241">
        <v>8</v>
      </c>
      <c r="G241">
        <v>128</v>
      </c>
      <c r="H241">
        <v>1</v>
      </c>
      <c r="I241">
        <v>1</v>
      </c>
      <c r="J241">
        <v>0</v>
      </c>
      <c r="K241">
        <v>0</v>
      </c>
      <c r="L241">
        <v>2</v>
      </c>
      <c r="M241">
        <v>2</v>
      </c>
      <c r="N241" s="2">
        <v>1.6E-2</v>
      </c>
      <c r="O241" s="2">
        <v>3.4000000000000002E-2</v>
      </c>
      <c r="P241" s="2">
        <v>2.8000000000000001E-2</v>
      </c>
      <c r="R241" s="4">
        <f t="shared" ref="R241:R260" si="23">1+ROUNDDOWN((($C241-$H241+2*$J241)/$L241),0)</f>
        <v>28</v>
      </c>
      <c r="S241" s="4">
        <f t="shared" ref="S241:S260" si="24">1+ROUNDDOWN((($D241-$I241+2*$K241)/$M241),0)</f>
        <v>28</v>
      </c>
      <c r="T241" s="2">
        <f t="shared" si="21"/>
        <v>7.8E-2</v>
      </c>
      <c r="U241" s="2">
        <f t="shared" si="22"/>
        <v>25.690111999999999</v>
      </c>
      <c r="V241" s="2">
        <f t="shared" si="22"/>
        <v>12.089464470588236</v>
      </c>
      <c r="W241" s="2">
        <f t="shared" si="22"/>
        <v>14.680064</v>
      </c>
      <c r="X241" t="s">
        <v>31</v>
      </c>
    </row>
    <row r="242" spans="2:24" x14ac:dyDescent="0.25">
      <c r="B242" s="1" t="s">
        <v>77</v>
      </c>
      <c r="C242" s="1">
        <v>28</v>
      </c>
      <c r="D242" s="1">
        <v>28</v>
      </c>
      <c r="E242" s="1">
        <v>128</v>
      </c>
      <c r="F242">
        <v>8</v>
      </c>
      <c r="G242" s="1">
        <v>512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2.1999999999999999E-2</v>
      </c>
      <c r="O242" s="2">
        <v>2.9000000000000001E-2</v>
      </c>
      <c r="P242" s="2">
        <v>3.2000000000000001E-2</v>
      </c>
      <c r="R242" s="4">
        <f t="shared" si="23"/>
        <v>28</v>
      </c>
      <c r="S242" s="4">
        <f t="shared" si="24"/>
        <v>28</v>
      </c>
      <c r="T242" s="2">
        <f t="shared" si="21"/>
        <v>8.3000000000000004E-2</v>
      </c>
      <c r="U242" s="2">
        <f t="shared" si="22"/>
        <v>37.367435636363638</v>
      </c>
      <c r="V242" s="2">
        <f t="shared" si="22"/>
        <v>28.347709793103448</v>
      </c>
      <c r="W242" s="2">
        <f t="shared" si="22"/>
        <v>25.690111999999999</v>
      </c>
      <c r="X242" t="s">
        <v>31</v>
      </c>
    </row>
    <row r="243" spans="2:24" x14ac:dyDescent="0.25">
      <c r="B243" s="1" t="s">
        <v>77</v>
      </c>
      <c r="C243" s="1">
        <v>28</v>
      </c>
      <c r="D243" s="1">
        <v>28</v>
      </c>
      <c r="E243" s="1">
        <v>512</v>
      </c>
      <c r="F243">
        <v>8</v>
      </c>
      <c r="G243" s="1">
        <v>128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1</v>
      </c>
      <c r="N243" s="2">
        <v>2.1000000000000001E-2</v>
      </c>
      <c r="O243" s="2">
        <v>2.8000000000000001E-2</v>
      </c>
      <c r="P243" s="2">
        <v>3.2000000000000001E-2</v>
      </c>
      <c r="R243" s="4">
        <f t="shared" si="23"/>
        <v>28</v>
      </c>
      <c r="S243" s="4">
        <f t="shared" si="24"/>
        <v>28</v>
      </c>
      <c r="T243" s="2">
        <f t="shared" si="21"/>
        <v>8.1000000000000003E-2</v>
      </c>
      <c r="U243" s="2">
        <f t="shared" si="22"/>
        <v>39.14683733333333</v>
      </c>
      <c r="V243" s="2">
        <f t="shared" si="22"/>
        <v>29.360128</v>
      </c>
      <c r="W243" s="2">
        <f t="shared" si="22"/>
        <v>25.690111999999999</v>
      </c>
      <c r="X243" t="s">
        <v>31</v>
      </c>
    </row>
    <row r="244" spans="2:24" x14ac:dyDescent="0.25">
      <c r="B244" s="1" t="s">
        <v>77</v>
      </c>
      <c r="C244" s="1">
        <v>28</v>
      </c>
      <c r="D244" s="1">
        <v>28</v>
      </c>
      <c r="E244" s="1">
        <v>512</v>
      </c>
      <c r="F244">
        <v>8</v>
      </c>
      <c r="G244" s="1">
        <v>256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2</v>
      </c>
      <c r="N244" s="2">
        <v>2.3E-2</v>
      </c>
      <c r="O244" s="2">
        <v>2.1999999999999999E-2</v>
      </c>
      <c r="P244" s="2">
        <v>2.5999999999999999E-2</v>
      </c>
      <c r="R244" s="4">
        <f t="shared" si="23"/>
        <v>14</v>
      </c>
      <c r="S244" s="4">
        <f t="shared" si="24"/>
        <v>14</v>
      </c>
      <c r="T244" s="2">
        <f t="shared" si="21"/>
        <v>7.0999999999999994E-2</v>
      </c>
      <c r="U244" s="2">
        <f t="shared" si="22"/>
        <v>17.871382260869566</v>
      </c>
      <c r="V244" s="2">
        <f t="shared" si="22"/>
        <v>18.683717818181819</v>
      </c>
      <c r="W244" s="2">
        <f t="shared" si="22"/>
        <v>15.809299692307693</v>
      </c>
      <c r="X244" t="s">
        <v>31</v>
      </c>
    </row>
    <row r="245" spans="2:24" x14ac:dyDescent="0.25">
      <c r="B245" s="1" t="s">
        <v>77</v>
      </c>
      <c r="C245" s="1">
        <v>14</v>
      </c>
      <c r="D245" s="1">
        <v>14</v>
      </c>
      <c r="E245" s="1">
        <v>256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1</v>
      </c>
      <c r="M245" s="1">
        <v>1</v>
      </c>
      <c r="N245" s="2">
        <v>1.9E-2</v>
      </c>
      <c r="O245" s="2">
        <v>3.5999999999999997E-2</v>
      </c>
      <c r="P245" s="2">
        <v>2.9000000000000001E-2</v>
      </c>
      <c r="R245" s="4">
        <f t="shared" si="23"/>
        <v>14</v>
      </c>
      <c r="S245" s="4">
        <f t="shared" si="24"/>
        <v>14</v>
      </c>
      <c r="T245" s="2">
        <f t="shared" si="21"/>
        <v>8.3999999999999991E-2</v>
      </c>
      <c r="U245" s="2">
        <f t="shared" si="22"/>
        <v>43.267557052631581</v>
      </c>
      <c r="V245" s="2">
        <f t="shared" si="22"/>
        <v>22.835655111111112</v>
      </c>
      <c r="W245" s="2">
        <f t="shared" si="22"/>
        <v>28.347709793103448</v>
      </c>
      <c r="X245" t="s">
        <v>31</v>
      </c>
    </row>
    <row r="246" spans="2:24" x14ac:dyDescent="0.25">
      <c r="B246" s="1" t="s">
        <v>77</v>
      </c>
      <c r="C246" s="1">
        <v>28</v>
      </c>
      <c r="D246" s="1">
        <v>28</v>
      </c>
      <c r="E246" s="1">
        <v>512</v>
      </c>
      <c r="F246">
        <v>8</v>
      </c>
      <c r="G246" s="1">
        <v>1024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2">
        <v>3.5999999999999997E-2</v>
      </c>
      <c r="O246" s="2">
        <v>4.9000000000000002E-2</v>
      </c>
      <c r="P246" s="2">
        <v>0.04</v>
      </c>
      <c r="R246" s="4">
        <f t="shared" si="23"/>
        <v>14</v>
      </c>
      <c r="S246" s="4">
        <f t="shared" si="24"/>
        <v>14</v>
      </c>
      <c r="T246" s="2">
        <f t="shared" si="21"/>
        <v>0.125</v>
      </c>
      <c r="U246" s="2">
        <f t="shared" si="22"/>
        <v>45.671310222222225</v>
      </c>
      <c r="V246" s="2">
        <f t="shared" si="22"/>
        <v>33.554431999999998</v>
      </c>
      <c r="W246" s="2">
        <f t="shared" si="22"/>
        <v>41.104179199999997</v>
      </c>
      <c r="X246" t="s">
        <v>31</v>
      </c>
    </row>
    <row r="247" spans="2:24" x14ac:dyDescent="0.25">
      <c r="B247" s="1" t="s">
        <v>77</v>
      </c>
      <c r="C247" s="1">
        <v>14</v>
      </c>
      <c r="D247" s="1">
        <v>14</v>
      </c>
      <c r="E247" s="1">
        <v>1024</v>
      </c>
      <c r="F247">
        <v>8</v>
      </c>
      <c r="G247" s="1">
        <v>256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2.1000000000000001E-2</v>
      </c>
      <c r="O247" s="2">
        <v>2.3E-2</v>
      </c>
      <c r="P247" s="2">
        <v>0.03</v>
      </c>
      <c r="R247" s="4">
        <f t="shared" si="23"/>
        <v>14</v>
      </c>
      <c r="S247" s="4">
        <f t="shared" si="24"/>
        <v>14</v>
      </c>
      <c r="T247" s="2">
        <f t="shared" si="21"/>
        <v>7.3999999999999996E-2</v>
      </c>
      <c r="U247" s="2">
        <f t="shared" si="22"/>
        <v>39.14683733333333</v>
      </c>
      <c r="V247" s="2">
        <f t="shared" si="22"/>
        <v>35.742764521739133</v>
      </c>
      <c r="W247" s="2">
        <f t="shared" si="22"/>
        <v>27.402786133333336</v>
      </c>
      <c r="X247" t="s">
        <v>31</v>
      </c>
    </row>
    <row r="248" spans="2:24" x14ac:dyDescent="0.25">
      <c r="B248" s="1" t="s">
        <v>77</v>
      </c>
      <c r="C248" s="1">
        <v>14</v>
      </c>
      <c r="D248" s="1">
        <v>14</v>
      </c>
      <c r="E248" s="1">
        <v>256</v>
      </c>
      <c r="F248">
        <v>8</v>
      </c>
      <c r="G248" s="1">
        <v>1024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2">
        <v>1.9E-2</v>
      </c>
      <c r="O248" s="2">
        <v>3.5999999999999997E-2</v>
      </c>
      <c r="P248" s="2">
        <v>2.9000000000000001E-2</v>
      </c>
      <c r="R248" s="4">
        <f t="shared" si="23"/>
        <v>14</v>
      </c>
      <c r="S248" s="4">
        <f t="shared" si="24"/>
        <v>14</v>
      </c>
      <c r="T248" s="2">
        <f t="shared" si="21"/>
        <v>8.3999999999999991E-2</v>
      </c>
      <c r="U248" s="2">
        <f t="shared" si="22"/>
        <v>43.267557052631581</v>
      </c>
      <c r="V248" s="2">
        <f t="shared" si="22"/>
        <v>22.835655111111112</v>
      </c>
      <c r="W248" s="2">
        <f t="shared" si="22"/>
        <v>28.347709793103448</v>
      </c>
      <c r="X248" t="s">
        <v>31</v>
      </c>
    </row>
    <row r="249" spans="2:24" x14ac:dyDescent="0.25">
      <c r="B249" s="1" t="s">
        <v>77</v>
      </c>
      <c r="C249" s="1">
        <v>14</v>
      </c>
      <c r="D249" s="1">
        <v>14</v>
      </c>
      <c r="E249" s="1">
        <v>1024</v>
      </c>
      <c r="F249">
        <v>8</v>
      </c>
      <c r="G249" s="1">
        <v>512</v>
      </c>
      <c r="H249" s="1">
        <v>1</v>
      </c>
      <c r="I249" s="1">
        <v>1</v>
      </c>
      <c r="J249" s="1">
        <v>0</v>
      </c>
      <c r="K249" s="1">
        <v>0</v>
      </c>
      <c r="L249" s="1">
        <v>2</v>
      </c>
      <c r="M249" s="1">
        <v>2</v>
      </c>
      <c r="N249" s="2">
        <v>3.9E-2</v>
      </c>
      <c r="O249" s="2">
        <v>2.5999999999999999E-2</v>
      </c>
      <c r="P249" s="2">
        <v>1.6E-2</v>
      </c>
      <c r="R249" s="4">
        <f t="shared" si="23"/>
        <v>7</v>
      </c>
      <c r="S249" s="4">
        <f t="shared" si="24"/>
        <v>7</v>
      </c>
      <c r="T249" s="2">
        <f t="shared" si="21"/>
        <v>8.1000000000000003E-2</v>
      </c>
      <c r="U249" s="2">
        <f t="shared" si="22"/>
        <v>10.539533128205129</v>
      </c>
      <c r="V249" s="2">
        <f t="shared" si="22"/>
        <v>15.809299692307693</v>
      </c>
      <c r="W249" s="2">
        <f t="shared" si="22"/>
        <v>25.690111999999999</v>
      </c>
      <c r="X249" t="s">
        <v>31</v>
      </c>
    </row>
    <row r="250" spans="2:24" x14ac:dyDescent="0.25">
      <c r="B250" s="1" t="s">
        <v>77</v>
      </c>
      <c r="C250" s="1">
        <v>7</v>
      </c>
      <c r="D250" s="1">
        <v>7</v>
      </c>
      <c r="E250" s="1">
        <v>512</v>
      </c>
      <c r="F250">
        <v>8</v>
      </c>
      <c r="G250" s="1">
        <v>512</v>
      </c>
      <c r="H250" s="1">
        <v>3</v>
      </c>
      <c r="I250" s="1">
        <v>3</v>
      </c>
      <c r="J250" s="1">
        <v>1</v>
      </c>
      <c r="K250" s="1">
        <v>1</v>
      </c>
      <c r="L250" s="1">
        <v>1</v>
      </c>
      <c r="M250" s="1">
        <v>1</v>
      </c>
      <c r="N250" s="2">
        <v>4.7E-2</v>
      </c>
      <c r="O250" s="2">
        <v>0.13400000000000001</v>
      </c>
      <c r="P250" s="2">
        <v>2.8000000000000001E-2</v>
      </c>
      <c r="R250" s="4">
        <f t="shared" si="23"/>
        <v>7</v>
      </c>
      <c r="S250" s="4">
        <f t="shared" si="24"/>
        <v>7</v>
      </c>
      <c r="T250" s="2">
        <f t="shared" si="21"/>
        <v>0.20899999999999999</v>
      </c>
      <c r="U250" s="2">
        <f t="shared" si="22"/>
        <v>39.355065191489366</v>
      </c>
      <c r="V250" s="2">
        <f t="shared" si="22"/>
        <v>13.803642268656716</v>
      </c>
      <c r="W250" s="2">
        <f t="shared" si="22"/>
        <v>66.060288</v>
      </c>
      <c r="X250" t="s">
        <v>31</v>
      </c>
    </row>
    <row r="251" spans="2:24" x14ac:dyDescent="0.25">
      <c r="B251" s="1" t="s">
        <v>77</v>
      </c>
      <c r="C251" s="1">
        <v>7</v>
      </c>
      <c r="D251" s="1">
        <v>7</v>
      </c>
      <c r="E251" s="1">
        <v>512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1</v>
      </c>
      <c r="N251" s="2">
        <v>1.9E-2</v>
      </c>
      <c r="O251" s="2">
        <v>6.2E-2</v>
      </c>
      <c r="P251" s="2">
        <v>1.7000000000000001E-2</v>
      </c>
      <c r="R251" s="4">
        <f t="shared" si="23"/>
        <v>7</v>
      </c>
      <c r="S251" s="4">
        <f t="shared" si="24"/>
        <v>7</v>
      </c>
      <c r="T251" s="2">
        <f t="shared" si="21"/>
        <v>9.8000000000000004E-2</v>
      </c>
      <c r="U251" s="2">
        <f t="shared" si="22"/>
        <v>43.267557052631581</v>
      </c>
      <c r="V251" s="2">
        <f t="shared" si="22"/>
        <v>13.259412645161289</v>
      </c>
      <c r="W251" s="2">
        <f t="shared" si="22"/>
        <v>48.357857882352945</v>
      </c>
      <c r="X251" t="s">
        <v>31</v>
      </c>
    </row>
    <row r="252" spans="2:24" x14ac:dyDescent="0.25">
      <c r="B252" s="1" t="s">
        <v>77</v>
      </c>
      <c r="C252" s="1">
        <v>14</v>
      </c>
      <c r="D252" s="1">
        <v>14</v>
      </c>
      <c r="E252" s="1">
        <v>1024</v>
      </c>
      <c r="F252">
        <v>8</v>
      </c>
      <c r="G252" s="1">
        <v>2048</v>
      </c>
      <c r="H252" s="1">
        <v>1</v>
      </c>
      <c r="I252" s="1">
        <v>1</v>
      </c>
      <c r="J252" s="1">
        <v>0</v>
      </c>
      <c r="K252" s="1">
        <v>0</v>
      </c>
      <c r="L252" s="1">
        <v>2</v>
      </c>
      <c r="M252" s="1">
        <v>2</v>
      </c>
      <c r="N252" s="2">
        <v>4.2999999999999997E-2</v>
      </c>
      <c r="O252" s="2">
        <v>0.08</v>
      </c>
      <c r="P252" s="2">
        <v>2.9000000000000001E-2</v>
      </c>
      <c r="R252" s="4">
        <f t="shared" si="23"/>
        <v>7</v>
      </c>
      <c r="S252" s="4">
        <f t="shared" si="24"/>
        <v>7</v>
      </c>
      <c r="T252" s="2">
        <f t="shared" si="21"/>
        <v>0.152</v>
      </c>
      <c r="U252" s="2">
        <f t="shared" si="22"/>
        <v>38.236445767441865</v>
      </c>
      <c r="V252" s="2">
        <f t="shared" si="22"/>
        <v>20.552089599999999</v>
      </c>
      <c r="W252" s="2">
        <f t="shared" si="22"/>
        <v>56.695419586206896</v>
      </c>
      <c r="X252" t="s">
        <v>31</v>
      </c>
    </row>
    <row r="253" spans="2:24" x14ac:dyDescent="0.25">
      <c r="B253" s="1" t="s">
        <v>77</v>
      </c>
      <c r="C253" s="1">
        <v>7</v>
      </c>
      <c r="D253" s="1">
        <v>7</v>
      </c>
      <c r="E253" s="1">
        <v>2048</v>
      </c>
      <c r="F253">
        <v>8</v>
      </c>
      <c r="G253" s="1">
        <v>512</v>
      </c>
      <c r="H253" s="1">
        <v>1</v>
      </c>
      <c r="I253" s="1">
        <v>1</v>
      </c>
      <c r="J253" s="1">
        <v>0</v>
      </c>
      <c r="K253" s="1">
        <v>0</v>
      </c>
      <c r="L253" s="1">
        <v>1</v>
      </c>
      <c r="M253" s="1">
        <v>1</v>
      </c>
      <c r="N253" s="2">
        <v>2.5999999999999999E-2</v>
      </c>
      <c r="O253" s="2">
        <v>2.3E-2</v>
      </c>
      <c r="P253" s="2">
        <v>1.7000000000000001E-2</v>
      </c>
      <c r="R253" s="4">
        <f t="shared" si="23"/>
        <v>7</v>
      </c>
      <c r="S253" s="4">
        <f t="shared" si="24"/>
        <v>7</v>
      </c>
      <c r="T253" s="2">
        <f t="shared" si="21"/>
        <v>6.6000000000000003E-2</v>
      </c>
      <c r="U253" s="2">
        <f t="shared" si="22"/>
        <v>31.618599384615386</v>
      </c>
      <c r="V253" s="2">
        <f t="shared" si="22"/>
        <v>35.742764521739133</v>
      </c>
      <c r="W253" s="2">
        <f t="shared" si="22"/>
        <v>48.357857882352945</v>
      </c>
      <c r="X253" t="s">
        <v>31</v>
      </c>
    </row>
    <row r="254" spans="2:24" x14ac:dyDescent="0.25">
      <c r="B254" s="1" t="s">
        <v>77</v>
      </c>
      <c r="C254">
        <v>112</v>
      </c>
      <c r="D254">
        <v>112</v>
      </c>
      <c r="E254">
        <v>64</v>
      </c>
      <c r="F254">
        <v>16</v>
      </c>
      <c r="G254">
        <v>64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7.0999999999999994E-2</v>
      </c>
      <c r="O254" s="2">
        <v>8.1000000000000003E-2</v>
      </c>
      <c r="P254" s="2">
        <v>8.2000000000000003E-2</v>
      </c>
      <c r="R254" s="4">
        <f t="shared" si="23"/>
        <v>112</v>
      </c>
      <c r="S254" s="4">
        <f t="shared" si="24"/>
        <v>112</v>
      </c>
      <c r="T254" s="2">
        <f t="shared" si="21"/>
        <v>0.23399999999999999</v>
      </c>
      <c r="U254" s="2">
        <f t="shared" si="22"/>
        <v>23.157284056338032</v>
      </c>
      <c r="V254" s="2">
        <f t="shared" si="22"/>
        <v>20.298360098765428</v>
      </c>
      <c r="W254" s="2">
        <f t="shared" si="22"/>
        <v>20.050819121951218</v>
      </c>
      <c r="X254" t="s">
        <v>31</v>
      </c>
    </row>
    <row r="255" spans="2:24" x14ac:dyDescent="0.25">
      <c r="B255" s="1" t="s">
        <v>77</v>
      </c>
      <c r="C255">
        <v>56</v>
      </c>
      <c r="D255">
        <v>56</v>
      </c>
      <c r="E255">
        <v>64</v>
      </c>
      <c r="F255">
        <v>16</v>
      </c>
      <c r="G255">
        <v>256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4.8000000000000001E-2</v>
      </c>
      <c r="O255" s="2">
        <v>6.4000000000000001E-2</v>
      </c>
      <c r="P255" s="2">
        <v>0.06</v>
      </c>
      <c r="R255" s="4">
        <f t="shared" si="23"/>
        <v>56</v>
      </c>
      <c r="S255" s="4">
        <f t="shared" si="24"/>
        <v>56</v>
      </c>
      <c r="T255" s="2">
        <f t="shared" si="21"/>
        <v>0.17199999999999999</v>
      </c>
      <c r="U255" s="2">
        <f t="shared" si="22"/>
        <v>34.253482666666663</v>
      </c>
      <c r="V255" s="2">
        <f t="shared" si="22"/>
        <v>25.690111999999999</v>
      </c>
      <c r="W255" s="2">
        <f t="shared" si="22"/>
        <v>27.402786133333336</v>
      </c>
      <c r="X255" t="s">
        <v>31</v>
      </c>
    </row>
    <row r="256" spans="2:24" x14ac:dyDescent="0.25">
      <c r="B256" s="1" t="s">
        <v>77</v>
      </c>
      <c r="C256">
        <v>56</v>
      </c>
      <c r="D256">
        <v>56</v>
      </c>
      <c r="E256">
        <v>256</v>
      </c>
      <c r="F256">
        <v>16</v>
      </c>
      <c r="G256">
        <v>64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 s="2">
        <v>0.05</v>
      </c>
      <c r="O256" s="2">
        <v>6.9000000000000006E-2</v>
      </c>
      <c r="P256" s="2">
        <v>5.8999999999999997E-2</v>
      </c>
      <c r="R256" s="4">
        <f t="shared" si="23"/>
        <v>56</v>
      </c>
      <c r="S256" s="4">
        <f t="shared" si="24"/>
        <v>56</v>
      </c>
      <c r="T256" s="2">
        <f t="shared" si="21"/>
        <v>0.17799999999999999</v>
      </c>
      <c r="U256" s="2">
        <f t="shared" si="22"/>
        <v>32.883343359999998</v>
      </c>
      <c r="V256" s="2">
        <f t="shared" si="22"/>
        <v>23.828509681159417</v>
      </c>
      <c r="W256" s="2">
        <f t="shared" si="22"/>
        <v>27.867240135593221</v>
      </c>
      <c r="X256" t="s">
        <v>31</v>
      </c>
    </row>
    <row r="257" spans="2:24" x14ac:dyDescent="0.25">
      <c r="B257" s="1" t="s">
        <v>77</v>
      </c>
      <c r="C257">
        <v>56</v>
      </c>
      <c r="D257">
        <v>56</v>
      </c>
      <c r="E257">
        <v>256</v>
      </c>
      <c r="F257">
        <v>16</v>
      </c>
      <c r="G257">
        <v>128</v>
      </c>
      <c r="H257">
        <v>1</v>
      </c>
      <c r="I257">
        <v>1</v>
      </c>
      <c r="J257">
        <v>0</v>
      </c>
      <c r="K257">
        <v>0</v>
      </c>
      <c r="L257">
        <v>2</v>
      </c>
      <c r="M257">
        <v>2</v>
      </c>
      <c r="N257" s="2">
        <v>3.1E-2</v>
      </c>
      <c r="O257" s="2">
        <v>6.2E-2</v>
      </c>
      <c r="P257" s="2">
        <v>3.5999999999999997E-2</v>
      </c>
      <c r="R257" s="4">
        <f t="shared" si="23"/>
        <v>28</v>
      </c>
      <c r="S257" s="4">
        <f t="shared" si="24"/>
        <v>28</v>
      </c>
      <c r="T257" s="2">
        <f t="shared" si="21"/>
        <v>0.129</v>
      </c>
      <c r="U257" s="2">
        <f t="shared" si="22"/>
        <v>26.518825290322578</v>
      </c>
      <c r="V257" s="2">
        <f t="shared" si="22"/>
        <v>13.259412645161289</v>
      </c>
      <c r="W257" s="2">
        <f t="shared" si="22"/>
        <v>22.835655111111112</v>
      </c>
      <c r="X257" t="s">
        <v>31</v>
      </c>
    </row>
    <row r="258" spans="2:24" x14ac:dyDescent="0.25">
      <c r="B258" s="1" t="s">
        <v>77</v>
      </c>
      <c r="C258" s="1">
        <v>28</v>
      </c>
      <c r="D258" s="1">
        <v>28</v>
      </c>
      <c r="E258" s="1">
        <v>128</v>
      </c>
      <c r="F258">
        <v>16</v>
      </c>
      <c r="G258" s="1">
        <v>512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3.6999999999999998E-2</v>
      </c>
      <c r="O258" s="2">
        <v>4.2999999999999997E-2</v>
      </c>
      <c r="P258" s="2">
        <v>5.6000000000000001E-2</v>
      </c>
      <c r="R258" s="4">
        <f t="shared" si="23"/>
        <v>28</v>
      </c>
      <c r="S258" s="4">
        <f t="shared" si="24"/>
        <v>28</v>
      </c>
      <c r="T258" s="2">
        <f t="shared" si="21"/>
        <v>0.13599999999999998</v>
      </c>
      <c r="U258" s="2">
        <f t="shared" si="22"/>
        <v>44.436950486486495</v>
      </c>
      <c r="V258" s="2">
        <f t="shared" si="22"/>
        <v>38.236445767441865</v>
      </c>
      <c r="W258" s="2">
        <f t="shared" si="22"/>
        <v>29.360128</v>
      </c>
      <c r="X258" t="s">
        <v>31</v>
      </c>
    </row>
    <row r="259" spans="2:24" x14ac:dyDescent="0.25">
      <c r="B259" s="1" t="s">
        <v>77</v>
      </c>
      <c r="C259" s="1">
        <v>28</v>
      </c>
      <c r="D259" s="1">
        <v>28</v>
      </c>
      <c r="E259" s="1">
        <v>512</v>
      </c>
      <c r="F259">
        <v>16</v>
      </c>
      <c r="G259" s="1">
        <v>128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2">
        <v>4.1000000000000002E-2</v>
      </c>
      <c r="O259" s="2">
        <v>4.7E-2</v>
      </c>
      <c r="P259" s="2">
        <v>4.8000000000000001E-2</v>
      </c>
      <c r="R259" s="4">
        <f t="shared" si="23"/>
        <v>28</v>
      </c>
      <c r="S259" s="4">
        <f t="shared" si="24"/>
        <v>28</v>
      </c>
      <c r="T259" s="2">
        <f t="shared" si="21"/>
        <v>0.13600000000000001</v>
      </c>
      <c r="U259" s="2">
        <f t="shared" si="22"/>
        <v>40.101638243902435</v>
      </c>
      <c r="V259" s="2">
        <f t="shared" si="22"/>
        <v>34.982280170212768</v>
      </c>
      <c r="W259" s="2">
        <f t="shared" si="22"/>
        <v>34.253482666666663</v>
      </c>
      <c r="X259" t="s">
        <v>31</v>
      </c>
    </row>
    <row r="260" spans="2:24" x14ac:dyDescent="0.25">
      <c r="B260" s="1" t="s">
        <v>77</v>
      </c>
      <c r="C260" s="1">
        <v>28</v>
      </c>
      <c r="D260" s="1">
        <v>28</v>
      </c>
      <c r="E260" s="1">
        <v>512</v>
      </c>
      <c r="F260">
        <v>16</v>
      </c>
      <c r="G260" s="1">
        <v>256</v>
      </c>
      <c r="H260" s="1">
        <v>1</v>
      </c>
      <c r="I260" s="1">
        <v>1</v>
      </c>
      <c r="J260" s="1">
        <v>0</v>
      </c>
      <c r="K260" s="1">
        <v>0</v>
      </c>
      <c r="L260" s="1">
        <v>2</v>
      </c>
      <c r="M260" s="1">
        <v>2</v>
      </c>
      <c r="N260" s="2">
        <v>2.5000000000000001E-2</v>
      </c>
      <c r="O260" s="2">
        <v>4.2000000000000003E-2</v>
      </c>
      <c r="P260" s="2">
        <v>0.03</v>
      </c>
      <c r="R260" s="4">
        <f t="shared" si="23"/>
        <v>14</v>
      </c>
      <c r="S260" s="4">
        <f t="shared" si="24"/>
        <v>14</v>
      </c>
      <c r="T260" s="2">
        <f t="shared" si="21"/>
        <v>9.7000000000000003E-2</v>
      </c>
      <c r="U260" s="2">
        <f t="shared" si="22"/>
        <v>32.883343359999998</v>
      </c>
      <c r="V260" s="2">
        <f t="shared" si="22"/>
        <v>19.573418666666665</v>
      </c>
      <c r="W260" s="2">
        <f t="shared" si="22"/>
        <v>27.402786133333336</v>
      </c>
      <c r="X260" t="s">
        <v>31</v>
      </c>
    </row>
    <row r="261" spans="2:24" x14ac:dyDescent="0.25">
      <c r="B261" s="1" t="s">
        <v>77</v>
      </c>
      <c r="C261" s="1">
        <v>14</v>
      </c>
      <c r="D261" s="1">
        <v>14</v>
      </c>
      <c r="E261" s="1">
        <v>256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2">
        <v>3.5999999999999997E-2</v>
      </c>
      <c r="O261" s="2">
        <v>4.2999999999999997E-2</v>
      </c>
      <c r="P261" s="2">
        <v>4.2000000000000003E-2</v>
      </c>
      <c r="R261" s="4">
        <f>1+ROUNDDOWN((($C261-$H261+2*$J261)/$L261),0)</f>
        <v>14</v>
      </c>
      <c r="S261" s="4">
        <f>1+ROUNDDOWN((($D261-$I261+2*$K261)/$M261),0)</f>
        <v>14</v>
      </c>
      <c r="T261" s="2">
        <f t="shared" si="21"/>
        <v>0.121</v>
      </c>
      <c r="U261" s="2">
        <f t="shared" si="22"/>
        <v>45.671310222222225</v>
      </c>
      <c r="V261" s="2">
        <f t="shared" si="22"/>
        <v>38.236445767441865</v>
      </c>
      <c r="W261" s="2">
        <f t="shared" si="22"/>
        <v>39.14683733333333</v>
      </c>
      <c r="X261" t="s">
        <v>31</v>
      </c>
    </row>
    <row r="262" spans="2:24" x14ac:dyDescent="0.25">
      <c r="B262" s="1" t="s">
        <v>77</v>
      </c>
      <c r="C262" s="1">
        <v>28</v>
      </c>
      <c r="D262" s="1">
        <v>28</v>
      </c>
      <c r="E262" s="1">
        <v>512</v>
      </c>
      <c r="F262">
        <v>16</v>
      </c>
      <c r="G262" s="1">
        <v>1024</v>
      </c>
      <c r="H262" s="1">
        <v>1</v>
      </c>
      <c r="I262" s="1">
        <v>1</v>
      </c>
      <c r="J262" s="1">
        <v>0</v>
      </c>
      <c r="K262" s="1">
        <v>0</v>
      </c>
      <c r="L262" s="1">
        <v>2</v>
      </c>
      <c r="M262" s="1">
        <v>2</v>
      </c>
      <c r="N262" s="2">
        <v>5.8999999999999997E-2</v>
      </c>
      <c r="O262" s="2">
        <v>9.5000000000000001E-2</v>
      </c>
      <c r="P262" s="2">
        <v>6.2E-2</v>
      </c>
      <c r="R262" s="4">
        <f t="shared" ref="R262:R269" si="25">1+ROUNDDOWN((($C262-$H262+2*$J262)/$L262),0)</f>
        <v>14</v>
      </c>
      <c r="S262" s="4">
        <f t="shared" ref="S262:S269" si="26">1+ROUNDDOWN((($D262-$I262+2*$K262)/$M262),0)</f>
        <v>14</v>
      </c>
      <c r="T262" s="2">
        <f t="shared" si="21"/>
        <v>0.216</v>
      </c>
      <c r="U262" s="2">
        <f t="shared" si="22"/>
        <v>55.734480271186442</v>
      </c>
      <c r="V262" s="2">
        <f t="shared" si="22"/>
        <v>34.61404564210526</v>
      </c>
      <c r="W262" s="2">
        <f t="shared" si="22"/>
        <v>53.037650580645156</v>
      </c>
      <c r="X262" t="s">
        <v>31</v>
      </c>
    </row>
    <row r="263" spans="2:24" x14ac:dyDescent="0.25">
      <c r="B263" s="1" t="s">
        <v>77</v>
      </c>
      <c r="C263" s="1">
        <v>14</v>
      </c>
      <c r="D263" s="1">
        <v>14</v>
      </c>
      <c r="E263" s="1">
        <v>1024</v>
      </c>
      <c r="F263">
        <v>16</v>
      </c>
      <c r="G263" s="1">
        <v>256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3.4000000000000002E-2</v>
      </c>
      <c r="O263" s="2">
        <v>3.5999999999999997E-2</v>
      </c>
      <c r="P263" s="2">
        <v>4.1000000000000002E-2</v>
      </c>
      <c r="R263" s="4">
        <f t="shared" si="25"/>
        <v>14</v>
      </c>
      <c r="S263" s="4">
        <f t="shared" si="26"/>
        <v>14</v>
      </c>
      <c r="T263" s="2">
        <f t="shared" si="21"/>
        <v>0.11100000000000002</v>
      </c>
      <c r="U263" s="2">
        <f t="shared" si="22"/>
        <v>48.357857882352945</v>
      </c>
      <c r="V263" s="2">
        <f t="shared" si="22"/>
        <v>45.671310222222225</v>
      </c>
      <c r="W263" s="2">
        <f t="shared" si="22"/>
        <v>40.101638243902435</v>
      </c>
      <c r="X263" t="s">
        <v>31</v>
      </c>
    </row>
    <row r="264" spans="2:24" x14ac:dyDescent="0.25">
      <c r="B264" s="1" t="s">
        <v>77</v>
      </c>
      <c r="C264" s="1">
        <v>14</v>
      </c>
      <c r="D264" s="1">
        <v>14</v>
      </c>
      <c r="E264" s="1">
        <v>256</v>
      </c>
      <c r="F264">
        <v>16</v>
      </c>
      <c r="G264" s="1">
        <v>1024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1</v>
      </c>
      <c r="N264" s="2">
        <v>3.5999999999999997E-2</v>
      </c>
      <c r="O264" s="2">
        <v>4.2999999999999997E-2</v>
      </c>
      <c r="P264" s="2">
        <v>4.2000000000000003E-2</v>
      </c>
      <c r="R264" s="4">
        <f t="shared" si="25"/>
        <v>14</v>
      </c>
      <c r="S264" s="4">
        <f t="shared" si="26"/>
        <v>14</v>
      </c>
      <c r="T264" s="2">
        <f t="shared" si="21"/>
        <v>0.121</v>
      </c>
      <c r="U264" s="2">
        <f t="shared" si="22"/>
        <v>45.671310222222225</v>
      </c>
      <c r="V264" s="2">
        <f t="shared" si="22"/>
        <v>38.236445767441865</v>
      </c>
      <c r="W264" s="2">
        <f t="shared" si="22"/>
        <v>39.14683733333333</v>
      </c>
      <c r="X264" t="s">
        <v>31</v>
      </c>
    </row>
    <row r="265" spans="2:24" x14ac:dyDescent="0.25">
      <c r="B265" s="1" t="s">
        <v>77</v>
      </c>
      <c r="C265" s="1">
        <v>14</v>
      </c>
      <c r="D265" s="1">
        <v>14</v>
      </c>
      <c r="E265" s="1">
        <v>1024</v>
      </c>
      <c r="F265">
        <v>16</v>
      </c>
      <c r="G265" s="1">
        <v>512</v>
      </c>
      <c r="H265" s="1">
        <v>1</v>
      </c>
      <c r="I265" s="1">
        <v>1</v>
      </c>
      <c r="J265" s="1">
        <v>0</v>
      </c>
      <c r="K265" s="1">
        <v>0</v>
      </c>
      <c r="L265" s="1">
        <v>2</v>
      </c>
      <c r="M265" s="1">
        <v>2</v>
      </c>
      <c r="N265" s="2">
        <v>3.9E-2</v>
      </c>
      <c r="O265" s="2">
        <v>3.1E-2</v>
      </c>
      <c r="P265" s="2">
        <v>2.4E-2</v>
      </c>
      <c r="R265" s="4">
        <f t="shared" si="25"/>
        <v>7</v>
      </c>
      <c r="S265" s="4">
        <f t="shared" si="26"/>
        <v>7</v>
      </c>
      <c r="T265" s="2">
        <f t="shared" si="21"/>
        <v>9.4E-2</v>
      </c>
      <c r="U265" s="2">
        <f t="shared" si="22"/>
        <v>21.079066256410258</v>
      </c>
      <c r="V265" s="2">
        <f t="shared" si="22"/>
        <v>26.518825290322578</v>
      </c>
      <c r="W265" s="2">
        <f t="shared" si="22"/>
        <v>34.253482666666663</v>
      </c>
      <c r="X265" t="s">
        <v>31</v>
      </c>
    </row>
    <row r="266" spans="2:24" x14ac:dyDescent="0.25">
      <c r="B266" s="1" t="s">
        <v>77</v>
      </c>
      <c r="C266" s="1">
        <v>7</v>
      </c>
      <c r="D266" s="1">
        <v>7</v>
      </c>
      <c r="E266" s="1">
        <v>512</v>
      </c>
      <c r="F266">
        <v>16</v>
      </c>
      <c r="G266" s="1">
        <v>512</v>
      </c>
      <c r="H266" s="1">
        <v>3</v>
      </c>
      <c r="I266" s="1">
        <v>3</v>
      </c>
      <c r="J266" s="1">
        <v>1</v>
      </c>
      <c r="K266" s="1">
        <v>1</v>
      </c>
      <c r="L266" s="1">
        <v>1</v>
      </c>
      <c r="M266" s="1">
        <v>1</v>
      </c>
      <c r="N266" s="2">
        <v>7.0999999999999994E-2</v>
      </c>
      <c r="O266" s="2">
        <v>0.13500000000000001</v>
      </c>
      <c r="P266" s="2">
        <v>4.7E-2</v>
      </c>
      <c r="R266" s="4">
        <f t="shared" si="25"/>
        <v>7</v>
      </c>
      <c r="S266" s="4">
        <f t="shared" si="26"/>
        <v>7</v>
      </c>
      <c r="T266" s="2">
        <f t="shared" si="21"/>
        <v>0.253</v>
      </c>
      <c r="U266" s="2">
        <f t="shared" si="22"/>
        <v>52.103889126760571</v>
      </c>
      <c r="V266" s="2">
        <f t="shared" si="22"/>
        <v>27.402786133333333</v>
      </c>
      <c r="W266" s="2">
        <f t="shared" si="22"/>
        <v>78.710130382978733</v>
      </c>
      <c r="X266" t="s">
        <v>31</v>
      </c>
    </row>
    <row r="267" spans="2:24" x14ac:dyDescent="0.25">
      <c r="B267" s="1" t="s">
        <v>77</v>
      </c>
      <c r="C267" s="1">
        <v>7</v>
      </c>
      <c r="D267" s="1">
        <v>7</v>
      </c>
      <c r="E267" s="1">
        <v>512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2">
        <v>3.4000000000000002E-2</v>
      </c>
      <c r="O267" s="2">
        <v>6.8000000000000005E-2</v>
      </c>
      <c r="P267" s="2">
        <v>2.8000000000000001E-2</v>
      </c>
      <c r="R267" s="4">
        <f t="shared" si="25"/>
        <v>7</v>
      </c>
      <c r="S267" s="4">
        <f t="shared" si="26"/>
        <v>7</v>
      </c>
      <c r="T267" s="2">
        <f t="shared" si="21"/>
        <v>0.13</v>
      </c>
      <c r="U267" s="2">
        <f t="shared" si="22"/>
        <v>48.357857882352945</v>
      </c>
      <c r="V267" s="2">
        <f t="shared" si="22"/>
        <v>24.178928941176473</v>
      </c>
      <c r="W267" s="2">
        <f t="shared" si="22"/>
        <v>58.720255999999999</v>
      </c>
      <c r="X267" t="s">
        <v>31</v>
      </c>
    </row>
    <row r="268" spans="2:24" x14ac:dyDescent="0.25">
      <c r="B268" s="1" t="s">
        <v>77</v>
      </c>
      <c r="C268" s="1">
        <v>14</v>
      </c>
      <c r="D268" s="1">
        <v>14</v>
      </c>
      <c r="E268" s="1">
        <v>1024</v>
      </c>
      <c r="F268">
        <v>16</v>
      </c>
      <c r="G268" s="1">
        <v>2048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2</v>
      </c>
      <c r="N268" s="2">
        <v>6.4000000000000001E-2</v>
      </c>
      <c r="O268" s="2">
        <v>8.5000000000000006E-2</v>
      </c>
      <c r="P268" s="2">
        <v>4.9000000000000002E-2</v>
      </c>
      <c r="R268" s="4">
        <f t="shared" si="25"/>
        <v>7</v>
      </c>
      <c r="S268" s="4">
        <f t="shared" si="26"/>
        <v>7</v>
      </c>
      <c r="T268" s="2">
        <f t="shared" si="21"/>
        <v>0.19800000000000001</v>
      </c>
      <c r="U268" s="2">
        <f t="shared" si="22"/>
        <v>51.380223999999998</v>
      </c>
      <c r="V268" s="2">
        <f t="shared" si="22"/>
        <v>38.686286305882355</v>
      </c>
      <c r="W268" s="2">
        <f t="shared" si="22"/>
        <v>67.108863999999997</v>
      </c>
      <c r="X268" t="s">
        <v>31</v>
      </c>
    </row>
    <row r="269" spans="2:24" x14ac:dyDescent="0.25">
      <c r="B269" s="1" t="s">
        <v>77</v>
      </c>
      <c r="C269" s="1">
        <v>7</v>
      </c>
      <c r="D269" s="1">
        <v>7</v>
      </c>
      <c r="E269" s="1">
        <v>2048</v>
      </c>
      <c r="F269">
        <v>16</v>
      </c>
      <c r="G269" s="1">
        <v>512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1</v>
      </c>
      <c r="N269" s="2">
        <v>3.7999999999999999E-2</v>
      </c>
      <c r="O269" s="2">
        <v>3.5999999999999997E-2</v>
      </c>
      <c r="P269" s="2">
        <v>2.7E-2</v>
      </c>
      <c r="R269" s="4">
        <f t="shared" si="25"/>
        <v>7</v>
      </c>
      <c r="S269" s="4">
        <f t="shared" si="26"/>
        <v>7</v>
      </c>
      <c r="T269" s="2">
        <f t="shared" si="21"/>
        <v>0.10099999999999999</v>
      </c>
      <c r="U269" s="2">
        <f t="shared" si="22"/>
        <v>43.267557052631581</v>
      </c>
      <c r="V269" s="2">
        <f t="shared" si="22"/>
        <v>45.671310222222225</v>
      </c>
      <c r="W269" s="2">
        <f t="shared" si="22"/>
        <v>60.8950802962963</v>
      </c>
      <c r="X269" t="s">
        <v>31</v>
      </c>
    </row>
    <row r="270" spans="2:24" x14ac:dyDescent="0.25">
      <c r="B270" s="1"/>
    </row>
    <row r="271" spans="2:24" x14ac:dyDescent="0.25">
      <c r="B271" s="1"/>
    </row>
    <row r="272" spans="2:24" x14ac:dyDescent="0.25">
      <c r="B272" s="1"/>
      <c r="D272" t="s">
        <v>45</v>
      </c>
    </row>
    <row r="273" spans="1:13" x14ac:dyDescent="0.25">
      <c r="B273" s="1"/>
    </row>
    <row r="274" spans="1:13" x14ac:dyDescent="0.25">
      <c r="A274" t="s">
        <v>11</v>
      </c>
      <c r="B274" s="1"/>
      <c r="C274" t="s">
        <v>13</v>
      </c>
      <c r="D274" t="s">
        <v>3</v>
      </c>
      <c r="E274" t="s">
        <v>14</v>
      </c>
      <c r="G274" t="s">
        <v>17</v>
      </c>
      <c r="H274" t="s">
        <v>83</v>
      </c>
      <c r="I274" t="s">
        <v>82</v>
      </c>
      <c r="J274" t="s">
        <v>36</v>
      </c>
      <c r="K274" t="s">
        <v>85</v>
      </c>
      <c r="L274" t="s">
        <v>86</v>
      </c>
      <c r="M274" t="s">
        <v>84</v>
      </c>
    </row>
    <row r="275" spans="1:13" x14ac:dyDescent="0.25">
      <c r="B275" s="1"/>
    </row>
    <row r="276" spans="1:13" x14ac:dyDescent="0.25">
      <c r="B276" s="1" t="s">
        <v>72</v>
      </c>
      <c r="C276">
        <v>1760</v>
      </c>
      <c r="D276">
        <v>16</v>
      </c>
      <c r="E276">
        <v>50</v>
      </c>
      <c r="G276" s="2">
        <v>2.9580000000000002</v>
      </c>
      <c r="H276" s="2">
        <v>2.181</v>
      </c>
      <c r="I276" s="2">
        <v>0.20699999999999999</v>
      </c>
      <c r="J276" s="2">
        <f>(2*$E276*$D276*$C276*$C276+$E276*$D276*$C276)/(G276/1000)/10^12</f>
        <v>1.6759864773495605</v>
      </c>
      <c r="K276" s="2">
        <f>(2*$E276*$D276*$C276*$C276+$E276*$D276*$C276)/(H276/1000)/10^12</f>
        <v>2.2730710683172854</v>
      </c>
      <c r="L276" s="2">
        <f>(2*$E276*$D276*$C276*$C276+$E276*$D276*$C276)/(I276/1000)/10^12</f>
        <v>23.9496038647343</v>
      </c>
      <c r="M276" s="2">
        <f t="shared" ref="M276:M287" si="27">G276+H276+I276</f>
        <v>5.3460000000000001</v>
      </c>
    </row>
    <row r="277" spans="1:13" x14ac:dyDescent="0.25">
      <c r="B277" s="1" t="s">
        <v>72</v>
      </c>
      <c r="C277">
        <v>1760</v>
      </c>
      <c r="D277">
        <v>32</v>
      </c>
      <c r="E277">
        <v>50</v>
      </c>
      <c r="G277" s="2">
        <v>2.9740000000000002</v>
      </c>
      <c r="H277" s="2">
        <v>2.427</v>
      </c>
      <c r="I277" s="2">
        <v>0.309</v>
      </c>
      <c r="J277" s="2">
        <f t="shared" ref="J277:J287" si="28">(2*$E277*$D277*$C277*$C277+$E277*$D277*$C277)/(G277/1000)/10^12</f>
        <v>3.333939475453934</v>
      </c>
      <c r="K277" s="2">
        <f t="shared" ref="K277:K287" si="29">(2*$E277*$D277*$C277*$C277+$E277*$D277*$C277)/(H277/1000)/10^12</f>
        <v>4.0853465183353936</v>
      </c>
      <c r="L277" s="2">
        <f t="shared" ref="L277:L287" si="30">(2*$E277*$D277*$C277*$C277+$E277*$D277*$C277)/(I277/1000)/10^12</f>
        <v>32.087818770226541</v>
      </c>
      <c r="M277" s="2">
        <f t="shared" si="27"/>
        <v>5.71</v>
      </c>
    </row>
    <row r="278" spans="1:13" x14ac:dyDescent="0.25">
      <c r="B278" s="1" t="s">
        <v>72</v>
      </c>
      <c r="C278">
        <v>1760</v>
      </c>
      <c r="D278">
        <v>64</v>
      </c>
      <c r="E278">
        <v>50</v>
      </c>
      <c r="G278" s="2">
        <v>3.2789999999999999</v>
      </c>
      <c r="H278" s="2">
        <v>2.76</v>
      </c>
      <c r="I278" s="2">
        <v>0.45400000000000001</v>
      </c>
      <c r="J278" s="2">
        <f t="shared" si="28"/>
        <v>6.0476584324489178</v>
      </c>
      <c r="K278" s="2">
        <f t="shared" si="29"/>
        <v>7.1848811594202902</v>
      </c>
      <c r="L278" s="2">
        <f t="shared" si="30"/>
        <v>43.67901321585903</v>
      </c>
      <c r="M278" s="2">
        <f t="shared" si="27"/>
        <v>6.4929999999999994</v>
      </c>
    </row>
    <row r="279" spans="1:13" x14ac:dyDescent="0.25">
      <c r="B279" s="1" t="s">
        <v>72</v>
      </c>
      <c r="C279">
        <v>1760</v>
      </c>
      <c r="D279">
        <v>128</v>
      </c>
      <c r="E279">
        <v>50</v>
      </c>
      <c r="G279" s="2">
        <v>4.125</v>
      </c>
      <c r="H279" s="2">
        <v>3.1659999999999999</v>
      </c>
      <c r="I279" s="2">
        <v>0.69299999999999995</v>
      </c>
      <c r="J279" s="2">
        <f t="shared" si="28"/>
        <v>9.6146773333333329</v>
      </c>
      <c r="K279" s="2">
        <f t="shared" si="29"/>
        <v>12.527019583070119</v>
      </c>
      <c r="L279" s="2">
        <f t="shared" si="30"/>
        <v>57.230222222222224</v>
      </c>
      <c r="M279" s="2">
        <f t="shared" si="27"/>
        <v>7.984</v>
      </c>
    </row>
    <row r="280" spans="1:13" x14ac:dyDescent="0.25">
      <c r="B280" s="1" t="s">
        <v>72</v>
      </c>
      <c r="C280">
        <v>2048</v>
      </c>
      <c r="D280">
        <v>16</v>
      </c>
      <c r="E280">
        <v>50</v>
      </c>
      <c r="G280" s="2">
        <v>2.9780000000000002</v>
      </c>
      <c r="H280" s="2">
        <v>2.6</v>
      </c>
      <c r="I280" s="2">
        <v>0.23899999999999999</v>
      </c>
      <c r="J280" s="2">
        <f t="shared" si="28"/>
        <v>2.2540378777703154</v>
      </c>
      <c r="K280" s="2">
        <f t="shared" si="29"/>
        <v>2.5817403076923076</v>
      </c>
      <c r="L280" s="2">
        <f t="shared" si="30"/>
        <v>28.085877824267786</v>
      </c>
      <c r="M280" s="2">
        <f t="shared" si="27"/>
        <v>5.8170000000000002</v>
      </c>
    </row>
    <row r="281" spans="1:13" x14ac:dyDescent="0.25">
      <c r="B281" s="1" t="s">
        <v>72</v>
      </c>
      <c r="C281">
        <v>2048</v>
      </c>
      <c r="D281">
        <v>32</v>
      </c>
      <c r="E281">
        <v>50</v>
      </c>
      <c r="G281" s="2">
        <v>3.2429999999999999</v>
      </c>
      <c r="H281" s="2">
        <v>2.7759999999999998</v>
      </c>
      <c r="I281" s="2">
        <v>0.34200000000000003</v>
      </c>
      <c r="J281" s="2">
        <f t="shared" si="28"/>
        <v>4.1397007708911504</v>
      </c>
      <c r="K281" s="2">
        <f t="shared" si="29"/>
        <v>4.8361129682997115</v>
      </c>
      <c r="L281" s="2">
        <f t="shared" si="30"/>
        <v>39.254530994152049</v>
      </c>
      <c r="M281" s="2">
        <f t="shared" si="27"/>
        <v>6.3609999999999998</v>
      </c>
    </row>
    <row r="282" spans="1:13" x14ac:dyDescent="0.25">
      <c r="B282" s="1" t="s">
        <v>72</v>
      </c>
      <c r="C282">
        <v>2048</v>
      </c>
      <c r="D282">
        <v>64</v>
      </c>
      <c r="E282">
        <v>50</v>
      </c>
      <c r="G282" s="2">
        <v>3.3820000000000001</v>
      </c>
      <c r="H282" s="2">
        <v>2.8730000000000002</v>
      </c>
      <c r="I282" s="2">
        <v>0.52600000000000002</v>
      </c>
      <c r="J282" s="2">
        <f t="shared" si="28"/>
        <v>7.9391186280307506</v>
      </c>
      <c r="K282" s="2">
        <f t="shared" si="29"/>
        <v>9.3456662721893498</v>
      </c>
      <c r="L282" s="2">
        <f t="shared" si="30"/>
        <v>51.045815969581753</v>
      </c>
      <c r="M282" s="2">
        <f t="shared" si="27"/>
        <v>6.7810000000000006</v>
      </c>
    </row>
    <row r="283" spans="1:13" x14ac:dyDescent="0.25">
      <c r="B283" s="1" t="s">
        <v>72</v>
      </c>
      <c r="C283">
        <v>2048</v>
      </c>
      <c r="D283">
        <v>128</v>
      </c>
      <c r="E283">
        <v>50</v>
      </c>
      <c r="G283" s="2">
        <v>4.181</v>
      </c>
      <c r="H283" s="2">
        <v>3.286</v>
      </c>
      <c r="I283" s="2">
        <v>0.81699999999999995</v>
      </c>
      <c r="J283" s="2">
        <f t="shared" si="28"/>
        <v>12.843864721358527</v>
      </c>
      <c r="K283" s="2">
        <f t="shared" si="29"/>
        <v>16.342117589774801</v>
      </c>
      <c r="L283" s="2">
        <f t="shared" si="30"/>
        <v>65.7285170134639</v>
      </c>
      <c r="M283" s="2">
        <f t="shared" si="27"/>
        <v>8.2840000000000007</v>
      </c>
    </row>
    <row r="284" spans="1:13" x14ac:dyDescent="0.25">
      <c r="B284" s="1" t="s">
        <v>72</v>
      </c>
      <c r="C284">
        <v>2560</v>
      </c>
      <c r="D284">
        <v>16</v>
      </c>
      <c r="E284">
        <v>50</v>
      </c>
      <c r="G284" s="2">
        <v>4.3330000000000002</v>
      </c>
      <c r="H284" s="2">
        <v>2.87</v>
      </c>
      <c r="I284" s="2">
        <v>0.41599999999999998</v>
      </c>
      <c r="J284" s="2">
        <f t="shared" si="28"/>
        <v>2.4204495730440803</v>
      </c>
      <c r="K284" s="2">
        <f t="shared" si="29"/>
        <v>3.65428850174216</v>
      </c>
      <c r="L284" s="2">
        <f t="shared" si="30"/>
        <v>25.211076923076927</v>
      </c>
      <c r="M284" s="2">
        <f t="shared" si="27"/>
        <v>7.6190000000000007</v>
      </c>
    </row>
    <row r="285" spans="1:13" x14ac:dyDescent="0.25">
      <c r="B285" s="1" t="s">
        <v>72</v>
      </c>
      <c r="C285">
        <v>2560</v>
      </c>
      <c r="D285">
        <v>32</v>
      </c>
      <c r="E285">
        <v>50</v>
      </c>
      <c r="G285" s="2">
        <v>4.6139999999999999</v>
      </c>
      <c r="H285" s="2">
        <v>2.9550000000000001</v>
      </c>
      <c r="I285" s="2">
        <v>0.48</v>
      </c>
      <c r="J285" s="2">
        <f t="shared" si="28"/>
        <v>4.5460806241872556</v>
      </c>
      <c r="K285" s="2">
        <f t="shared" si="29"/>
        <v>7.0983472081218268</v>
      </c>
      <c r="L285" s="2">
        <f t="shared" si="30"/>
        <v>43.699199999999998</v>
      </c>
      <c r="M285" s="2">
        <f t="shared" si="27"/>
        <v>8.0489999999999995</v>
      </c>
    </row>
    <row r="286" spans="1:13" x14ac:dyDescent="0.25">
      <c r="B286" s="1" t="s">
        <v>72</v>
      </c>
      <c r="C286">
        <v>2560</v>
      </c>
      <c r="D286">
        <v>64</v>
      </c>
      <c r="E286">
        <v>50</v>
      </c>
      <c r="G286" s="2">
        <v>4.782</v>
      </c>
      <c r="H286" s="2">
        <v>3.26</v>
      </c>
      <c r="I286" s="2">
        <v>0.70099999999999996</v>
      </c>
      <c r="J286" s="2">
        <f t="shared" si="28"/>
        <v>8.7727377666248429</v>
      </c>
      <c r="K286" s="2">
        <f t="shared" si="29"/>
        <v>12.868476073619632</v>
      </c>
      <c r="L286" s="2">
        <f t="shared" si="30"/>
        <v>59.844838801711852</v>
      </c>
      <c r="M286" s="2">
        <f t="shared" si="27"/>
        <v>8.7430000000000003</v>
      </c>
    </row>
    <row r="287" spans="1:13" x14ac:dyDescent="0.25">
      <c r="B287" s="1" t="s">
        <v>72</v>
      </c>
      <c r="C287">
        <v>2560</v>
      </c>
      <c r="D287">
        <v>128</v>
      </c>
      <c r="E287">
        <v>50</v>
      </c>
      <c r="G287" s="2">
        <v>4.9219999999999997</v>
      </c>
      <c r="H287" s="2">
        <v>3.464</v>
      </c>
      <c r="I287" s="2">
        <v>1.111</v>
      </c>
      <c r="J287" s="2">
        <f t="shared" si="28"/>
        <v>17.046416903697686</v>
      </c>
      <c r="K287" s="2">
        <f t="shared" si="29"/>
        <v>24.221265588914552</v>
      </c>
      <c r="L287" s="2">
        <f t="shared" si="30"/>
        <v>75.519769576957685</v>
      </c>
      <c r="M287" s="2">
        <f t="shared" si="27"/>
        <v>9.4969999999999999</v>
      </c>
    </row>
    <row r="288" spans="1:13" x14ac:dyDescent="0.25">
      <c r="B288" s="1"/>
      <c r="G288" s="2"/>
      <c r="H288" s="2"/>
    </row>
    <row r="289" spans="1:13" x14ac:dyDescent="0.25">
      <c r="B289" s="1"/>
      <c r="G289" s="2"/>
      <c r="H289" s="2"/>
    </row>
    <row r="290" spans="1:13" x14ac:dyDescent="0.25">
      <c r="B290" s="1"/>
      <c r="G290" s="2"/>
      <c r="H290" s="2"/>
    </row>
    <row r="291" spans="1:13" x14ac:dyDescent="0.25">
      <c r="A291" t="s">
        <v>12</v>
      </c>
      <c r="B291" s="1" t="s">
        <v>78</v>
      </c>
      <c r="C291" t="s">
        <v>13</v>
      </c>
      <c r="D291" t="s">
        <v>3</v>
      </c>
      <c r="E291" t="s">
        <v>14</v>
      </c>
      <c r="G291" t="s">
        <v>17</v>
      </c>
      <c r="H291" t="s">
        <v>83</v>
      </c>
      <c r="I291" t="s">
        <v>82</v>
      </c>
      <c r="J291" t="s">
        <v>36</v>
      </c>
      <c r="K291" t="s">
        <v>85</v>
      </c>
      <c r="L291" t="s">
        <v>86</v>
      </c>
      <c r="M291" t="s">
        <v>84</v>
      </c>
    </row>
    <row r="292" spans="1:13" x14ac:dyDescent="0.25">
      <c r="B292" s="1" t="s">
        <v>68</v>
      </c>
      <c r="C292">
        <v>512</v>
      </c>
      <c r="D292">
        <v>16</v>
      </c>
      <c r="E292">
        <v>25</v>
      </c>
      <c r="G292" s="2">
        <v>0.441</v>
      </c>
      <c r="H292" s="2">
        <v>0.89100000000000001</v>
      </c>
      <c r="I292" s="2">
        <v>7.9000000000000001E-2</v>
      </c>
      <c r="J292" s="2">
        <f>(8*$E292*$D292*$C292*$C292)/(G292/1000)/10^12</f>
        <v>1.9021786848072564</v>
      </c>
      <c r="K292" s="2">
        <f>(8*$E292*$D292*$C292*$C292)/(H292/1000)/10^12</f>
        <v>0.94148237934904599</v>
      </c>
      <c r="L292" s="2">
        <f>(8*$E292*$D292*$C292*$C292)/(I292/1000)/10^12</f>
        <v>10.618491139240508</v>
      </c>
      <c r="M292" s="2">
        <f t="shared" ref="M292:M313" si="31">G292+H292+I292</f>
        <v>1.411</v>
      </c>
    </row>
    <row r="293" spans="1:13" x14ac:dyDescent="0.25">
      <c r="B293" s="1" t="s">
        <v>68</v>
      </c>
      <c r="C293">
        <v>512</v>
      </c>
      <c r="D293">
        <v>32</v>
      </c>
      <c r="E293">
        <v>25</v>
      </c>
      <c r="G293" s="2">
        <v>0.80400000000000005</v>
      </c>
      <c r="H293" s="2">
        <v>0.95399999999999996</v>
      </c>
      <c r="I293" s="2">
        <v>7.0000000000000007E-2</v>
      </c>
      <c r="J293" s="2">
        <f t="shared" ref="J293:J313" si="32">(8*$E293*$D293*$C293*$C293)/(G293/1000)/10^12</f>
        <v>2.0867184079601988</v>
      </c>
      <c r="K293" s="2">
        <f t="shared" ref="K293:K313" si="33">(8*$E293*$D293*$C293*$C293)/(H293/1000)/10^12</f>
        <v>1.7586180293501048</v>
      </c>
      <c r="L293" s="2">
        <f t="shared" ref="L293:L313" si="34">(8*$E293*$D293*$C293*$C293)/(I293/1000)/10^12</f>
        <v>23.967451428571426</v>
      </c>
      <c r="M293" s="2">
        <f t="shared" si="31"/>
        <v>1.8280000000000001</v>
      </c>
    </row>
    <row r="294" spans="1:13" x14ac:dyDescent="0.25">
      <c r="B294" s="1" t="s">
        <v>68</v>
      </c>
      <c r="C294">
        <v>512</v>
      </c>
      <c r="D294">
        <v>64</v>
      </c>
      <c r="E294">
        <v>25</v>
      </c>
      <c r="G294" s="2">
        <v>0.79</v>
      </c>
      <c r="H294" s="2">
        <v>1.0509999999999999</v>
      </c>
      <c r="I294" s="2">
        <v>0.115</v>
      </c>
      <c r="J294" s="2">
        <f t="shared" si="32"/>
        <v>4.2473964556962027</v>
      </c>
      <c r="K294" s="2">
        <f t="shared" si="33"/>
        <v>3.1926196003805902</v>
      </c>
      <c r="L294" s="2">
        <f t="shared" si="34"/>
        <v>29.177766956521737</v>
      </c>
      <c r="M294" s="2">
        <f t="shared" si="31"/>
        <v>1.956</v>
      </c>
    </row>
    <row r="295" spans="1:13" x14ac:dyDescent="0.25">
      <c r="B295" s="1" t="s">
        <v>68</v>
      </c>
      <c r="C295">
        <v>512</v>
      </c>
      <c r="D295">
        <v>128</v>
      </c>
      <c r="E295">
        <v>25</v>
      </c>
      <c r="G295" s="2">
        <v>0.85799999999999998</v>
      </c>
      <c r="H295" s="2">
        <v>1.119</v>
      </c>
      <c r="I295" s="2">
        <v>0.221</v>
      </c>
      <c r="J295" s="2">
        <f t="shared" si="32"/>
        <v>7.8215459207459199</v>
      </c>
      <c r="K295" s="2">
        <f t="shared" si="33"/>
        <v>5.9972175156389635</v>
      </c>
      <c r="L295" s="2">
        <f t="shared" si="34"/>
        <v>30.366001809954749</v>
      </c>
      <c r="M295" s="2">
        <f t="shared" si="31"/>
        <v>2.198</v>
      </c>
    </row>
    <row r="296" spans="1:13" x14ac:dyDescent="0.25">
      <c r="B296" s="1" t="s">
        <v>68</v>
      </c>
      <c r="C296">
        <v>1024</v>
      </c>
      <c r="D296">
        <v>16</v>
      </c>
      <c r="E296">
        <v>25</v>
      </c>
      <c r="G296" s="2">
        <v>1.2350000000000001</v>
      </c>
      <c r="H296" s="2">
        <v>1.429</v>
      </c>
      <c r="I296" s="2">
        <v>0.151</v>
      </c>
      <c r="J296" s="2">
        <f t="shared" si="32"/>
        <v>2.7169580566801614</v>
      </c>
      <c r="K296" s="2">
        <f t="shared" si="33"/>
        <v>2.3481058082575226</v>
      </c>
      <c r="L296" s="2">
        <f t="shared" si="34"/>
        <v>22.221478145695368</v>
      </c>
      <c r="M296" s="2">
        <f t="shared" si="31"/>
        <v>2.8149999999999999</v>
      </c>
    </row>
    <row r="297" spans="1:13" x14ac:dyDescent="0.25">
      <c r="B297" s="1" t="s">
        <v>68</v>
      </c>
      <c r="C297">
        <v>1024</v>
      </c>
      <c r="D297">
        <v>32</v>
      </c>
      <c r="E297">
        <v>25</v>
      </c>
      <c r="G297" s="2">
        <v>1.2789999999999999</v>
      </c>
      <c r="H297" s="2">
        <v>1.484</v>
      </c>
      <c r="I297" s="2">
        <v>0.22700000000000001</v>
      </c>
      <c r="J297" s="2">
        <f t="shared" si="32"/>
        <v>5.2469792025019553</v>
      </c>
      <c r="K297" s="2">
        <f t="shared" si="33"/>
        <v>4.5221606469002698</v>
      </c>
      <c r="L297" s="2">
        <f t="shared" si="34"/>
        <v>29.563376211453743</v>
      </c>
      <c r="M297" s="2">
        <f t="shared" si="31"/>
        <v>2.9899999999999998</v>
      </c>
    </row>
    <row r="298" spans="1:13" x14ac:dyDescent="0.25">
      <c r="B298" s="1" t="s">
        <v>68</v>
      </c>
      <c r="C298">
        <v>1024</v>
      </c>
      <c r="D298">
        <v>64</v>
      </c>
      <c r="E298">
        <v>25</v>
      </c>
      <c r="G298" s="2">
        <v>1.391</v>
      </c>
      <c r="H298" s="2">
        <v>1.5669999999999999</v>
      </c>
      <c r="I298" s="2">
        <v>0.34100000000000003</v>
      </c>
      <c r="J298" s="2">
        <f t="shared" si="32"/>
        <v>9.6490099209202018</v>
      </c>
      <c r="K298" s="2">
        <f t="shared" si="33"/>
        <v>8.5652666241225273</v>
      </c>
      <c r="L298" s="2">
        <f t="shared" si="34"/>
        <v>39.360037536656883</v>
      </c>
      <c r="M298" s="2">
        <f t="shared" si="31"/>
        <v>3.2990000000000004</v>
      </c>
    </row>
    <row r="299" spans="1:13" x14ac:dyDescent="0.25">
      <c r="B299" s="1" t="s">
        <v>68</v>
      </c>
      <c r="C299">
        <v>1024</v>
      </c>
      <c r="D299">
        <v>128</v>
      </c>
      <c r="E299">
        <v>25</v>
      </c>
      <c r="G299" s="2">
        <v>1.627</v>
      </c>
      <c r="H299" s="2">
        <v>1.7</v>
      </c>
      <c r="I299" s="2">
        <v>0.51600000000000001</v>
      </c>
      <c r="J299" s="2">
        <f t="shared" si="32"/>
        <v>16.498798770743701</v>
      </c>
      <c r="K299" s="2">
        <f t="shared" si="33"/>
        <v>15.790320941176471</v>
      </c>
      <c r="L299" s="2">
        <f t="shared" si="34"/>
        <v>52.022375193798453</v>
      </c>
      <c r="M299" s="2">
        <f t="shared" si="31"/>
        <v>3.843</v>
      </c>
    </row>
    <row r="300" spans="1:13" x14ac:dyDescent="0.25">
      <c r="B300" s="1" t="s">
        <v>68</v>
      </c>
      <c r="C300">
        <v>2048</v>
      </c>
      <c r="D300">
        <v>16</v>
      </c>
      <c r="E300">
        <v>25</v>
      </c>
      <c r="G300" s="2">
        <v>2.2090000000000001</v>
      </c>
      <c r="H300" s="2">
        <v>2.1509999999999998</v>
      </c>
      <c r="I300" s="2">
        <v>0.41499999999999998</v>
      </c>
      <c r="J300" s="2">
        <f t="shared" si="32"/>
        <v>6.0759496604798553</v>
      </c>
      <c r="K300" s="2">
        <f t="shared" si="33"/>
        <v>6.2397827986982799</v>
      </c>
      <c r="L300" s="2">
        <f t="shared" si="34"/>
        <v>32.341621204819276</v>
      </c>
      <c r="M300" s="2">
        <f t="shared" si="31"/>
        <v>4.7749999999999995</v>
      </c>
    </row>
    <row r="301" spans="1:13" x14ac:dyDescent="0.25">
      <c r="B301" s="1" t="s">
        <v>68</v>
      </c>
      <c r="C301">
        <v>2048</v>
      </c>
      <c r="D301">
        <v>32</v>
      </c>
      <c r="E301">
        <v>25</v>
      </c>
      <c r="G301" s="2">
        <v>2.198</v>
      </c>
      <c r="H301" s="2">
        <v>2.3170000000000002</v>
      </c>
      <c r="I301" s="2">
        <v>0.56200000000000006</v>
      </c>
      <c r="J301" s="2">
        <f t="shared" si="32"/>
        <v>12.212714103730663</v>
      </c>
      <c r="K301" s="2">
        <f t="shared" si="33"/>
        <v>11.585475010789814</v>
      </c>
      <c r="L301" s="2">
        <f t="shared" si="34"/>
        <v>47.764316014234865</v>
      </c>
      <c r="M301" s="2">
        <f t="shared" si="31"/>
        <v>5.0770000000000008</v>
      </c>
    </row>
    <row r="302" spans="1:13" x14ac:dyDescent="0.25">
      <c r="B302" s="1" t="s">
        <v>68</v>
      </c>
      <c r="C302">
        <v>2048</v>
      </c>
      <c r="D302">
        <v>64</v>
      </c>
      <c r="E302">
        <v>25</v>
      </c>
      <c r="G302" s="2">
        <v>2.302</v>
      </c>
      <c r="H302" s="2">
        <v>2.4750000000000001</v>
      </c>
      <c r="I302" s="2">
        <v>0.86199999999999999</v>
      </c>
      <c r="J302" s="2">
        <f t="shared" si="32"/>
        <v>23.321933622936573</v>
      </c>
      <c r="K302" s="2">
        <f t="shared" si="33"/>
        <v>21.691754020202019</v>
      </c>
      <c r="L302" s="2">
        <f t="shared" si="34"/>
        <v>62.282008352668214</v>
      </c>
      <c r="M302" s="2">
        <f t="shared" si="31"/>
        <v>5.6390000000000002</v>
      </c>
    </row>
    <row r="303" spans="1:13" x14ac:dyDescent="0.25">
      <c r="B303" s="1" t="s">
        <v>68</v>
      </c>
      <c r="C303">
        <v>2048</v>
      </c>
      <c r="D303">
        <v>128</v>
      </c>
      <c r="E303">
        <v>25</v>
      </c>
      <c r="G303" s="2">
        <v>2.6440000000000001</v>
      </c>
      <c r="H303" s="2">
        <v>2.847</v>
      </c>
      <c r="I303" s="2">
        <v>1.409</v>
      </c>
      <c r="J303" s="2">
        <f t="shared" si="32"/>
        <v>40.61050771558245</v>
      </c>
      <c r="K303" s="2">
        <f t="shared" si="33"/>
        <v>37.714851563048818</v>
      </c>
      <c r="L303" s="2">
        <f t="shared" si="34"/>
        <v>76.205949183818319</v>
      </c>
      <c r="M303" s="2">
        <f t="shared" si="31"/>
        <v>6.8999999999999995</v>
      </c>
    </row>
    <row r="304" spans="1:13" x14ac:dyDescent="0.25">
      <c r="B304" s="1" t="s">
        <v>67</v>
      </c>
      <c r="C304">
        <v>4096</v>
      </c>
      <c r="D304">
        <v>16</v>
      </c>
      <c r="E304">
        <v>25</v>
      </c>
      <c r="G304" s="2">
        <v>5.58</v>
      </c>
      <c r="H304" s="2">
        <v>5.0380000000000003</v>
      </c>
      <c r="I304" s="2">
        <v>1.2030000000000001</v>
      </c>
      <c r="J304" s="2">
        <f t="shared" si="32"/>
        <v>9.6213425089605735</v>
      </c>
      <c r="K304" s="2">
        <f t="shared" si="33"/>
        <v>10.656429376736801</v>
      </c>
      <c r="L304" s="2">
        <f t="shared" si="34"/>
        <v>44.627673482959267</v>
      </c>
      <c r="M304" s="2">
        <f t="shared" si="31"/>
        <v>11.821</v>
      </c>
    </row>
    <row r="305" spans="1:13" x14ac:dyDescent="0.25">
      <c r="B305" s="1" t="s">
        <v>67</v>
      </c>
      <c r="C305">
        <v>4096</v>
      </c>
      <c r="D305">
        <v>32</v>
      </c>
      <c r="E305">
        <v>25</v>
      </c>
      <c r="G305" s="2">
        <v>5.742</v>
      </c>
      <c r="H305" s="2">
        <v>5.1420000000000003</v>
      </c>
      <c r="I305" s="2">
        <v>1.671</v>
      </c>
      <c r="J305" s="2">
        <f t="shared" si="32"/>
        <v>18.69978794845002</v>
      </c>
      <c r="K305" s="2">
        <f t="shared" si="33"/>
        <v>20.881793543368335</v>
      </c>
      <c r="L305" s="2">
        <f t="shared" si="34"/>
        <v>64.257440095751051</v>
      </c>
      <c r="M305" s="2">
        <f t="shared" si="31"/>
        <v>12.555</v>
      </c>
    </row>
    <row r="306" spans="1:13" x14ac:dyDescent="0.25">
      <c r="B306" s="1" t="s">
        <v>67</v>
      </c>
      <c r="C306">
        <v>4096</v>
      </c>
      <c r="D306">
        <v>64</v>
      </c>
      <c r="E306">
        <v>25</v>
      </c>
      <c r="G306" s="2">
        <v>6.8849999999999998</v>
      </c>
      <c r="H306" s="2">
        <v>5.3310000000000004</v>
      </c>
      <c r="I306" s="2">
        <v>2.665</v>
      </c>
      <c r="J306" s="2">
        <f t="shared" si="32"/>
        <v>31.190757414669573</v>
      </c>
      <c r="K306" s="2">
        <f t="shared" si="33"/>
        <v>40.282942187206899</v>
      </c>
      <c r="L306" s="2">
        <f t="shared" si="34"/>
        <v>80.58099992495309</v>
      </c>
      <c r="M306" s="2">
        <f t="shared" si="31"/>
        <v>14.881</v>
      </c>
    </row>
    <row r="307" spans="1:13" ht="15.95" customHeight="1" x14ac:dyDescent="0.25">
      <c r="B307" s="1" t="s">
        <v>67</v>
      </c>
      <c r="C307">
        <v>4096</v>
      </c>
      <c r="D307">
        <v>128</v>
      </c>
      <c r="E307">
        <v>25</v>
      </c>
      <c r="G307" s="2">
        <v>6.6429999999999998</v>
      </c>
      <c r="H307" s="2">
        <v>5.923</v>
      </c>
      <c r="I307" s="2">
        <v>4.5970000000000004</v>
      </c>
      <c r="J307" s="2">
        <f t="shared" si="32"/>
        <v>64.654031250940847</v>
      </c>
      <c r="K307" s="2">
        <f t="shared" si="33"/>
        <v>72.513376599696088</v>
      </c>
      <c r="L307" s="2">
        <f t="shared" si="34"/>
        <v>93.429786730476394</v>
      </c>
      <c r="M307" s="2">
        <f t="shared" si="31"/>
        <v>17.163</v>
      </c>
    </row>
    <row r="308" spans="1:13" x14ac:dyDescent="0.25">
      <c r="B308" s="1" t="s">
        <v>67</v>
      </c>
      <c r="C308">
        <v>1536</v>
      </c>
      <c r="D308">
        <v>8</v>
      </c>
      <c r="E308">
        <v>50</v>
      </c>
      <c r="G308" s="2">
        <v>3.6469999999999998</v>
      </c>
      <c r="H308" s="2">
        <v>3.2490000000000001</v>
      </c>
      <c r="I308" s="2">
        <v>0.29899999999999999</v>
      </c>
      <c r="J308" s="2">
        <f t="shared" si="32"/>
        <v>2.0701253633123118</v>
      </c>
      <c r="K308" s="2">
        <f t="shared" si="33"/>
        <v>2.3237141274238229</v>
      </c>
      <c r="L308" s="2">
        <f t="shared" si="34"/>
        <v>25.249990635451503</v>
      </c>
      <c r="M308" s="2">
        <f t="shared" si="31"/>
        <v>7.1950000000000003</v>
      </c>
    </row>
    <row r="309" spans="1:13" x14ac:dyDescent="0.25">
      <c r="B309" s="1" t="s">
        <v>67</v>
      </c>
      <c r="C309">
        <v>1536</v>
      </c>
      <c r="D309">
        <v>16</v>
      </c>
      <c r="E309">
        <v>50</v>
      </c>
      <c r="G309" s="2">
        <v>3.6789999999999998</v>
      </c>
      <c r="H309" s="2">
        <v>3.444</v>
      </c>
      <c r="I309" s="2">
        <v>0.40200000000000002</v>
      </c>
      <c r="J309" s="2">
        <f t="shared" si="32"/>
        <v>4.1042387605327537</v>
      </c>
      <c r="K309" s="2">
        <f t="shared" si="33"/>
        <v>4.3842898954703831</v>
      </c>
      <c r="L309" s="2">
        <f t="shared" si="34"/>
        <v>37.560931343283578</v>
      </c>
      <c r="M309" s="2">
        <f t="shared" si="31"/>
        <v>7.5249999999999995</v>
      </c>
    </row>
    <row r="310" spans="1:13" x14ac:dyDescent="0.25">
      <c r="B310" s="1" t="s">
        <v>67</v>
      </c>
      <c r="C310">
        <v>1536</v>
      </c>
      <c r="D310">
        <v>32</v>
      </c>
      <c r="E310">
        <v>50</v>
      </c>
      <c r="G310" s="2">
        <v>3.8780000000000001</v>
      </c>
      <c r="H310" s="2">
        <v>3.5950000000000002</v>
      </c>
      <c r="I310" s="2">
        <v>0.57599999999999996</v>
      </c>
      <c r="J310" s="2">
        <f t="shared" si="32"/>
        <v>7.7872585869004638</v>
      </c>
      <c r="K310" s="2">
        <f t="shared" si="33"/>
        <v>8.4002750486787203</v>
      </c>
      <c r="L310" s="2">
        <f t="shared" si="34"/>
        <v>52.42880000000001</v>
      </c>
      <c r="M310" s="2">
        <f t="shared" si="31"/>
        <v>8.0490000000000013</v>
      </c>
    </row>
    <row r="311" spans="1:13" x14ac:dyDescent="0.25">
      <c r="B311" s="1" t="s">
        <v>70</v>
      </c>
      <c r="C311">
        <v>256</v>
      </c>
      <c r="D311">
        <v>16</v>
      </c>
      <c r="E311">
        <v>150</v>
      </c>
      <c r="G311" s="2">
        <v>4.0720000000000001</v>
      </c>
      <c r="H311" s="2">
        <v>5.0110000000000001</v>
      </c>
      <c r="I311" s="2">
        <v>8.2000000000000003E-2</v>
      </c>
      <c r="J311" s="2">
        <f t="shared" si="32"/>
        <v>0.30901060903732808</v>
      </c>
      <c r="K311" s="2">
        <f t="shared" si="33"/>
        <v>0.25110580722410697</v>
      </c>
      <c r="L311" s="2">
        <f t="shared" si="34"/>
        <v>15.345014634146342</v>
      </c>
      <c r="M311" s="2">
        <f t="shared" si="31"/>
        <v>9.1650000000000009</v>
      </c>
    </row>
    <row r="312" spans="1:13" x14ac:dyDescent="0.25">
      <c r="B312" s="1" t="s">
        <v>70</v>
      </c>
      <c r="C312">
        <v>256</v>
      </c>
      <c r="D312">
        <v>32</v>
      </c>
      <c r="E312">
        <v>150</v>
      </c>
      <c r="G312" s="2">
        <v>4.1769999999999996</v>
      </c>
      <c r="H312" s="2">
        <v>4.7030000000000003</v>
      </c>
      <c r="I312" s="2">
        <v>0.13300000000000001</v>
      </c>
      <c r="J312" s="2">
        <f t="shared" si="32"/>
        <v>0.60248561168302628</v>
      </c>
      <c r="K312" s="2">
        <f t="shared" si="33"/>
        <v>0.53510150967467562</v>
      </c>
      <c r="L312" s="2">
        <f t="shared" si="34"/>
        <v>18.921672180451125</v>
      </c>
      <c r="M312" s="2">
        <f t="shared" si="31"/>
        <v>9.0129999999999981</v>
      </c>
    </row>
    <row r="313" spans="1:13" x14ac:dyDescent="0.25">
      <c r="B313" s="1" t="s">
        <v>70</v>
      </c>
      <c r="C313">
        <v>256</v>
      </c>
      <c r="D313">
        <v>64</v>
      </c>
      <c r="E313">
        <v>150</v>
      </c>
      <c r="G313" s="2">
        <v>4.45</v>
      </c>
      <c r="H313" s="2">
        <v>5.4290000000000003</v>
      </c>
      <c r="I313" s="2">
        <v>0.24099999999999999</v>
      </c>
      <c r="J313" s="2">
        <f t="shared" si="32"/>
        <v>1.1310482696629214</v>
      </c>
      <c r="K313" s="2">
        <f t="shared" si="33"/>
        <v>0.92708874562534527</v>
      </c>
      <c r="L313" s="2">
        <f t="shared" si="34"/>
        <v>20.884501244813276</v>
      </c>
      <c r="M313" s="2">
        <f t="shared" si="31"/>
        <v>10.120000000000001</v>
      </c>
    </row>
    <row r="314" spans="1:13" x14ac:dyDescent="0.25">
      <c r="B314" s="1"/>
    </row>
    <row r="315" spans="1:13" x14ac:dyDescent="0.25">
      <c r="B315" s="1"/>
    </row>
    <row r="316" spans="1:13" x14ac:dyDescent="0.25">
      <c r="A316" t="s">
        <v>63</v>
      </c>
      <c r="B316" s="1" t="s">
        <v>78</v>
      </c>
      <c r="C316" t="s">
        <v>64</v>
      </c>
      <c r="D316" t="s">
        <v>3</v>
      </c>
      <c r="E316" t="s">
        <v>14</v>
      </c>
      <c r="G316" t="s">
        <v>17</v>
      </c>
      <c r="H316" t="s">
        <v>83</v>
      </c>
      <c r="I316" t="s">
        <v>82</v>
      </c>
      <c r="J316" t="s">
        <v>36</v>
      </c>
      <c r="K316" t="s">
        <v>85</v>
      </c>
      <c r="L316" t="s">
        <v>86</v>
      </c>
      <c r="M316" t="s">
        <v>84</v>
      </c>
    </row>
    <row r="317" spans="1:13" x14ac:dyDescent="0.25">
      <c r="B317" s="1" t="s">
        <v>72</v>
      </c>
      <c r="C317">
        <v>2816</v>
      </c>
      <c r="D317">
        <v>32</v>
      </c>
      <c r="E317">
        <v>1500</v>
      </c>
      <c r="G317" s="2">
        <v>180.30099999999999</v>
      </c>
      <c r="H317" s="2">
        <v>132.36699999999999</v>
      </c>
      <c r="I317" s="2">
        <v>24.719000000000001</v>
      </c>
      <c r="J317" s="2">
        <f>(6*$E317*$D317*$C317*$C317)/(G317/1000)/10^12</f>
        <v>12.6665882496492</v>
      </c>
      <c r="K317" s="2">
        <f>(6*$E317*$D317*$C317*$C317)/(H317/1000)/10^12</f>
        <v>17.253533947282936</v>
      </c>
      <c r="L317" s="2">
        <f>(6*$E317*$D317*$C317*$C317)/(I317/1000)/10^12</f>
        <v>92.390409320765386</v>
      </c>
      <c r="M317" s="2">
        <f>G317+H317+I317</f>
        <v>337.387</v>
      </c>
    </row>
    <row r="318" spans="1:13" x14ac:dyDescent="0.25">
      <c r="B318" s="1" t="s">
        <v>72</v>
      </c>
      <c r="C318">
        <v>2816</v>
      </c>
      <c r="D318">
        <v>32</v>
      </c>
      <c r="E318">
        <v>750</v>
      </c>
      <c r="G318" s="2">
        <v>91.629000000000005</v>
      </c>
      <c r="H318" s="2">
        <v>67.7</v>
      </c>
      <c r="I318" s="2">
        <v>12.589</v>
      </c>
      <c r="J318" s="2">
        <f t="shared" ref="J318:J335" si="35">(6*$E318*$D318*$C318*$C318)/(G318/1000)/10^12</f>
        <v>12.462203712798349</v>
      </c>
      <c r="K318" s="2">
        <f t="shared" ref="K318:K335" si="36">(6*$E318*$D318*$C318*$C318)/(H318/1000)/10^12</f>
        <v>16.867049689807978</v>
      </c>
      <c r="L318" s="2">
        <f t="shared" ref="L318:L335" si="37">(6*$E318*$D318*$C318*$C318)/(I318/1000)/10^12</f>
        <v>90.706113591230434</v>
      </c>
      <c r="M318" s="2">
        <f t="shared" ref="M318:M335" si="38">G318+H318+I318</f>
        <v>171.91800000000001</v>
      </c>
    </row>
    <row r="319" spans="1:13" x14ac:dyDescent="0.25">
      <c r="B319" s="1" t="s">
        <v>72</v>
      </c>
      <c r="C319">
        <v>2816</v>
      </c>
      <c r="D319">
        <v>32</v>
      </c>
      <c r="E319">
        <v>375</v>
      </c>
      <c r="G319" s="2">
        <v>46.042000000000002</v>
      </c>
      <c r="H319" s="2">
        <v>34.911999999999999</v>
      </c>
      <c r="I319" s="2">
        <v>6.109</v>
      </c>
      <c r="J319" s="2">
        <f t="shared" si="35"/>
        <v>12.400626210850962</v>
      </c>
      <c r="K319" s="2">
        <f t="shared" si="36"/>
        <v>16.353965169569204</v>
      </c>
      <c r="L319" s="2">
        <f t="shared" si="37"/>
        <v>93.460407922736948</v>
      </c>
      <c r="M319" s="2">
        <f t="shared" si="38"/>
        <v>87.063000000000002</v>
      </c>
    </row>
    <row r="320" spans="1:13" x14ac:dyDescent="0.25">
      <c r="B320" s="1" t="s">
        <v>72</v>
      </c>
      <c r="C320">
        <v>2816</v>
      </c>
      <c r="D320">
        <v>32</v>
      </c>
      <c r="E320">
        <v>187</v>
      </c>
      <c r="G320" s="2">
        <v>25.658999999999999</v>
      </c>
      <c r="H320" s="2">
        <v>20.064</v>
      </c>
      <c r="I320" s="2">
        <v>3.27</v>
      </c>
      <c r="J320" s="2">
        <f t="shared" si="35"/>
        <v>11.096050112007484</v>
      </c>
      <c r="K320" s="2">
        <f t="shared" si="36"/>
        <v>14.190268631578949</v>
      </c>
      <c r="L320" s="2">
        <f t="shared" si="37"/>
        <v>87.068363860550463</v>
      </c>
      <c r="M320" s="2">
        <f t="shared" si="38"/>
        <v>48.993000000000002</v>
      </c>
    </row>
    <row r="321" spans="2:13" x14ac:dyDescent="0.25">
      <c r="B321" s="1" t="s">
        <v>72</v>
      </c>
      <c r="C321">
        <v>2048</v>
      </c>
      <c r="D321">
        <v>32</v>
      </c>
      <c r="E321">
        <v>1500</v>
      </c>
      <c r="G321" s="2">
        <v>85.274000000000001</v>
      </c>
      <c r="H321" s="2">
        <v>87.364999999999995</v>
      </c>
      <c r="I321" s="2">
        <v>13.209</v>
      </c>
      <c r="J321" s="2">
        <f t="shared" si="35"/>
        <v>14.165625536505852</v>
      </c>
      <c r="K321" s="2">
        <f t="shared" si="36"/>
        <v>13.826584467464087</v>
      </c>
      <c r="L321" s="2">
        <f t="shared" si="37"/>
        <v>91.449735180558704</v>
      </c>
      <c r="M321" s="2">
        <f t="shared" si="38"/>
        <v>185.84800000000001</v>
      </c>
    </row>
    <row r="322" spans="2:13" x14ac:dyDescent="0.25">
      <c r="B322" s="1" t="s">
        <v>72</v>
      </c>
      <c r="C322">
        <v>2048</v>
      </c>
      <c r="D322">
        <v>32</v>
      </c>
      <c r="E322">
        <v>750</v>
      </c>
      <c r="G322" s="2">
        <v>43.661999999999999</v>
      </c>
      <c r="H322" s="2">
        <v>45.36</v>
      </c>
      <c r="I322" s="2">
        <v>6.7439999999999998</v>
      </c>
      <c r="J322" s="2">
        <f t="shared" si="35"/>
        <v>13.83307626769273</v>
      </c>
      <c r="K322" s="2">
        <f t="shared" si="36"/>
        <v>13.315250793650796</v>
      </c>
      <c r="L322" s="2">
        <f t="shared" si="37"/>
        <v>89.558092526690388</v>
      </c>
      <c r="M322" s="2">
        <f t="shared" si="38"/>
        <v>95.765999999999991</v>
      </c>
    </row>
    <row r="323" spans="2:13" x14ac:dyDescent="0.25">
      <c r="B323" s="1" t="s">
        <v>72</v>
      </c>
      <c r="C323">
        <v>2048</v>
      </c>
      <c r="D323">
        <v>32</v>
      </c>
      <c r="E323">
        <v>375</v>
      </c>
      <c r="G323" s="2">
        <v>22.887</v>
      </c>
      <c r="H323" s="2">
        <v>23.72</v>
      </c>
      <c r="I323" s="2">
        <v>3.54</v>
      </c>
      <c r="J323" s="2">
        <f t="shared" si="35"/>
        <v>13.194821863940227</v>
      </c>
      <c r="K323" s="2">
        <f t="shared" si="36"/>
        <v>12.731445531197302</v>
      </c>
      <c r="L323" s="2">
        <f t="shared" si="37"/>
        <v>85.307877966101685</v>
      </c>
      <c r="M323" s="2">
        <f t="shared" si="38"/>
        <v>50.146999999999998</v>
      </c>
    </row>
    <row r="324" spans="2:13" x14ac:dyDescent="0.25">
      <c r="B324" s="1" t="s">
        <v>72</v>
      </c>
      <c r="C324">
        <v>2048</v>
      </c>
      <c r="D324">
        <v>32</v>
      </c>
      <c r="E324">
        <v>187</v>
      </c>
      <c r="G324" s="2">
        <v>14.26</v>
      </c>
      <c r="H324" s="2">
        <v>14.794</v>
      </c>
      <c r="I324" s="2">
        <v>2.0089999999999999</v>
      </c>
      <c r="J324" s="2">
        <f t="shared" si="35"/>
        <v>10.560469201683029</v>
      </c>
      <c r="K324" s="2">
        <f t="shared" si="36"/>
        <v>10.179281520616467</v>
      </c>
      <c r="L324" s="2">
        <f t="shared" si="37"/>
        <v>74.958830669985062</v>
      </c>
      <c r="M324" s="2">
        <f t="shared" si="38"/>
        <v>31.063000000000002</v>
      </c>
    </row>
    <row r="325" spans="2:13" x14ac:dyDescent="0.25">
      <c r="B325" s="1" t="s">
        <v>72</v>
      </c>
      <c r="C325">
        <v>1536</v>
      </c>
      <c r="D325">
        <v>32</v>
      </c>
      <c r="E325">
        <v>1500</v>
      </c>
      <c r="G325" s="2">
        <v>72.974999999999994</v>
      </c>
      <c r="H325" s="2">
        <v>68.867000000000004</v>
      </c>
      <c r="I325" s="2">
        <v>8.2430000000000003</v>
      </c>
      <c r="J325" s="2">
        <f t="shared" si="35"/>
        <v>9.3110962384378215</v>
      </c>
      <c r="K325" s="2">
        <f t="shared" si="36"/>
        <v>9.8665144118373114</v>
      </c>
      <c r="L325" s="2">
        <f t="shared" si="37"/>
        <v>82.430819847143027</v>
      </c>
      <c r="M325" s="2">
        <f t="shared" si="38"/>
        <v>150.08499999999998</v>
      </c>
    </row>
    <row r="326" spans="2:13" x14ac:dyDescent="0.25">
      <c r="B326" s="1" t="s">
        <v>72</v>
      </c>
      <c r="C326">
        <v>1536</v>
      </c>
      <c r="D326">
        <v>32</v>
      </c>
      <c r="E326">
        <v>750</v>
      </c>
      <c r="G326" s="2">
        <v>37.779000000000003</v>
      </c>
      <c r="H326" s="2">
        <v>35.871000000000002</v>
      </c>
      <c r="I326" s="2">
        <v>4.117</v>
      </c>
      <c r="J326" s="2">
        <f t="shared" si="35"/>
        <v>8.9927902803144608</v>
      </c>
      <c r="K326" s="2">
        <f t="shared" si="36"/>
        <v>9.4711221878397591</v>
      </c>
      <c r="L326" s="2">
        <f t="shared" si="37"/>
        <v>82.520919115861062</v>
      </c>
      <c r="M326" s="2">
        <f t="shared" si="38"/>
        <v>77.76700000000001</v>
      </c>
    </row>
    <row r="327" spans="2:13" x14ac:dyDescent="0.25">
      <c r="B327" s="1" t="s">
        <v>72</v>
      </c>
      <c r="C327">
        <v>1536</v>
      </c>
      <c r="D327">
        <v>32</v>
      </c>
      <c r="E327">
        <v>375</v>
      </c>
      <c r="G327" s="2">
        <v>19.838999999999999</v>
      </c>
      <c r="H327" s="2">
        <v>19.113</v>
      </c>
      <c r="I327" s="2">
        <v>2.19</v>
      </c>
      <c r="J327" s="2">
        <f t="shared" si="35"/>
        <v>8.5623928625434758</v>
      </c>
      <c r="K327" s="2">
        <f t="shared" si="36"/>
        <v>8.8876320828755304</v>
      </c>
      <c r="L327" s="2">
        <f t="shared" si="37"/>
        <v>77.565895890410957</v>
      </c>
      <c r="M327" s="2">
        <f t="shared" si="38"/>
        <v>41.141999999999996</v>
      </c>
    </row>
    <row r="328" spans="2:13" x14ac:dyDescent="0.25">
      <c r="B328" s="1" t="s">
        <v>72</v>
      </c>
      <c r="C328">
        <v>1536</v>
      </c>
      <c r="D328">
        <v>32</v>
      </c>
      <c r="E328">
        <v>187</v>
      </c>
      <c r="G328" s="2">
        <v>12.438000000000001</v>
      </c>
      <c r="H328" s="2">
        <v>12.195</v>
      </c>
      <c r="I328" s="2">
        <v>1.254</v>
      </c>
      <c r="J328" s="2">
        <f t="shared" si="35"/>
        <v>6.810432833574529</v>
      </c>
      <c r="K328" s="2">
        <f t="shared" si="36"/>
        <v>6.9461388752767519</v>
      </c>
      <c r="L328" s="2">
        <f t="shared" si="37"/>
        <v>67.550369684210537</v>
      </c>
      <c r="M328" s="2">
        <f t="shared" si="38"/>
        <v>25.887000000000004</v>
      </c>
    </row>
    <row r="329" spans="2:13" x14ac:dyDescent="0.25">
      <c r="B329" s="1" t="s">
        <v>72</v>
      </c>
      <c r="C329">
        <v>2560</v>
      </c>
      <c r="D329" s="1">
        <v>32</v>
      </c>
      <c r="E329" s="1">
        <v>1500</v>
      </c>
      <c r="G329" s="2">
        <v>163.96799999999999</v>
      </c>
      <c r="H329" s="2">
        <v>116.331</v>
      </c>
      <c r="I329" s="2">
        <v>20.335000000000001</v>
      </c>
      <c r="J329" s="2">
        <f t="shared" si="35"/>
        <v>11.511007025761122</v>
      </c>
      <c r="K329" s="2">
        <f t="shared" si="36"/>
        <v>16.224710524279857</v>
      </c>
      <c r="L329" s="2">
        <f t="shared" si="37"/>
        <v>92.817152692402246</v>
      </c>
      <c r="M329" s="2">
        <f t="shared" si="38"/>
        <v>300.63399999999996</v>
      </c>
    </row>
    <row r="330" spans="2:13" x14ac:dyDescent="0.25">
      <c r="B330" s="1" t="s">
        <v>72</v>
      </c>
      <c r="C330">
        <v>2560</v>
      </c>
      <c r="D330" s="1">
        <v>32</v>
      </c>
      <c r="E330" s="1">
        <v>750</v>
      </c>
      <c r="G330" s="2">
        <v>84.06</v>
      </c>
      <c r="H330" s="2">
        <v>59.734000000000002</v>
      </c>
      <c r="I330" s="2">
        <v>10.188000000000001</v>
      </c>
      <c r="J330" s="2">
        <f t="shared" si="35"/>
        <v>11.226723768736617</v>
      </c>
      <c r="K330" s="2">
        <f t="shared" si="36"/>
        <v>15.798680818294438</v>
      </c>
      <c r="L330" s="2">
        <f t="shared" si="37"/>
        <v>92.630388692579501</v>
      </c>
      <c r="M330" s="2">
        <f t="shared" si="38"/>
        <v>153.982</v>
      </c>
    </row>
    <row r="331" spans="2:13" x14ac:dyDescent="0.25">
      <c r="B331" s="1" t="s">
        <v>72</v>
      </c>
      <c r="C331">
        <v>2560</v>
      </c>
      <c r="D331" s="1">
        <v>32</v>
      </c>
      <c r="E331" s="1">
        <v>375</v>
      </c>
      <c r="G331" s="2">
        <v>42.776000000000003</v>
      </c>
      <c r="H331" s="2">
        <v>31.013000000000002</v>
      </c>
      <c r="I331" s="2">
        <v>5.1740000000000004</v>
      </c>
      <c r="J331" s="2">
        <f t="shared" si="35"/>
        <v>11.030933233588927</v>
      </c>
      <c r="K331" s="2">
        <f t="shared" si="36"/>
        <v>15.214884080869313</v>
      </c>
      <c r="L331" s="2">
        <f t="shared" si="37"/>
        <v>91.198144568998828</v>
      </c>
      <c r="M331" s="2">
        <f t="shared" si="38"/>
        <v>78.963000000000008</v>
      </c>
    </row>
    <row r="332" spans="2:13" x14ac:dyDescent="0.25">
      <c r="B332" s="1" t="s">
        <v>72</v>
      </c>
      <c r="C332">
        <v>2560</v>
      </c>
      <c r="D332" s="1">
        <v>32</v>
      </c>
      <c r="E332" s="1">
        <v>187</v>
      </c>
      <c r="G332" s="2">
        <v>23.736000000000001</v>
      </c>
      <c r="H332" s="2">
        <v>18.683</v>
      </c>
      <c r="I332" s="2">
        <v>2.798</v>
      </c>
      <c r="J332" s="2">
        <f t="shared" si="35"/>
        <v>9.9132311425682502</v>
      </c>
      <c r="K332" s="2">
        <f t="shared" si="36"/>
        <v>12.594361419472248</v>
      </c>
      <c r="L332" s="2">
        <f t="shared" si="37"/>
        <v>84.095945103645448</v>
      </c>
      <c r="M332" s="2">
        <f t="shared" si="38"/>
        <v>45.216999999999999</v>
      </c>
    </row>
    <row r="333" spans="2:13" x14ac:dyDescent="0.25">
      <c r="B333" s="1" t="s">
        <v>72</v>
      </c>
      <c r="C333">
        <v>512</v>
      </c>
      <c r="D333" s="1">
        <v>32</v>
      </c>
      <c r="E333" s="1">
        <v>1</v>
      </c>
      <c r="G333" s="2">
        <v>8.8999999999999996E-2</v>
      </c>
      <c r="H333" s="2">
        <v>9.7000000000000003E-2</v>
      </c>
      <c r="I333" s="2">
        <v>8.4000000000000005E-2</v>
      </c>
      <c r="J333" s="2">
        <f t="shared" si="35"/>
        <v>0.56552413483146069</v>
      </c>
      <c r="K333" s="2">
        <f t="shared" si="36"/>
        <v>0.51888296907216502</v>
      </c>
      <c r="L333" s="2">
        <f t="shared" si="37"/>
        <v>0.59918628571428567</v>
      </c>
      <c r="M333" s="2">
        <f t="shared" si="38"/>
        <v>0.27</v>
      </c>
    </row>
    <row r="334" spans="2:13" x14ac:dyDescent="0.25">
      <c r="B334" s="1" t="s">
        <v>73</v>
      </c>
      <c r="C334">
        <v>1024</v>
      </c>
      <c r="D334" s="1">
        <v>32</v>
      </c>
      <c r="E334" s="1">
        <v>1500</v>
      </c>
      <c r="G334" s="2">
        <v>40.148000000000003</v>
      </c>
      <c r="H334" s="2">
        <v>46.569000000000003</v>
      </c>
      <c r="I334" s="2">
        <v>4.0730000000000004</v>
      </c>
      <c r="J334" s="2">
        <f t="shared" si="35"/>
        <v>7.5219161103915511</v>
      </c>
      <c r="K334" s="2">
        <f t="shared" si="36"/>
        <v>6.4847836114153194</v>
      </c>
      <c r="L334" s="2">
        <f t="shared" si="37"/>
        <v>74.144337834520002</v>
      </c>
      <c r="M334" s="2">
        <f t="shared" si="38"/>
        <v>90.79000000000002</v>
      </c>
    </row>
    <row r="335" spans="2:13" x14ac:dyDescent="0.25">
      <c r="B335" s="1" t="s">
        <v>73</v>
      </c>
      <c r="C335">
        <v>1024</v>
      </c>
      <c r="D335" s="1">
        <v>64</v>
      </c>
      <c r="E335" s="1">
        <v>1500</v>
      </c>
      <c r="G335" s="2">
        <v>44.271999999999998</v>
      </c>
      <c r="H335" s="2">
        <v>52.768999999999998</v>
      </c>
      <c r="I335" s="2">
        <v>7.899</v>
      </c>
      <c r="J335" s="2">
        <f t="shared" si="35"/>
        <v>13.642477773762197</v>
      </c>
      <c r="K335" s="2">
        <f t="shared" si="36"/>
        <v>11.445730940514318</v>
      </c>
      <c r="L335" s="2">
        <f t="shared" si="37"/>
        <v>76.462815039878464</v>
      </c>
      <c r="M335" s="2">
        <f t="shared" si="38"/>
        <v>104.94</v>
      </c>
    </row>
    <row r="338" spans="7:11" x14ac:dyDescent="0.25">
      <c r="G338" s="2"/>
      <c r="H338" s="2"/>
    </row>
    <row r="341" spans="7:11" x14ac:dyDescent="0.25">
      <c r="G341" s="2"/>
      <c r="H341" s="2"/>
      <c r="I341" s="2"/>
      <c r="K341" s="2"/>
    </row>
    <row r="342" spans="7:11" x14ac:dyDescent="0.25">
      <c r="G342" s="2"/>
      <c r="H342" s="2"/>
      <c r="I342" s="2"/>
      <c r="K342" s="2"/>
    </row>
    <row r="343" spans="7:11" x14ac:dyDescent="0.25">
      <c r="G343" s="2"/>
      <c r="H343" s="2"/>
      <c r="I343" s="2"/>
      <c r="K343" s="2"/>
    </row>
    <row r="344" spans="7:11" x14ac:dyDescent="0.25">
      <c r="G344" s="2"/>
      <c r="I344" s="2"/>
      <c r="K344" s="2"/>
    </row>
    <row r="345" spans="7:11" x14ac:dyDescent="0.25">
      <c r="G345" s="2"/>
      <c r="I345" s="2"/>
      <c r="K345" s="2"/>
    </row>
    <row r="346" spans="7:11" x14ac:dyDescent="0.25">
      <c r="G346" s="2"/>
      <c r="H346" s="2"/>
      <c r="I346" s="2"/>
      <c r="K346" s="2"/>
    </row>
    <row r="347" spans="7:11" x14ac:dyDescent="0.25">
      <c r="G347" s="2"/>
      <c r="H347" s="2"/>
      <c r="I347" s="2"/>
      <c r="K347" s="2"/>
    </row>
    <row r="348" spans="7:11" x14ac:dyDescent="0.25">
      <c r="G348" s="2"/>
      <c r="H348" s="2"/>
      <c r="I348" s="2"/>
      <c r="K348" s="2"/>
    </row>
    <row r="349" spans="7:11" x14ac:dyDescent="0.25">
      <c r="G349" s="2"/>
      <c r="I349" s="2"/>
      <c r="K349" s="2"/>
    </row>
    <row r="350" spans="7:11" x14ac:dyDescent="0.25">
      <c r="G350" s="2"/>
      <c r="I350" s="2"/>
      <c r="K350" s="2"/>
    </row>
    <row r="351" spans="7:11" x14ac:dyDescent="0.25">
      <c r="G351" s="2"/>
      <c r="H351" s="2"/>
      <c r="I351" s="2"/>
      <c r="K351" s="2"/>
    </row>
    <row r="352" spans="7:11" x14ac:dyDescent="0.25">
      <c r="G352" s="2"/>
      <c r="H352" s="2"/>
      <c r="I352" s="2"/>
      <c r="K352" s="2"/>
    </row>
    <row r="353" spans="7:11" x14ac:dyDescent="0.25">
      <c r="G353" s="2"/>
      <c r="H353" s="2"/>
      <c r="I353" s="2"/>
      <c r="K353" s="2"/>
    </row>
    <row r="354" spans="7:11" x14ac:dyDescent="0.25">
      <c r="G354" s="2"/>
      <c r="I354" s="2"/>
      <c r="K354" s="2"/>
    </row>
    <row r="355" spans="7:11" x14ac:dyDescent="0.25">
      <c r="G355" s="2"/>
      <c r="I355" s="2"/>
      <c r="K355" s="2"/>
    </row>
    <row r="356" spans="7:11" x14ac:dyDescent="0.25">
      <c r="G356" s="2"/>
      <c r="H356" s="2"/>
      <c r="I356" s="2"/>
      <c r="K356" s="2"/>
    </row>
    <row r="357" spans="7:11" x14ac:dyDescent="0.25">
      <c r="G357" s="2"/>
      <c r="H357" s="2"/>
      <c r="I357" s="2"/>
      <c r="K357" s="2"/>
    </row>
    <row r="358" spans="7:11" x14ac:dyDescent="0.25">
      <c r="G358" s="2"/>
      <c r="H358" s="2"/>
      <c r="I358" s="2"/>
      <c r="K358" s="2"/>
    </row>
    <row r="359" spans="7:11" x14ac:dyDescent="0.25">
      <c r="G359" s="2"/>
      <c r="I359" s="2"/>
      <c r="K359" s="2"/>
    </row>
    <row r="360" spans="7:11" x14ac:dyDescent="0.25">
      <c r="G360" s="2"/>
      <c r="I360" s="2"/>
      <c r="K360" s="2"/>
    </row>
    <row r="361" spans="7:11" x14ac:dyDescent="0.25">
      <c r="G361" s="2"/>
      <c r="H361" s="2"/>
      <c r="I361" s="2"/>
      <c r="K361" s="2"/>
    </row>
    <row r="362" spans="7:11" x14ac:dyDescent="0.25">
      <c r="G362" s="2"/>
      <c r="H362" s="2"/>
      <c r="I362" s="2"/>
      <c r="K362" s="2"/>
    </row>
    <row r="363" spans="7:11" x14ac:dyDescent="0.25">
      <c r="G363" s="2"/>
      <c r="H363" s="2"/>
      <c r="I363" s="2"/>
      <c r="K363" s="2"/>
    </row>
    <row r="364" spans="7:11" x14ac:dyDescent="0.25">
      <c r="G364" s="2"/>
      <c r="H364" s="2"/>
      <c r="I364" s="2"/>
      <c r="K364" s="2"/>
    </row>
    <row r="365" spans="7:11" x14ac:dyDescent="0.25">
      <c r="G365" s="2"/>
      <c r="H365" s="2"/>
      <c r="I365" s="2"/>
      <c r="K365" s="2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B1" sqref="B1"/>
    </sheetView>
  </sheetViews>
  <sheetFormatPr defaultColWidth="11" defaultRowHeight="15.75" x14ac:dyDescent="0.25"/>
  <cols>
    <col min="1" max="1" width="21.125" customWidth="1"/>
  </cols>
  <sheetData>
    <row r="1" spans="1:2" x14ac:dyDescent="0.25">
      <c r="A1" s="5" t="s">
        <v>37</v>
      </c>
      <c r="B1" s="13" t="s">
        <v>81</v>
      </c>
    </row>
    <row r="2" spans="1:2" x14ac:dyDescent="0.25">
      <c r="A2" s="5" t="s">
        <v>38</v>
      </c>
      <c r="B2" s="6" t="s">
        <v>80</v>
      </c>
    </row>
    <row r="3" spans="1:2" x14ac:dyDescent="0.25">
      <c r="A3" s="5" t="s">
        <v>39</v>
      </c>
      <c r="B3" s="6" t="s">
        <v>89</v>
      </c>
    </row>
    <row r="4" spans="1:2" x14ac:dyDescent="0.25">
      <c r="A4" s="5" t="s">
        <v>40</v>
      </c>
      <c r="B4" s="7" t="s">
        <v>90</v>
      </c>
    </row>
    <row r="5" spans="1:2" x14ac:dyDescent="0.25">
      <c r="A5" s="5" t="s">
        <v>41</v>
      </c>
      <c r="B5" s="7" t="s">
        <v>91</v>
      </c>
    </row>
    <row r="6" spans="1:2" x14ac:dyDescent="0.25">
      <c r="A6" s="5" t="s">
        <v>42</v>
      </c>
      <c r="B6" s="6" t="s">
        <v>88</v>
      </c>
    </row>
    <row r="7" spans="1:2" x14ac:dyDescent="0.25">
      <c r="A7" s="5" t="s">
        <v>43</v>
      </c>
      <c r="B7" s="8">
        <v>418.67</v>
      </c>
    </row>
    <row r="8" spans="1:2" x14ac:dyDescent="0.25">
      <c r="A8" s="14" t="str">
        <f>HYPERLINK("https://www.nvidia.com/en-us/data-center/dgx-1/", "NVIDIA DGX-1")</f>
        <v>NVIDIA DGX-1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FP32</vt:lpstr>
      <vt:lpstr>Results - FP16 ip, Mixed math</vt:lpstr>
      <vt:lpstr>Specs</vt:lpstr>
    </vt:vector>
  </TitlesOfParts>
  <Company>Baidu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Robert Galetto</cp:lastModifiedBy>
  <dcterms:created xsi:type="dcterms:W3CDTF">2016-06-07T15:13:25Z</dcterms:created>
  <dcterms:modified xsi:type="dcterms:W3CDTF">2019-10-07T19:35:21Z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rgaletto@nvidia.com</vt:lpwstr>
  </property>
  <property fmtid="{D5CDD505-2E9C-101B-9397-08002B2CF9AE}" pid="5" name="MSIP_Label_6b558183-044c-4105-8d9c-cea02a2a3d86_SetDate">
    <vt:lpwstr>2018-11-02T18:27:32.9195897Z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Extended_MSFT_Method">
    <vt:lpwstr>Automatic</vt:lpwstr>
  </property>
  <property fmtid="{D5CDD505-2E9C-101B-9397-08002B2CF9AE}" pid="9" name="Sensitivity">
    <vt:lpwstr>Unrestricted</vt:lpwstr>
  </property>
</Properties>
</file>