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\OneDrive\Documents\GitHub\CNS Digital Materials\"/>
    </mc:Choice>
  </mc:AlternateContent>
  <xr:revisionPtr revIDLastSave="234" documentId="8_{BA083DB7-97F5-4C08-8B05-A13688CF9AF3}" xr6:coauthVersionLast="45" xr6:coauthVersionMax="45" xr10:uidLastSave="{1018EA8D-6BA8-46DF-BA93-349DE1BF42FC}"/>
  <bookViews>
    <workbookView xWindow="-98" yWindow="-98" windowWidth="22695" windowHeight="14595" xr2:uid="{62C6EF42-4345-4CDB-94D5-D5BE232BAF2F}"/>
  </bookViews>
  <sheets>
    <sheet name="Maryland Counties, Ed Budgets" sheetId="1" r:id="rId1"/>
    <sheet name="By District" sheetId="5" r:id="rId2"/>
    <sheet name="Sources" sheetId="2" r:id="rId3"/>
  </sheets>
  <definedNames>
    <definedName name="_xlnm._FilterDatabase" localSheetId="1" hidden="1">'By District'!$A$3:$E$11</definedName>
    <definedName name="_xlnm._FilterDatabase" localSheetId="0" hidden="1">'Maryland Counties, Ed Budgets'!$A$3:$Z$28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7" i="1" l="1"/>
  <c r="V27" i="1" s="1"/>
  <c r="Q27" i="1"/>
  <c r="Z24" i="1"/>
  <c r="Z18" i="1"/>
  <c r="Z17" i="1"/>
  <c r="Z10" i="1"/>
  <c r="Z23" i="1"/>
  <c r="Z8" i="1"/>
  <c r="Z12" i="1"/>
  <c r="Z20" i="1"/>
  <c r="Z19" i="1"/>
  <c r="Z25" i="1"/>
  <c r="Z4" i="1"/>
  <c r="Z13" i="1"/>
  <c r="Z22" i="1"/>
  <c r="Z11" i="1"/>
  <c r="Z28" i="1"/>
  <c r="Z26" i="1"/>
  <c r="Z9" i="1"/>
  <c r="Z14" i="1"/>
  <c r="Z7" i="1"/>
  <c r="Z21" i="1"/>
  <c r="Z15" i="1"/>
  <c r="Z16" i="1"/>
  <c r="Z6" i="1"/>
  <c r="Z5" i="1"/>
  <c r="Y24" i="1"/>
  <c r="Y18" i="1"/>
  <c r="Y17" i="1"/>
  <c r="Y10" i="1"/>
  <c r="Y23" i="1"/>
  <c r="Y8" i="1"/>
  <c r="Y12" i="1"/>
  <c r="Y20" i="1"/>
  <c r="Y19" i="1"/>
  <c r="Y25" i="1"/>
  <c r="Y4" i="1"/>
  <c r="Y13" i="1"/>
  <c r="Y22" i="1"/>
  <c r="Y11" i="1"/>
  <c r="Y28" i="1"/>
  <c r="Y26" i="1"/>
  <c r="Y9" i="1"/>
  <c r="Y14" i="1"/>
  <c r="Y7" i="1"/>
  <c r="Y21" i="1"/>
  <c r="Y15" i="1"/>
  <c r="Y16" i="1"/>
  <c r="Y6" i="1"/>
  <c r="Y5" i="1"/>
  <c r="X24" i="1"/>
  <c r="X18" i="1"/>
  <c r="X17" i="1"/>
  <c r="X10" i="1"/>
  <c r="X23" i="1"/>
  <c r="X8" i="1"/>
  <c r="X12" i="1"/>
  <c r="X20" i="1"/>
  <c r="X19" i="1"/>
  <c r="X25" i="1"/>
  <c r="X4" i="1"/>
  <c r="X13" i="1"/>
  <c r="X22" i="1"/>
  <c r="X11" i="1"/>
  <c r="X28" i="1"/>
  <c r="X26" i="1"/>
  <c r="X9" i="1"/>
  <c r="X14" i="1"/>
  <c r="X7" i="1"/>
  <c r="X21" i="1"/>
  <c r="X15" i="1"/>
  <c r="X16" i="1"/>
  <c r="X6" i="1"/>
  <c r="X5" i="1"/>
  <c r="W24" i="1"/>
  <c r="W18" i="1"/>
  <c r="W17" i="1"/>
  <c r="W10" i="1"/>
  <c r="W23" i="1"/>
  <c r="W8" i="1"/>
  <c r="W12" i="1"/>
  <c r="W20" i="1"/>
  <c r="W19" i="1"/>
  <c r="W25" i="1"/>
  <c r="W4" i="1"/>
  <c r="W13" i="1"/>
  <c r="W22" i="1"/>
  <c r="W11" i="1"/>
  <c r="W28" i="1"/>
  <c r="W26" i="1"/>
  <c r="W9" i="1"/>
  <c r="W14" i="1"/>
  <c r="W7" i="1"/>
  <c r="W21" i="1"/>
  <c r="W15" i="1"/>
  <c r="W16" i="1"/>
  <c r="W6" i="1"/>
  <c r="V18" i="1"/>
  <c r="V17" i="1"/>
  <c r="V10" i="1"/>
  <c r="V23" i="1"/>
  <c r="V8" i="1"/>
  <c r="V12" i="1"/>
  <c r="V20" i="1"/>
  <c r="V19" i="1"/>
  <c r="V25" i="1"/>
  <c r="V4" i="1"/>
  <c r="V13" i="1"/>
  <c r="V22" i="1"/>
  <c r="V11" i="1"/>
  <c r="V28" i="1"/>
  <c r="V26" i="1"/>
  <c r="V9" i="1"/>
  <c r="V14" i="1"/>
  <c r="V7" i="1"/>
  <c r="V21" i="1"/>
  <c r="V15" i="1"/>
  <c r="V16" i="1"/>
  <c r="V6" i="1"/>
  <c r="V24" i="1"/>
  <c r="V5" i="1"/>
  <c r="U24" i="1"/>
  <c r="U18" i="1"/>
  <c r="U17" i="1"/>
  <c r="U10" i="1"/>
  <c r="U23" i="1"/>
  <c r="U8" i="1"/>
  <c r="U12" i="1"/>
  <c r="U20" i="1"/>
  <c r="U19" i="1"/>
  <c r="U25" i="1"/>
  <c r="U4" i="1"/>
  <c r="U13" i="1"/>
  <c r="U22" i="1"/>
  <c r="U11" i="1"/>
  <c r="U28" i="1"/>
  <c r="U26" i="1"/>
  <c r="U9" i="1"/>
  <c r="U14" i="1"/>
  <c r="U7" i="1"/>
  <c r="U21" i="1"/>
  <c r="U15" i="1"/>
  <c r="U16" i="1"/>
  <c r="U6" i="1"/>
  <c r="U5" i="1"/>
  <c r="T6" i="1"/>
  <c r="T24" i="1"/>
  <c r="T18" i="1"/>
  <c r="T17" i="1"/>
  <c r="T10" i="1"/>
  <c r="T23" i="1"/>
  <c r="T8" i="1"/>
  <c r="T12" i="1"/>
  <c r="T20" i="1"/>
  <c r="T19" i="1"/>
  <c r="T25" i="1"/>
  <c r="T4" i="1"/>
  <c r="T13" i="1"/>
  <c r="T22" i="1"/>
  <c r="T11" i="1"/>
  <c r="T28" i="1"/>
  <c r="T26" i="1"/>
  <c r="T9" i="1"/>
  <c r="T14" i="1"/>
  <c r="T7" i="1"/>
  <c r="T21" i="1"/>
  <c r="T15" i="1"/>
  <c r="T16" i="1"/>
  <c r="T5" i="1"/>
  <c r="R27" i="1"/>
  <c r="O27" i="1"/>
  <c r="N27" i="1"/>
  <c r="Y27" i="1" s="1"/>
  <c r="M27" i="1"/>
  <c r="L27" i="1"/>
  <c r="X27" i="1" s="1"/>
  <c r="K27" i="1"/>
  <c r="J27" i="1"/>
  <c r="I27" i="1"/>
  <c r="W5" i="1"/>
  <c r="U27" i="1" l="1"/>
  <c r="T27" i="1"/>
  <c r="W27" i="1"/>
  <c r="Z27" i="1"/>
  <c r="G37" i="1"/>
  <c r="G36" i="1"/>
  <c r="G35" i="1"/>
  <c r="G34" i="1"/>
  <c r="G33" i="1"/>
  <c r="G32" i="1"/>
  <c r="G31" i="1"/>
  <c r="G30" i="1"/>
  <c r="H37" i="1"/>
  <c r="H36" i="1"/>
  <c r="H35" i="1"/>
  <c r="H34" i="1"/>
  <c r="H33" i="1"/>
  <c r="H32" i="1"/>
  <c r="H31" i="1"/>
  <c r="H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Horus Alas</author>
  </authors>
  <commentList>
    <comment ref="K3" authorId="0" shapeId="0" xr:uid="{910525E7-534B-46CC-9BF7-6993519737AC}">
      <text>
        <r>
          <rPr>
            <b/>
            <sz val="9"/>
            <color indexed="81"/>
            <rFont val="Tahoma"/>
            <family val="2"/>
          </rPr>
          <t>Horus Alas:</t>
        </r>
        <r>
          <rPr>
            <sz val="9"/>
            <color indexed="81"/>
            <rFont val="Tahoma"/>
            <family val="2"/>
          </rPr>
          <t xml:space="preserve">
All racial and ethnic population samples dated 2018.</t>
        </r>
      </text>
    </comment>
  </commentList>
</comments>
</file>

<file path=xl/sharedStrings.xml><?xml version="1.0" encoding="utf-8"?>
<sst xmlns="http://schemas.openxmlformats.org/spreadsheetml/2006/main" count="182" uniqueCount="119">
  <si>
    <t>Maryland Counties by Education Budget, Congressional Representation, Demographics</t>
  </si>
  <si>
    <t>County name</t>
  </si>
  <si>
    <t>Congressional District</t>
  </si>
  <si>
    <t>Representative</t>
  </si>
  <si>
    <t>Population White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</si>
  <si>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</si>
  <si>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</si>
  <si>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</si>
  <si>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</si>
  <si>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</si>
  <si>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</si>
  <si>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</si>
  <si>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</si>
  <si>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</si>
  <si>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</si>
  <si>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</si>
  <si>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</si>
  <si>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</si>
  <si>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</si>
  <si>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</si>
  <si>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</si>
  <si>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Geroge's County</t>
  </si>
  <si>
    <t>Queen Anne's County</t>
  </si>
  <si>
    <t>Saint Mary's County</t>
  </si>
  <si>
    <t>Somerset County</t>
  </si>
  <si>
    <t>Talbot County</t>
  </si>
  <si>
    <t>Washington County</t>
  </si>
  <si>
    <t>Wicomico County</t>
  </si>
  <si>
    <t>Worcester County</t>
  </si>
  <si>
    <t xml:space="preserve">Total County Populations, 2018: </t>
  </si>
  <si>
    <t>https://factfinder.census.gov/faces/tableservices/jsf/pages/productview.xhtml?src=bkmk</t>
  </si>
  <si>
    <t>Total Population, 2018</t>
  </si>
  <si>
    <t>Black</t>
  </si>
  <si>
    <t>Asian</t>
  </si>
  <si>
    <t>Hawaiian, other Pacific Islander</t>
  </si>
  <si>
    <t>Total Hispanic</t>
  </si>
  <si>
    <t>Total Non-Hispanic</t>
  </si>
  <si>
    <t>Annual Estimates of the Resident Population by Sex, Race, and Hispanic Origin for the United States, States, and Counties: April 1, 2010 to July 1, 2018  </t>
  </si>
  <si>
    <t>2018 Population Estimates</t>
  </si>
  <si>
    <t>https://factfinder.census.gov/faces/tableservices/jsf/pages/productview.xhtml?pid=PEP_2018_PEPSR6H&amp;prodType=table</t>
  </si>
  <si>
    <t>1, 2</t>
  </si>
  <si>
    <t>1, 2, 3, 7</t>
  </si>
  <si>
    <t>2, 3, 7</t>
  </si>
  <si>
    <t>4, 5</t>
  </si>
  <si>
    <t>3, 6, 8</t>
  </si>
  <si>
    <t>6, 8</t>
  </si>
  <si>
    <t>2, 8</t>
  </si>
  <si>
    <t>2, 3, 4, 5</t>
  </si>
  <si>
    <t>Harris (R)</t>
  </si>
  <si>
    <t>Harris (R) Ruppersberger (D)</t>
  </si>
  <si>
    <t>Ruppersberger (D) Sarbanes (D), Brown (D), Hoyer (D)</t>
  </si>
  <si>
    <t>Hoyer (D)</t>
  </si>
  <si>
    <t>Brown (D), Hoyer (D)</t>
  </si>
  <si>
    <t>Trone (D)</t>
  </si>
  <si>
    <t>Harris (R), Ruppersberger (D), Sarbanes (D), Cummings (D)</t>
  </si>
  <si>
    <t>Ruppersberger (D), Sarbanes (D), Cummings (D)</t>
  </si>
  <si>
    <t>Ruppersberger (D), Raskin (D)</t>
  </si>
  <si>
    <t>Trone (D), Raskin (D)</t>
  </si>
  <si>
    <t>Sarbanes (D), Trone (D), Raskin (D)</t>
  </si>
  <si>
    <t>Percent State</t>
  </si>
  <si>
    <t>Percent Federal</t>
  </si>
  <si>
    <t>Total Revenue and Nonrevenue, 2017-2018</t>
  </si>
  <si>
    <t>State Funds</t>
  </si>
  <si>
    <t>Federal Funds</t>
  </si>
  <si>
    <t>American Indian, Alaskan Native</t>
  </si>
  <si>
    <t>Selected Financial Data, Maryland Public Schools, 2017-2018</t>
  </si>
  <si>
    <t>http://marylandpublicschools.org/about/Documents/DBS/SFD/2017-2018/SFD20172018Part1.pdf</t>
  </si>
  <si>
    <t>Order number</t>
  </si>
  <si>
    <t>More Hispanic?</t>
  </si>
  <si>
    <t>Largest by Race?</t>
  </si>
  <si>
    <t>White</t>
  </si>
  <si>
    <t>No</t>
  </si>
  <si>
    <t>By Representation</t>
  </si>
  <si>
    <t>Congressman</t>
  </si>
  <si>
    <t>Total Federal funds</t>
  </si>
  <si>
    <t>Total State funds</t>
  </si>
  <si>
    <t>Counties Represented</t>
  </si>
  <si>
    <t>Andy Harris (R)</t>
  </si>
  <si>
    <t>Dutch Ruppersberger (D)</t>
  </si>
  <si>
    <t>John Sarbanes (D)</t>
  </si>
  <si>
    <t>Anthony Brown (D)</t>
  </si>
  <si>
    <t>Steny Hoyer (D)</t>
  </si>
  <si>
    <t>Elijah Cummings (D)</t>
  </si>
  <si>
    <t>Jamie Raskin (D)</t>
  </si>
  <si>
    <t>David Trone (D)</t>
  </si>
  <si>
    <t>213.7 million</t>
  </si>
  <si>
    <t>253.7 million</t>
  </si>
  <si>
    <t>184.3 million</t>
  </si>
  <si>
    <t>Baltimore County, Caroline, Cecil, Drochester, Harford, Kent, Queen Anne's, Somerset, Talbot, Wicomico, Worcester</t>
  </si>
  <si>
    <t>Anne Arundel, Baltimore County, Baltimore City, Carroll, Harford, Howard</t>
  </si>
  <si>
    <t>Anne Arundel, Baltimore County, Baltimore City, Howard, Montgomery</t>
  </si>
  <si>
    <t>Anne Arundel, Prince George's</t>
  </si>
  <si>
    <t>Anne Arundel, Calvert, Charles, Prince George's, St. Mary's</t>
  </si>
  <si>
    <t>Allegany, Frederick, Garrett, Montgomery, Washington</t>
  </si>
  <si>
    <t>Baltimore County, Baltimore City, Howard</t>
  </si>
  <si>
    <t>Carroll, Frederick, Montgomery</t>
  </si>
  <si>
    <t>391.7 million</t>
  </si>
  <si>
    <t>467.7 million</t>
  </si>
  <si>
    <t>204.8 million</t>
  </si>
  <si>
    <t>288.4 million</t>
  </si>
  <si>
    <t>158 million</t>
  </si>
  <si>
    <t>1.61 billion</t>
  </si>
  <si>
    <t>2.90 billion</t>
  </si>
  <si>
    <t>3.40 billion</t>
  </si>
  <si>
    <t>1.68 billion</t>
  </si>
  <si>
    <t>2.12 billion</t>
  </si>
  <si>
    <t>1.51 billion</t>
  </si>
  <si>
    <t>2.05 billion</t>
  </si>
  <si>
    <t>1.34 billion</t>
  </si>
  <si>
    <t>Spending per Capita</t>
  </si>
  <si>
    <t>Percent White</t>
  </si>
  <si>
    <t>Percent Black</t>
  </si>
  <si>
    <t>Percent Asian</t>
  </si>
  <si>
    <t>Percent Hispanic</t>
  </si>
  <si>
    <t>Percent of Total Population</t>
  </si>
  <si>
    <t>Percent of Total Education Budget</t>
  </si>
  <si>
    <t>Maryland</t>
  </si>
  <si>
    <t>Census quick facts</t>
  </si>
  <si>
    <t>https://www.census.gov/quickfacts/MD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</si>
</sst>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SansSerif"/>
    </font>
    <font>
      <sz val="10"/>
      <color theme="1"/>
      <name val="SansSerif"/>
    </font>
    <font>
      <b/>
      <sz val="10"/>
      <color theme="1"/>
      <name val="SansSerif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2" fontId="5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1" fontId="4" fillId="2" borderId="1" xfId="0" applyNumberFormat="1" applyFont="1" applyFill="1" applyBorder="1" applyAlignment="1">
      <alignment horizontal="left" wrapText="1"/>
    </xf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7" fillId="0" borderId="0" xfId="0" applyNumberFormat="1" applyFont="1"/>
    <xf numFmtId="3" fontId="7" fillId="0" borderId="0" xfId="0" applyNumberFormat="1" applyFont="1" applyAlignment="1">
      <alignment wrapText="1"/>
    </xf>
    <xf numFmtId="3" fontId="5" fillId="0" borderId="0" xfId="0" applyNumberFormat="1" applyFont="1" applyAlignment="1">
      <alignment horizontal="left"/>
    </xf>
    <xf numFmtId="1" fontId="5" fillId="0" borderId="2" xfId="0" applyNumberFormat="1" applyFont="1" applyBorder="1" applyAlignment="1">
      <alignment horizontal="left"/>
    </xf>
    <xf numFmtId="2" fontId="5" fillId="0" borderId="2" xfId="0" applyNumberFormat="1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1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penMetadata('table','table.en.PEP_2018_PEPSR6H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2" name="Picture 1" descr="more inform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2B879-3016-4967-880B-636E8D398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actfinder.census.gov/faces/tableservices/jsf/pages/productview.xhtml?pid=PEP_2018_PEPSR6H&amp;prodType=table" TargetMode="External"/><Relationship Id="rId2" Type="http://schemas.openxmlformats.org/officeDocument/2006/relationships/hyperlink" Target="javascript:openMetadata('table','table.en.PEP_2018_PEPSR6H')" TargetMode="External"/><Relationship Id="rId1" Type="http://schemas.openxmlformats.org/officeDocument/2006/relationships/hyperlink" Target="https://factfinder.census.gov/faces/tableservices/jsf/pages/productview.xhtml?src=bkmk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census.gov/quickfacts/MD" TargetMode="External"/><Relationship Id="rId4" Type="http://schemas.openxmlformats.org/officeDocument/2006/relationships/hyperlink" Target="http://marylandpublicschools.org/about/Documents/DBS/SFD/2017-2018/SFD20172018Part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19D3-E0B8-48D9-84CF-6EEA978055E3}">
  <dimension ref="A1:Z37"/>
  <sheetViews>
    <sheetView tabSelected="1" workbookViewId="0">
      <pane xSplit="2" ySplit="3" topLeftCell="L4" activePane="bottomRight" state="frozen"/>
      <selection pane="topRight" activeCell="B1" sqref="B1"/>
      <selection pane="bottomLeft" activeCell="A4" sqref="A4"/>
      <selection pane="bottomRight" activeCell="V4" sqref="V4"/>
    </sheetView>
  </sheetViews>
  <sheetFormatPr defaultRowHeight="14.25"/>
  <cols>
    <col min="1" max="1" width="7.86328125" customWidth="1"/>
    <col min="2" max="2" width="21.9296875" customWidth="1"/>
    <col min="3" max="3" width="13.86328125" customWidth="1"/>
    <col min="4" max="4" width="30.265625" customWidth="1"/>
    <col min="5" max="5" width="10.73046875" customWidth="1"/>
    <col min="6" max="6" width="13.46484375" bestFit="1" customWidth="1"/>
    <col min="7" max="7" width="12.265625" customWidth="1"/>
    <col min="8" max="8" width="13.46484375" bestFit="1" customWidth="1"/>
    <col min="9" max="9" width="7.265625" customWidth="1"/>
    <col min="10" max="10" width="7.86328125" customWidth="1"/>
    <col min="11" max="11" width="10.33203125" customWidth="1"/>
    <col min="12" max="12" width="7.73046875" bestFit="1" customWidth="1"/>
    <col min="13" max="13" width="6.265625" bestFit="1" customWidth="1"/>
    <col min="14" max="14" width="7.46484375" customWidth="1"/>
    <col min="15" max="16" width="9.06640625" customWidth="1"/>
    <col min="17" max="17" width="8.6640625" customWidth="1"/>
    <col min="18" max="18" width="8.796875" customWidth="1"/>
    <col min="19" max="19" width="9.796875" customWidth="1"/>
    <col min="20" max="20" width="11.33203125" customWidth="1"/>
    <col min="21" max="22" width="9.796875" customWidth="1"/>
  </cols>
  <sheetData>
    <row r="1" spans="1:26">
      <c r="E1" s="2" t="s">
        <v>0</v>
      </c>
    </row>
    <row r="3" spans="1:26" ht="52.9">
      <c r="A3" s="13" t="s">
        <v>67</v>
      </c>
      <c r="B3" s="2" t="s">
        <v>1</v>
      </c>
      <c r="C3" s="4" t="s">
        <v>2</v>
      </c>
      <c r="D3" s="2" t="s">
        <v>3</v>
      </c>
      <c r="E3" s="4" t="s">
        <v>31</v>
      </c>
      <c r="F3" s="4" t="s">
        <v>61</v>
      </c>
      <c r="G3" s="4" t="s">
        <v>62</v>
      </c>
      <c r="H3" s="4" t="s">
        <v>63</v>
      </c>
      <c r="I3" s="4" t="s">
        <v>59</v>
      </c>
      <c r="J3" s="4" t="s">
        <v>60</v>
      </c>
      <c r="K3" s="4" t="s">
        <v>4</v>
      </c>
      <c r="L3" s="2" t="s">
        <v>32</v>
      </c>
      <c r="M3" s="4" t="s">
        <v>64</v>
      </c>
      <c r="N3" s="2" t="s">
        <v>33</v>
      </c>
      <c r="O3" s="4" t="s">
        <v>34</v>
      </c>
      <c r="P3" s="4" t="s">
        <v>69</v>
      </c>
      <c r="Q3" s="4" t="s">
        <v>36</v>
      </c>
      <c r="R3" s="4" t="s">
        <v>35</v>
      </c>
      <c r="S3" s="4" t="s">
        <v>68</v>
      </c>
      <c r="T3" s="4" t="s">
        <v>114</v>
      </c>
      <c r="U3" s="4" t="s">
        <v>115</v>
      </c>
      <c r="V3" s="4" t="s">
        <v>109</v>
      </c>
      <c r="W3" s="4" t="s">
        <v>110</v>
      </c>
      <c r="X3" s="4" t="s">
        <v>111</v>
      </c>
      <c r="Y3" s="4" t="s">
        <v>112</v>
      </c>
      <c r="Z3" s="4" t="s">
        <v>113</v>
      </c>
    </row>
    <row r="4" spans="1:26">
      <c r="A4" s="14">
        <v>12</v>
      </c>
      <c r="B4" s="3" t="s">
        <v>16</v>
      </c>
      <c r="C4" s="8">
        <v>6</v>
      </c>
      <c r="D4" s="9" t="s">
        <v>53</v>
      </c>
      <c r="E4" s="10">
        <v>29163</v>
      </c>
      <c r="F4" s="10">
        <v>59252419</v>
      </c>
      <c r="G4" s="10">
        <v>25515030</v>
      </c>
      <c r="H4" s="10">
        <v>4680200</v>
      </c>
      <c r="I4" s="11">
        <v>43.06</v>
      </c>
      <c r="J4" s="11">
        <v>7.9</v>
      </c>
      <c r="K4" s="16">
        <v>28423</v>
      </c>
      <c r="L4" s="16">
        <v>302</v>
      </c>
      <c r="M4" s="16">
        <v>65</v>
      </c>
      <c r="N4" s="15">
        <v>113</v>
      </c>
      <c r="O4" s="16">
        <v>1</v>
      </c>
      <c r="P4" s="16" t="s">
        <v>70</v>
      </c>
      <c r="Q4" s="15">
        <v>28807</v>
      </c>
      <c r="R4" s="15">
        <v>356</v>
      </c>
      <c r="S4" s="17" t="s">
        <v>71</v>
      </c>
      <c r="T4" s="11">
        <f>(E4/$E$28)*100</f>
        <v>2.7706549796830036</v>
      </c>
      <c r="U4" s="11">
        <f>(F4/$F$28)*100</f>
        <v>1.7210353502337967</v>
      </c>
      <c r="V4" s="11">
        <f>F4/E4</f>
        <v>2031.7669306998594</v>
      </c>
      <c r="W4" s="11">
        <f>(K4/E4)*100</f>
        <v>97.46253814765285</v>
      </c>
      <c r="X4" s="11">
        <f>(L4/E4)*100</f>
        <v>1.0355587559578918</v>
      </c>
      <c r="Y4" s="11">
        <f>(N4/E4)*100</f>
        <v>0.38747728285841648</v>
      </c>
      <c r="Z4" s="11">
        <f>(R4/E4)*100</f>
        <v>1.2207248911291706</v>
      </c>
    </row>
    <row r="5" spans="1:26" ht="26.25">
      <c r="A5" s="14">
        <v>1</v>
      </c>
      <c r="B5" s="2" t="s">
        <v>5</v>
      </c>
      <c r="C5" s="8">
        <v>6</v>
      </c>
      <c r="D5" s="9" t="s">
        <v>53</v>
      </c>
      <c r="E5" s="10">
        <v>70975</v>
      </c>
      <c r="F5" s="10">
        <v>160139569</v>
      </c>
      <c r="G5" s="10">
        <v>105195752</v>
      </c>
      <c r="H5" s="10">
        <v>11518499</v>
      </c>
      <c r="I5" s="11">
        <v>65.69</v>
      </c>
      <c r="J5" s="11">
        <v>7.19</v>
      </c>
      <c r="K5" s="16">
        <v>62682</v>
      </c>
      <c r="L5" s="16">
        <v>5815</v>
      </c>
      <c r="M5" s="16">
        <v>147</v>
      </c>
      <c r="N5" s="15">
        <v>817</v>
      </c>
      <c r="O5" s="16">
        <v>46</v>
      </c>
      <c r="P5" s="16" t="s">
        <v>70</v>
      </c>
      <c r="Q5" s="15">
        <v>69654</v>
      </c>
      <c r="R5" s="15">
        <v>1321</v>
      </c>
      <c r="S5" s="17" t="s">
        <v>71</v>
      </c>
      <c r="T5" s="11">
        <f>(E5/$E$28)*100</f>
        <v>6.7430386854233513</v>
      </c>
      <c r="U5" s="11">
        <f>(F5/$F$28)*100</f>
        <v>4.6513857808945192</v>
      </c>
      <c r="V5" s="11">
        <f>F5/E5</f>
        <v>2256.2813525889396</v>
      </c>
      <c r="W5" s="11">
        <f>(K5/E5)*100</f>
        <v>88.315604085945751</v>
      </c>
      <c r="X5" s="11">
        <f>(L5/E5)*100</f>
        <v>8.1930257132793241</v>
      </c>
      <c r="Y5" s="11">
        <f>(N5/E5)*100</f>
        <v>1.1511095456146532</v>
      </c>
      <c r="Z5" s="11">
        <f>(R5/E5)*100</f>
        <v>1.8612187389926031</v>
      </c>
    </row>
    <row r="6" spans="1:26" ht="26.25">
      <c r="A6" s="14">
        <v>24</v>
      </c>
      <c r="B6" s="3" t="s">
        <v>28</v>
      </c>
      <c r="C6" s="8">
        <v>1</v>
      </c>
      <c r="D6" s="9" t="s">
        <v>48</v>
      </c>
      <c r="E6" s="10">
        <v>51823</v>
      </c>
      <c r="F6" s="10">
        <v>123701646</v>
      </c>
      <c r="G6" s="10">
        <v>26425261</v>
      </c>
      <c r="H6" s="10">
        <v>8434190</v>
      </c>
      <c r="I6" s="11">
        <v>21.36</v>
      </c>
      <c r="J6" s="11">
        <v>6.82</v>
      </c>
      <c r="K6" s="16">
        <v>43045</v>
      </c>
      <c r="L6" s="16">
        <v>6797</v>
      </c>
      <c r="M6" s="16">
        <v>214</v>
      </c>
      <c r="N6" s="15">
        <v>764</v>
      </c>
      <c r="O6" s="16">
        <v>22</v>
      </c>
      <c r="P6" s="16" t="s">
        <v>70</v>
      </c>
      <c r="Q6" s="15">
        <v>49974</v>
      </c>
      <c r="R6" s="15">
        <v>1849</v>
      </c>
      <c r="S6" s="17" t="s">
        <v>71</v>
      </c>
      <c r="T6" s="11">
        <f>(E6/$E$28)*100</f>
        <v>4.9234870559308819</v>
      </c>
      <c r="U6" s="11">
        <f>(F6/$F$28)*100</f>
        <v>3.5930162724345003</v>
      </c>
      <c r="V6" s="11">
        <f>F6/E6</f>
        <v>2387.0027979854503</v>
      </c>
      <c r="W6" s="11">
        <f>(K6/E6)*100</f>
        <v>83.061574976361854</v>
      </c>
      <c r="X6" s="11">
        <f>(L6/E6)*100</f>
        <v>13.115798004746926</v>
      </c>
      <c r="Y6" s="11">
        <f>(N6/E6)*100</f>
        <v>1.4742488856299327</v>
      </c>
      <c r="Z6" s="11">
        <f>(R6/E6)*100</f>
        <v>3.5679138606410281</v>
      </c>
    </row>
    <row r="7" spans="1:26" ht="26.25">
      <c r="A7" s="14">
        <v>20</v>
      </c>
      <c r="B7" s="3" t="s">
        <v>24</v>
      </c>
      <c r="C7" s="8">
        <v>1</v>
      </c>
      <c r="D7" s="9" t="s">
        <v>48</v>
      </c>
      <c r="E7" s="10">
        <v>25675</v>
      </c>
      <c r="F7" s="10">
        <v>62241699</v>
      </c>
      <c r="G7" s="10">
        <v>44272278</v>
      </c>
      <c r="H7" s="10">
        <v>6585244</v>
      </c>
      <c r="I7" s="11">
        <v>71.13</v>
      </c>
      <c r="J7" s="11">
        <v>10.58</v>
      </c>
      <c r="K7" s="16">
        <v>13841</v>
      </c>
      <c r="L7" s="16">
        <v>10794</v>
      </c>
      <c r="M7" s="16">
        <v>126</v>
      </c>
      <c r="N7" s="15">
        <v>235</v>
      </c>
      <c r="O7" s="16">
        <v>17</v>
      </c>
      <c r="P7" s="16" t="s">
        <v>70</v>
      </c>
      <c r="Q7" s="15">
        <v>24739</v>
      </c>
      <c r="R7" s="15">
        <v>936</v>
      </c>
      <c r="S7" s="17" t="s">
        <v>71</v>
      </c>
      <c r="T7" s="11">
        <f>(E7/$E$28)*100</f>
        <v>2.4392746494997466</v>
      </c>
      <c r="U7" s="11">
        <f>(F7/$F$28)*100</f>
        <v>1.8078614518271661</v>
      </c>
      <c r="V7" s="11">
        <f>F7/E7</f>
        <v>2424.2141772151899</v>
      </c>
      <c r="W7" s="11">
        <f>(K7/E7)*100</f>
        <v>53.90847127555989</v>
      </c>
      <c r="X7" s="11">
        <f>(L7/E7)*100</f>
        <v>42.040895813047712</v>
      </c>
      <c r="Y7" s="11">
        <f>(N7/E7)*100</f>
        <v>0.91528724440116849</v>
      </c>
      <c r="Z7" s="11">
        <f>(R7/E7)*100</f>
        <v>3.6455696202531649</v>
      </c>
    </row>
    <row r="8" spans="1:26">
      <c r="A8" s="14">
        <v>7</v>
      </c>
      <c r="B8" s="3" t="s">
        <v>11</v>
      </c>
      <c r="C8" s="8" t="s">
        <v>46</v>
      </c>
      <c r="D8" s="9" t="s">
        <v>56</v>
      </c>
      <c r="E8" s="10">
        <v>168429</v>
      </c>
      <c r="F8" s="10">
        <v>381915960</v>
      </c>
      <c r="G8" s="10">
        <v>153253842</v>
      </c>
      <c r="H8" s="10">
        <v>13993242</v>
      </c>
      <c r="I8" s="11">
        <v>40.130000000000003</v>
      </c>
      <c r="J8" s="11">
        <v>3.66</v>
      </c>
      <c r="K8" s="16">
        <v>154810</v>
      </c>
      <c r="L8" s="16">
        <v>6417</v>
      </c>
      <c r="M8" s="16">
        <v>458</v>
      </c>
      <c r="N8" s="15">
        <v>3375</v>
      </c>
      <c r="O8" s="16">
        <v>128</v>
      </c>
      <c r="P8" s="16" t="s">
        <v>70</v>
      </c>
      <c r="Q8" s="15">
        <v>162181</v>
      </c>
      <c r="R8" s="15">
        <v>6248</v>
      </c>
      <c r="S8" s="17" t="s">
        <v>71</v>
      </c>
      <c r="T8" s="11">
        <f>(E8/$E$28)*100</f>
        <v>16.001736706546946</v>
      </c>
      <c r="U8" s="11">
        <f>(F8/$F$28)*100</f>
        <v>11.093063862565286</v>
      </c>
      <c r="V8" s="11">
        <f>F8/E8</f>
        <v>2267.5190139465294</v>
      </c>
      <c r="W8" s="11">
        <f>(K8/E8)*100</f>
        <v>91.914100303391933</v>
      </c>
      <c r="X8" s="11">
        <f>(L8/E8)*100</f>
        <v>3.8099139696845556</v>
      </c>
      <c r="Y8" s="11">
        <f>(N8/E8)*100</f>
        <v>2.0038116951356355</v>
      </c>
      <c r="Z8" s="11">
        <f>(R8/E8)*100</f>
        <v>3.7095749544318379</v>
      </c>
    </row>
    <row r="9" spans="1:26">
      <c r="A9" s="14">
        <v>18</v>
      </c>
      <c r="B9" s="3" t="s">
        <v>22</v>
      </c>
      <c r="C9" s="8">
        <v>1</v>
      </c>
      <c r="D9" s="9" t="s">
        <v>48</v>
      </c>
      <c r="E9" s="10">
        <v>50251</v>
      </c>
      <c r="F9" s="10">
        <v>110556617</v>
      </c>
      <c r="G9" s="10">
        <v>42189288</v>
      </c>
      <c r="H9" s="10">
        <v>5758609</v>
      </c>
      <c r="I9" s="11">
        <v>38.159999999999997</v>
      </c>
      <c r="J9" s="11">
        <v>5.21</v>
      </c>
      <c r="K9" s="16">
        <v>45092</v>
      </c>
      <c r="L9" s="16">
        <v>3232</v>
      </c>
      <c r="M9" s="16">
        <v>234</v>
      </c>
      <c r="N9" s="15">
        <v>596</v>
      </c>
      <c r="O9" s="16">
        <v>57</v>
      </c>
      <c r="P9" s="16" t="s">
        <v>70</v>
      </c>
      <c r="Q9" s="15">
        <v>48179</v>
      </c>
      <c r="R9" s="15">
        <v>2072</v>
      </c>
      <c r="S9" s="17" t="s">
        <v>71</v>
      </c>
      <c r="T9" s="11">
        <f>(E9/$E$28)*100</f>
        <v>4.7741378933597574</v>
      </c>
      <c r="U9" s="11">
        <f>(F9/$F$28)*100</f>
        <v>3.211208069990505</v>
      </c>
      <c r="V9" s="11">
        <f>F9/E9</f>
        <v>2200.0878987482838</v>
      </c>
      <c r="W9" s="11">
        <f>(K9/E9)*100</f>
        <v>89.733537641041977</v>
      </c>
      <c r="X9" s="11">
        <f>(L9/E9)*100</f>
        <v>6.431712801735288</v>
      </c>
      <c r="Y9" s="11">
        <f>(N9/E9)*100</f>
        <v>1.186046048834849</v>
      </c>
      <c r="Z9" s="11">
        <f>(R9/E9)*100</f>
        <v>4.1233010288352467</v>
      </c>
    </row>
    <row r="10" spans="1:26">
      <c r="A10" s="14">
        <v>5</v>
      </c>
      <c r="B10" s="3" t="s">
        <v>9</v>
      </c>
      <c r="C10" s="8">
        <v>5</v>
      </c>
      <c r="D10" s="9" t="s">
        <v>51</v>
      </c>
      <c r="E10" s="10">
        <v>92003</v>
      </c>
      <c r="F10" s="10">
        <v>272875786</v>
      </c>
      <c r="G10" s="10">
        <v>109565886</v>
      </c>
      <c r="H10" s="10">
        <v>10412247</v>
      </c>
      <c r="I10" s="11">
        <v>40.15</v>
      </c>
      <c r="J10" s="11">
        <v>3.82</v>
      </c>
      <c r="K10" s="16">
        <v>74831</v>
      </c>
      <c r="L10" s="16">
        <v>12061</v>
      </c>
      <c r="M10" s="16">
        <v>419</v>
      </c>
      <c r="N10" s="15">
        <v>1738</v>
      </c>
      <c r="O10" s="16">
        <v>102</v>
      </c>
      <c r="P10" s="16" t="s">
        <v>70</v>
      </c>
      <c r="Q10" s="15">
        <v>88185</v>
      </c>
      <c r="R10" s="15">
        <v>3818</v>
      </c>
      <c r="S10" s="17" t="s">
        <v>71</v>
      </c>
      <c r="T10" s="11">
        <f>(E10/$E$28)*100</f>
        <v>8.7408212493836501</v>
      </c>
      <c r="U10" s="11">
        <f>(F10/$F$28)*100</f>
        <v>7.9259021294781666</v>
      </c>
      <c r="V10" s="11">
        <f>F10/E10</f>
        <v>2965.9444365944587</v>
      </c>
      <c r="W10" s="11">
        <f>(K10/E10)*100</f>
        <v>81.335391237242263</v>
      </c>
      <c r="X10" s="11">
        <f>(L10/E10)*100</f>
        <v>13.109355129724031</v>
      </c>
      <c r="Y10" s="11">
        <f>(N10/E10)*100</f>
        <v>1.8890688347119118</v>
      </c>
      <c r="Z10" s="11">
        <f>(R10/E10)*100</f>
        <v>4.1498646783257067</v>
      </c>
    </row>
    <row r="11" spans="1:26">
      <c r="A11" s="14">
        <v>15</v>
      </c>
      <c r="B11" s="3" t="s">
        <v>19</v>
      </c>
      <c r="C11" s="8">
        <v>1</v>
      </c>
      <c r="D11" s="9" t="s">
        <v>48</v>
      </c>
      <c r="E11" s="10">
        <v>19383</v>
      </c>
      <c r="F11" s="10">
        <v>31332868</v>
      </c>
      <c r="G11" s="10">
        <v>10863877</v>
      </c>
      <c r="H11" s="10">
        <v>2610945</v>
      </c>
      <c r="I11" s="11">
        <v>34.67</v>
      </c>
      <c r="J11" s="11">
        <v>8.33</v>
      </c>
      <c r="K11" s="16">
        <v>15772</v>
      </c>
      <c r="L11" s="16">
        <v>2900</v>
      </c>
      <c r="M11" s="16">
        <v>63</v>
      </c>
      <c r="N11" s="15">
        <v>267</v>
      </c>
      <c r="O11" s="16">
        <v>11</v>
      </c>
      <c r="P11" s="16" t="s">
        <v>70</v>
      </c>
      <c r="Q11" s="15">
        <v>18543</v>
      </c>
      <c r="R11" s="15">
        <v>840</v>
      </c>
      <c r="S11" s="17" t="s">
        <v>71</v>
      </c>
      <c r="T11" s="11">
        <f>(E11/$E$28)*100</f>
        <v>1.8414979759008214</v>
      </c>
      <c r="U11" s="11">
        <f>(F11/$F$28)*100</f>
        <v>0.91008897800795818</v>
      </c>
      <c r="V11" s="11">
        <f>F11/E11</f>
        <v>1616.5128205128206</v>
      </c>
      <c r="W11" s="11">
        <f>(K11/E11)*100</f>
        <v>81.370272919568691</v>
      </c>
      <c r="X11" s="11">
        <f>(L11/E11)*100</f>
        <v>14.961564257338905</v>
      </c>
      <c r="Y11" s="11">
        <f>(N11/E11)*100</f>
        <v>1.3774957436929267</v>
      </c>
      <c r="Z11" s="11">
        <f>(R11/E11)*100</f>
        <v>4.3336944745395449</v>
      </c>
    </row>
    <row r="12" spans="1:26">
      <c r="A12" s="14">
        <v>8</v>
      </c>
      <c r="B12" s="3" t="s">
        <v>12</v>
      </c>
      <c r="C12" s="8">
        <v>1</v>
      </c>
      <c r="D12" s="9" t="s">
        <v>48</v>
      </c>
      <c r="E12" s="10">
        <v>102826</v>
      </c>
      <c r="F12" s="10">
        <v>242158606</v>
      </c>
      <c r="G12" s="10">
        <v>127297491</v>
      </c>
      <c r="H12" s="10">
        <v>13733046</v>
      </c>
      <c r="I12" s="11">
        <v>52.57</v>
      </c>
      <c r="J12" s="11">
        <v>5.67</v>
      </c>
      <c r="K12" s="16">
        <v>90978</v>
      </c>
      <c r="L12" s="16">
        <v>7377</v>
      </c>
      <c r="M12" s="16">
        <v>422</v>
      </c>
      <c r="N12" s="15">
        <v>1495</v>
      </c>
      <c r="O12" s="16">
        <v>68</v>
      </c>
      <c r="P12" s="16" t="s">
        <v>70</v>
      </c>
      <c r="Q12" s="15">
        <v>98128</v>
      </c>
      <c r="R12" s="15">
        <v>4698</v>
      </c>
      <c r="S12" s="17" t="s">
        <v>71</v>
      </c>
      <c r="T12" s="11">
        <f>(E12/$E$28)*100</f>
        <v>9.7690693324035429</v>
      </c>
      <c r="U12" s="11">
        <f>(F12/$F$28)*100</f>
        <v>7.0336963169273821</v>
      </c>
      <c r="V12" s="11">
        <f>F12/E12</f>
        <v>2355.0328321630718</v>
      </c>
      <c r="W12" s="11">
        <f>(K12/E12)*100</f>
        <v>88.477622391224003</v>
      </c>
      <c r="X12" s="11">
        <f>(L12/E12)*100</f>
        <v>7.1742555384824849</v>
      </c>
      <c r="Y12" s="11">
        <f>(N12/E12)*100</f>
        <v>1.4539124345982533</v>
      </c>
      <c r="Z12" s="11">
        <f>(R12/E12)*100</f>
        <v>4.5688833563495619</v>
      </c>
    </row>
    <row r="13" spans="1:26">
      <c r="A13" s="14">
        <v>13</v>
      </c>
      <c r="B13" s="3" t="s">
        <v>17</v>
      </c>
      <c r="C13" s="8" t="s">
        <v>40</v>
      </c>
      <c r="D13" s="9" t="s">
        <v>49</v>
      </c>
      <c r="E13" s="10">
        <v>253956</v>
      </c>
      <c r="F13" s="10">
        <v>583162110</v>
      </c>
      <c r="G13" s="10">
        <v>245422720</v>
      </c>
      <c r="H13" s="10">
        <v>30467316</v>
      </c>
      <c r="I13" s="11">
        <v>42.08</v>
      </c>
      <c r="J13" s="11">
        <v>5.22</v>
      </c>
      <c r="K13" s="16">
        <v>201159</v>
      </c>
      <c r="L13" s="16">
        <v>36883</v>
      </c>
      <c r="M13" s="16">
        <v>824</v>
      </c>
      <c r="N13" s="15">
        <v>7802</v>
      </c>
      <c r="O13" s="16">
        <v>271</v>
      </c>
      <c r="P13" s="16" t="s">
        <v>70</v>
      </c>
      <c r="Q13" s="15">
        <v>241919</v>
      </c>
      <c r="R13" s="15">
        <v>12037</v>
      </c>
      <c r="S13" s="17" t="s">
        <v>71</v>
      </c>
      <c r="T13" s="11">
        <f>(E13/$E$28)*100</f>
        <v>24.127300209867876</v>
      </c>
      <c r="U13" s="11">
        <f>(F13/$F$28)*100</f>
        <v>16.938424171795077</v>
      </c>
      <c r="V13" s="11">
        <f>F13/E13</f>
        <v>2296.3116051599491</v>
      </c>
      <c r="W13" s="11">
        <f>(K13/E13)*100</f>
        <v>79.210178141095312</v>
      </c>
      <c r="X13" s="11">
        <f>(L13/E13)*100</f>
        <v>14.523382003181654</v>
      </c>
      <c r="Y13" s="11">
        <f>(N13/E13)*100</f>
        <v>3.0721857329616156</v>
      </c>
      <c r="Z13" s="11">
        <f>(R13/E13)*100</f>
        <v>4.7397974452267322</v>
      </c>
    </row>
    <row r="14" spans="1:26">
      <c r="A14" s="14">
        <v>19</v>
      </c>
      <c r="B14" s="3" t="s">
        <v>23</v>
      </c>
      <c r="C14" s="8">
        <v>5</v>
      </c>
      <c r="D14" s="9" t="s">
        <v>51</v>
      </c>
      <c r="E14" s="10">
        <v>112664</v>
      </c>
      <c r="F14" s="10">
        <v>258156621</v>
      </c>
      <c r="G14" s="10">
        <v>119052937</v>
      </c>
      <c r="H14" s="10">
        <v>18318007</v>
      </c>
      <c r="I14" s="11">
        <v>46.12</v>
      </c>
      <c r="J14" s="11">
        <v>7.1</v>
      </c>
      <c r="K14" s="16">
        <v>88161</v>
      </c>
      <c r="L14" s="16">
        <v>16569</v>
      </c>
      <c r="M14" s="16">
        <v>516</v>
      </c>
      <c r="N14" s="15">
        <v>3316</v>
      </c>
      <c r="O14" s="16">
        <v>109</v>
      </c>
      <c r="P14" s="16" t="s">
        <v>70</v>
      </c>
      <c r="Q14" s="15">
        <v>106669</v>
      </c>
      <c r="R14" s="15">
        <v>5995</v>
      </c>
      <c r="S14" s="17" t="s">
        <v>71</v>
      </c>
      <c r="T14" s="11">
        <f>(E14/$E$28)*100</f>
        <v>10.703736674244965</v>
      </c>
      <c r="U14" s="11">
        <f>(F14/$F$28)*100</f>
        <v>7.4983718493908</v>
      </c>
      <c r="V14" s="11">
        <f>F14/E14</f>
        <v>2291.3851895902862</v>
      </c>
      <c r="W14" s="11">
        <f>(K14/E14)*100</f>
        <v>78.251260384861183</v>
      </c>
      <c r="X14" s="11">
        <f>(L14/E14)*100</f>
        <v>14.706561102037918</v>
      </c>
      <c r="Y14" s="11">
        <f>(N14/E14)*100</f>
        <v>2.9432649293474404</v>
      </c>
      <c r="Z14" s="11">
        <f>(R14/E14)*100</f>
        <v>5.3211318611091389</v>
      </c>
    </row>
    <row r="15" spans="1:26">
      <c r="A15" s="14">
        <v>22</v>
      </c>
      <c r="B15" s="3" t="s">
        <v>26</v>
      </c>
      <c r="C15" s="8">
        <v>6</v>
      </c>
      <c r="D15" s="9" t="s">
        <v>53</v>
      </c>
      <c r="E15" s="10">
        <v>150926</v>
      </c>
      <c r="F15" s="10">
        <v>329644659</v>
      </c>
      <c r="G15" s="10">
        <v>194312856</v>
      </c>
      <c r="H15" s="10">
        <v>24138301</v>
      </c>
      <c r="I15" s="11">
        <v>58.95</v>
      </c>
      <c r="J15" s="11">
        <v>7.32</v>
      </c>
      <c r="K15" s="16">
        <v>124621</v>
      </c>
      <c r="L15" s="16">
        <v>18276</v>
      </c>
      <c r="M15" s="16">
        <v>491</v>
      </c>
      <c r="N15" s="15">
        <v>2881</v>
      </c>
      <c r="O15" s="16">
        <v>132</v>
      </c>
      <c r="P15" s="16" t="s">
        <v>70</v>
      </c>
      <c r="Q15" s="15">
        <v>142782</v>
      </c>
      <c r="R15" s="15">
        <v>8144</v>
      </c>
      <c r="S15" s="17" t="s">
        <v>71</v>
      </c>
      <c r="T15" s="11">
        <f>(E15/$E$28)*100</f>
        <v>14.338849688428384</v>
      </c>
      <c r="U15" s="11">
        <f>(F15/$F$28)*100</f>
        <v>9.574800839013264</v>
      </c>
      <c r="V15" s="11">
        <f>F15/E15</f>
        <v>2184.1475888846189</v>
      </c>
      <c r="W15" s="11">
        <f>(K15/E15)*100</f>
        <v>82.570928799544149</v>
      </c>
      <c r="X15" s="11">
        <f>(L15/E15)*100</f>
        <v>12.109245590554311</v>
      </c>
      <c r="Y15" s="11">
        <f>(N15/E15)*100</f>
        <v>1.9088824987079762</v>
      </c>
      <c r="Z15" s="11">
        <f>(R15/E15)*100</f>
        <v>5.3960218915229978</v>
      </c>
    </row>
    <row r="16" spans="1:26">
      <c r="A16" s="14">
        <v>23</v>
      </c>
      <c r="B16" s="3" t="s">
        <v>27</v>
      </c>
      <c r="C16" s="8">
        <v>1</v>
      </c>
      <c r="D16" s="9" t="s">
        <v>48</v>
      </c>
      <c r="E16" s="10">
        <v>103195</v>
      </c>
      <c r="F16" s="10">
        <v>264741407</v>
      </c>
      <c r="G16" s="10">
        <v>176752528</v>
      </c>
      <c r="H16" s="10">
        <v>19195240</v>
      </c>
      <c r="I16" s="11">
        <v>66.760000000000005</v>
      </c>
      <c r="J16" s="11">
        <v>7.25</v>
      </c>
      <c r="K16" s="16">
        <v>68603</v>
      </c>
      <c r="L16" s="16">
        <v>27969</v>
      </c>
      <c r="M16" s="16">
        <v>396</v>
      </c>
      <c r="N16" s="15">
        <v>3196</v>
      </c>
      <c r="O16" s="16">
        <v>143</v>
      </c>
      <c r="P16" s="16" t="s">
        <v>70</v>
      </c>
      <c r="Q16" s="15">
        <v>97589</v>
      </c>
      <c r="R16" s="15">
        <v>5606</v>
      </c>
      <c r="S16" s="17" t="s">
        <v>71</v>
      </c>
      <c r="T16" s="11">
        <f>(E16/$E$28)*100</f>
        <v>9.8041264831597417</v>
      </c>
      <c r="U16" s="11">
        <f>(F16/$F$28)*100</f>
        <v>7.6896323864454068</v>
      </c>
      <c r="V16" s="11">
        <f>F16/E16</f>
        <v>2565.4480062018511</v>
      </c>
      <c r="W16" s="11">
        <f>(K16/E16)*100</f>
        <v>66.478996075391251</v>
      </c>
      <c r="X16" s="11">
        <f>(L16/E16)*100</f>
        <v>27.10305731866854</v>
      </c>
      <c r="Y16" s="11">
        <f>(N16/E16)*100</f>
        <v>3.0970492756432</v>
      </c>
      <c r="Z16" s="11">
        <f>(R16/E16)*100</f>
        <v>5.4324337419448616</v>
      </c>
    </row>
    <row r="17" spans="1:26" ht="26.25">
      <c r="A17" s="14">
        <v>4</v>
      </c>
      <c r="B17" s="3" t="s">
        <v>8</v>
      </c>
      <c r="C17" s="8" t="s">
        <v>42</v>
      </c>
      <c r="D17" s="9" t="s">
        <v>55</v>
      </c>
      <c r="E17" s="10">
        <v>602495</v>
      </c>
      <c r="F17" s="10">
        <v>1536228472</v>
      </c>
      <c r="G17" s="10">
        <v>939957215</v>
      </c>
      <c r="H17" s="10">
        <v>154853512</v>
      </c>
      <c r="I17" s="11">
        <v>61.19</v>
      </c>
      <c r="J17" s="11">
        <v>10.08</v>
      </c>
      <c r="K17" s="16">
        <v>191310</v>
      </c>
      <c r="L17" s="16">
        <v>378476</v>
      </c>
      <c r="M17" s="16">
        <v>2723</v>
      </c>
      <c r="N17" s="15">
        <v>16663</v>
      </c>
      <c r="O17" s="16">
        <v>479</v>
      </c>
      <c r="P17" s="16" t="s">
        <v>32</v>
      </c>
      <c r="Q17" s="15">
        <v>569434</v>
      </c>
      <c r="R17" s="15">
        <v>33061</v>
      </c>
      <c r="S17" s="17" t="s">
        <v>71</v>
      </c>
      <c r="T17" s="11">
        <f>(E17/$E$28)*100</f>
        <v>57.240536706926967</v>
      </c>
      <c r="U17" s="11">
        <f>(F17/$F$28)*100</f>
        <v>44.621022246326362</v>
      </c>
      <c r="V17" s="11">
        <f>F17/E17</f>
        <v>2549.7779599830706</v>
      </c>
      <c r="W17" s="11">
        <f>(K17/E17)*100</f>
        <v>31.752960605482205</v>
      </c>
      <c r="X17" s="11">
        <f>(L17/E17)*100</f>
        <v>62.818114673150816</v>
      </c>
      <c r="Y17" s="11">
        <f>(N17/E17)*100</f>
        <v>2.7656661051129054</v>
      </c>
      <c r="Z17" s="11">
        <f>(R17/E17)*100</f>
        <v>5.4873484427256658</v>
      </c>
    </row>
    <row r="18" spans="1:26">
      <c r="A18" s="14">
        <v>3</v>
      </c>
      <c r="B18" s="3" t="s">
        <v>7</v>
      </c>
      <c r="C18" s="8" t="s">
        <v>41</v>
      </c>
      <c r="D18" s="9" t="s">
        <v>54</v>
      </c>
      <c r="E18" s="10">
        <v>828431</v>
      </c>
      <c r="F18" s="10">
        <v>1970167289</v>
      </c>
      <c r="G18" s="10">
        <v>808155087</v>
      </c>
      <c r="H18" s="10">
        <v>104476420</v>
      </c>
      <c r="I18" s="11">
        <v>41.02</v>
      </c>
      <c r="J18" s="11">
        <v>5.3</v>
      </c>
      <c r="K18" s="16">
        <v>503788</v>
      </c>
      <c r="L18" s="16">
        <v>246356</v>
      </c>
      <c r="M18" s="16">
        <v>3637</v>
      </c>
      <c r="N18" s="15">
        <v>52462</v>
      </c>
      <c r="O18" s="16">
        <v>628</v>
      </c>
      <c r="P18" s="16" t="s">
        <v>70</v>
      </c>
      <c r="Q18" s="15">
        <v>781601</v>
      </c>
      <c r="R18" s="15">
        <v>46830</v>
      </c>
      <c r="S18" s="17" t="s">
        <v>71</v>
      </c>
      <c r="T18" s="11">
        <f>(E18/$E$28)*100</f>
        <v>78.705773599210318</v>
      </c>
      <c r="U18" s="11">
        <f>(F18/$F$28)*100</f>
        <v>57.225132871677111</v>
      </c>
      <c r="V18" s="11">
        <f>F18/E18</f>
        <v>2378.1911698137806</v>
      </c>
      <c r="W18" s="11">
        <f>(K18/E18)*100</f>
        <v>60.812306637487012</v>
      </c>
      <c r="X18" s="11">
        <f>(L18/E18)*100</f>
        <v>29.737660710427299</v>
      </c>
      <c r="Y18" s="11">
        <f>(N18/E18)*100</f>
        <v>6.3326939720990643</v>
      </c>
      <c r="Z18" s="11">
        <f>(R18/E18)*100</f>
        <v>5.652854613118051</v>
      </c>
    </row>
    <row r="19" spans="1:26" ht="26.25">
      <c r="A19" s="14">
        <v>10</v>
      </c>
      <c r="B19" s="3" t="s">
        <v>14</v>
      </c>
      <c r="C19" s="8">
        <v>1</v>
      </c>
      <c r="D19" s="9" t="s">
        <v>48</v>
      </c>
      <c r="E19" s="10">
        <v>31998</v>
      </c>
      <c r="F19" s="10">
        <v>96738409</v>
      </c>
      <c r="G19" s="10">
        <v>58193219</v>
      </c>
      <c r="H19" s="10">
        <v>8845417</v>
      </c>
      <c r="I19" s="11">
        <v>60.16</v>
      </c>
      <c r="J19" s="11">
        <v>9.14</v>
      </c>
      <c r="K19" s="16">
        <v>21398</v>
      </c>
      <c r="L19" s="16">
        <v>9285</v>
      </c>
      <c r="M19" s="16">
        <v>163</v>
      </c>
      <c r="N19" s="15">
        <v>382</v>
      </c>
      <c r="O19" s="16">
        <v>19</v>
      </c>
      <c r="P19" s="16" t="s">
        <v>70</v>
      </c>
      <c r="Q19" s="15">
        <v>30095</v>
      </c>
      <c r="R19" s="15">
        <v>1903</v>
      </c>
      <c r="S19" s="17" t="s">
        <v>71</v>
      </c>
      <c r="T19" s="11">
        <f>(E19/$E$28)*100</f>
        <v>3.039996503785507</v>
      </c>
      <c r="U19" s="11">
        <f>(F19/$F$28)*100</f>
        <v>2.8098468286058544</v>
      </c>
      <c r="V19" s="11">
        <f>F19/E19</f>
        <v>3023.264235264704</v>
      </c>
      <c r="W19" s="11">
        <f>(K19/E19)*100</f>
        <v>66.872929558097383</v>
      </c>
      <c r="X19" s="11">
        <f>(L19/E19)*100</f>
        <v>29.017438589911869</v>
      </c>
      <c r="Y19" s="11">
        <f>(N19/E19)*100</f>
        <v>1.1938246140383773</v>
      </c>
      <c r="Z19" s="11">
        <f>(R19/E19)*100</f>
        <v>5.9472467029189326</v>
      </c>
    </row>
    <row r="20" spans="1:26">
      <c r="A20" s="14">
        <v>9</v>
      </c>
      <c r="B20" s="3" t="s">
        <v>13</v>
      </c>
      <c r="C20" s="8">
        <v>5</v>
      </c>
      <c r="D20" s="9" t="s">
        <v>51</v>
      </c>
      <c r="E20" s="10">
        <v>161503</v>
      </c>
      <c r="F20" s="10">
        <v>455647067</v>
      </c>
      <c r="G20" s="10">
        <v>209427473</v>
      </c>
      <c r="H20" s="10">
        <v>20186278</v>
      </c>
      <c r="I20" s="11">
        <v>45.96</v>
      </c>
      <c r="J20" s="11">
        <v>4.43</v>
      </c>
      <c r="K20" s="16">
        <v>69056</v>
      </c>
      <c r="L20" s="16">
        <v>79150</v>
      </c>
      <c r="M20" s="16">
        <v>1234</v>
      </c>
      <c r="N20" s="15">
        <v>5485</v>
      </c>
      <c r="O20" s="16">
        <v>227</v>
      </c>
      <c r="P20" s="16" t="s">
        <v>32</v>
      </c>
      <c r="Q20" s="15">
        <v>151749</v>
      </c>
      <c r="R20" s="15">
        <v>9754</v>
      </c>
      <c r="S20" s="17" t="s">
        <v>71</v>
      </c>
      <c r="T20" s="11">
        <f>(E20/$E$28)*100</f>
        <v>15.343726337610814</v>
      </c>
      <c r="U20" s="11">
        <f>(F20/$F$28)*100</f>
        <v>13.234644640201902</v>
      </c>
      <c r="V20" s="11">
        <f>F20/E20</f>
        <v>2821.291660216838</v>
      </c>
      <c r="W20" s="11">
        <f>(K20/E20)*100</f>
        <v>42.758338854386608</v>
      </c>
      <c r="X20" s="11">
        <f>(L20/E20)*100</f>
        <v>49.008377553358137</v>
      </c>
      <c r="Y20" s="11">
        <f>(N20/E20)*100</f>
        <v>3.3962217420109844</v>
      </c>
      <c r="Z20" s="11">
        <f>(R20/E20)*100</f>
        <v>6.0395162938149758</v>
      </c>
    </row>
    <row r="21" spans="1:26">
      <c r="A21" s="14">
        <v>21</v>
      </c>
      <c r="B21" s="3" t="s">
        <v>25</v>
      </c>
      <c r="C21" s="8">
        <v>1</v>
      </c>
      <c r="D21" s="9" t="s">
        <v>48</v>
      </c>
      <c r="E21" s="10">
        <v>36968</v>
      </c>
      <c r="F21" s="10">
        <v>66845851</v>
      </c>
      <c r="G21" s="10">
        <v>17052439</v>
      </c>
      <c r="H21" s="10">
        <v>5403420</v>
      </c>
      <c r="I21" s="11">
        <v>25.51</v>
      </c>
      <c r="J21" s="11">
        <v>8.08</v>
      </c>
      <c r="K21" s="16">
        <v>30774</v>
      </c>
      <c r="L21" s="16">
        <v>4782</v>
      </c>
      <c r="M21" s="16">
        <v>149</v>
      </c>
      <c r="N21" s="15">
        <v>529</v>
      </c>
      <c r="O21" s="16">
        <v>76</v>
      </c>
      <c r="P21" s="16" t="s">
        <v>70</v>
      </c>
      <c r="Q21" s="15">
        <v>34438</v>
      </c>
      <c r="R21" s="15">
        <v>2530</v>
      </c>
      <c r="S21" s="17" t="s">
        <v>71</v>
      </c>
      <c r="T21" s="11">
        <f>(E21/$E$28)*100</f>
        <v>3.5121754719652052</v>
      </c>
      <c r="U21" s="11">
        <f>(F21/$F$28)*100</f>
        <v>1.9415928417616368</v>
      </c>
      <c r="V21" s="11">
        <f>F21/E21</f>
        <v>1808.2084776022507</v>
      </c>
      <c r="W21" s="11">
        <f>(K21/E21)*100</f>
        <v>83.244968621510495</v>
      </c>
      <c r="X21" s="11">
        <f>(L21/E21)*100</f>
        <v>12.935511793983986</v>
      </c>
      <c r="Y21" s="11">
        <f>(N21/E21)*100</f>
        <v>1.4309673230902402</v>
      </c>
      <c r="Z21" s="11">
        <f>(R21/E21)*100</f>
        <v>6.843756762605496</v>
      </c>
    </row>
    <row r="22" spans="1:26">
      <c r="A22" s="14">
        <v>14</v>
      </c>
      <c r="B22" s="3" t="s">
        <v>18</v>
      </c>
      <c r="C22" s="8" t="s">
        <v>42</v>
      </c>
      <c r="D22" s="9" t="s">
        <v>55</v>
      </c>
      <c r="E22" s="10">
        <v>323196</v>
      </c>
      <c r="F22" s="10">
        <v>1023075726</v>
      </c>
      <c r="G22" s="10">
        <v>307848221</v>
      </c>
      <c r="H22" s="10">
        <v>29142811</v>
      </c>
      <c r="I22" s="11">
        <v>30.09</v>
      </c>
      <c r="J22" s="11">
        <v>2.85</v>
      </c>
      <c r="K22" s="16">
        <v>182930</v>
      </c>
      <c r="L22" s="16">
        <v>64760</v>
      </c>
      <c r="M22" s="16">
        <v>1352</v>
      </c>
      <c r="N22" s="15">
        <v>61608</v>
      </c>
      <c r="O22" s="16">
        <v>286</v>
      </c>
      <c r="P22" s="16" t="s">
        <v>70</v>
      </c>
      <c r="Q22" s="15">
        <v>300097</v>
      </c>
      <c r="R22" s="15">
        <v>23099</v>
      </c>
      <c r="S22" s="17" t="s">
        <v>71</v>
      </c>
      <c r="T22" s="11">
        <f>(E22/$E$28)*100</f>
        <v>30.705503782657068</v>
      </c>
      <c r="U22" s="11">
        <f>(F22/$F$28)*100</f>
        <v>29.71607775898746</v>
      </c>
      <c r="V22" s="11">
        <f>F22/E22</f>
        <v>3165.4962499535886</v>
      </c>
      <c r="W22" s="11">
        <f>(K22/E22)*100</f>
        <v>56.600329211995195</v>
      </c>
      <c r="X22" s="11">
        <f>(L22/E22)*100</f>
        <v>20.037376700206686</v>
      </c>
      <c r="Y22" s="11">
        <f>(N22/E22)*100</f>
        <v>19.062117105409719</v>
      </c>
      <c r="Z22" s="11">
        <f>(R22/E22)*100</f>
        <v>7.1470562754489544</v>
      </c>
    </row>
    <row r="23" spans="1:26">
      <c r="A23" s="14">
        <v>6</v>
      </c>
      <c r="B23" s="3" t="s">
        <v>10</v>
      </c>
      <c r="C23" s="8">
        <v>1</v>
      </c>
      <c r="D23" s="9" t="s">
        <v>48</v>
      </c>
      <c r="E23" s="10">
        <v>33304</v>
      </c>
      <c r="F23" s="10">
        <v>86983406</v>
      </c>
      <c r="G23" s="10">
        <v>60650625</v>
      </c>
      <c r="H23" s="10">
        <v>8216333</v>
      </c>
      <c r="I23" s="11">
        <v>69.73</v>
      </c>
      <c r="J23" s="11">
        <v>9.4499999999999993</v>
      </c>
      <c r="K23" s="16">
        <v>26957</v>
      </c>
      <c r="L23" s="16">
        <v>4735</v>
      </c>
      <c r="M23" s="16">
        <v>284</v>
      </c>
      <c r="N23" s="15">
        <v>404</v>
      </c>
      <c r="O23" s="16">
        <v>107</v>
      </c>
      <c r="P23" s="16" t="s">
        <v>70</v>
      </c>
      <c r="Q23" s="15">
        <v>30843</v>
      </c>
      <c r="R23" s="15">
        <v>2461</v>
      </c>
      <c r="S23" s="17" t="s">
        <v>71</v>
      </c>
      <c r="T23" s="11">
        <f>(E23/$E$28)*100</f>
        <v>3.1640741159470132</v>
      </c>
      <c r="U23" s="11">
        <f>(F23/$F$28)*100</f>
        <v>2.5265047256507542</v>
      </c>
      <c r="V23" s="11">
        <f>F23/E23</f>
        <v>2611.800564496757</v>
      </c>
      <c r="W23" s="11">
        <f>(K23/E23)*100</f>
        <v>80.942229161662254</v>
      </c>
      <c r="X23" s="11">
        <f>(L23/E23)*100</f>
        <v>14.217511410040837</v>
      </c>
      <c r="Y23" s="11">
        <f>(N23/E23)*100</f>
        <v>1.2130674993994717</v>
      </c>
      <c r="Z23" s="11">
        <f>(R23/E23)*100</f>
        <v>7.38950276243094</v>
      </c>
    </row>
    <row r="24" spans="1:26">
      <c r="A24" s="14">
        <v>2</v>
      </c>
      <c r="B24" s="3" t="s">
        <v>6</v>
      </c>
      <c r="C24" s="8" t="s">
        <v>47</v>
      </c>
      <c r="D24" s="9" t="s">
        <v>50</v>
      </c>
      <c r="E24" s="10">
        <v>576031</v>
      </c>
      <c r="F24" s="10">
        <v>1428852510</v>
      </c>
      <c r="G24" s="10">
        <v>447460065</v>
      </c>
      <c r="H24" s="10">
        <v>58770535</v>
      </c>
      <c r="I24" s="11">
        <v>31.32</v>
      </c>
      <c r="J24" s="11">
        <v>4.1100000000000003</v>
      </c>
      <c r="K24" s="16">
        <v>427188</v>
      </c>
      <c r="L24" s="16">
        <v>102870</v>
      </c>
      <c r="M24" s="16">
        <v>2543</v>
      </c>
      <c r="N24" s="15">
        <v>24227</v>
      </c>
      <c r="O24" s="16">
        <v>705</v>
      </c>
      <c r="P24" s="16" t="s">
        <v>70</v>
      </c>
      <c r="Q24" s="15">
        <v>529469</v>
      </c>
      <c r="R24" s="15">
        <v>46562</v>
      </c>
      <c r="S24" s="17" t="s">
        <v>71</v>
      </c>
      <c r="T24" s="11">
        <f>(E24/$E$28)*100</f>
        <v>54.726302458655837</v>
      </c>
      <c r="U24" s="11">
        <f>(F24/$F$28)*100</f>
        <v>41.502198922550143</v>
      </c>
      <c r="V24" s="11">
        <f>F24/E24</f>
        <v>2480.5132189066212</v>
      </c>
      <c r="W24" s="11">
        <f>(K24/E24)*100</f>
        <v>74.16059205146945</v>
      </c>
      <c r="X24" s="11">
        <f>(L24/E24)*100</f>
        <v>17.858413870086853</v>
      </c>
      <c r="Y24" s="11">
        <f>(N24/E24)*100</f>
        <v>4.2058500323767296</v>
      </c>
      <c r="Z24" s="11">
        <f>(R24/E24)*100</f>
        <v>8.0832455197723743</v>
      </c>
    </row>
    <row r="25" spans="1:26">
      <c r="A25" s="14">
        <v>11</v>
      </c>
      <c r="B25" s="3" t="s">
        <v>15</v>
      </c>
      <c r="C25" s="8" t="s">
        <v>45</v>
      </c>
      <c r="D25" s="9" t="s">
        <v>57</v>
      </c>
      <c r="E25" s="10">
        <v>255648</v>
      </c>
      <c r="F25" s="10">
        <v>726419264</v>
      </c>
      <c r="G25" s="10">
        <v>294490549</v>
      </c>
      <c r="H25" s="10">
        <v>23559412</v>
      </c>
      <c r="I25" s="11">
        <v>40.54</v>
      </c>
      <c r="J25" s="11">
        <v>3.24</v>
      </c>
      <c r="K25" s="16">
        <v>207630</v>
      </c>
      <c r="L25" s="16">
        <v>26526</v>
      </c>
      <c r="M25" s="16">
        <v>1251</v>
      </c>
      <c r="N25" s="15">
        <v>12284</v>
      </c>
      <c r="O25" s="16">
        <v>236</v>
      </c>
      <c r="P25" s="16" t="s">
        <v>70</v>
      </c>
      <c r="Q25" s="15">
        <v>229661</v>
      </c>
      <c r="R25" s="15">
        <v>25987</v>
      </c>
      <c r="S25" s="17" t="s">
        <v>71</v>
      </c>
      <c r="T25" s="11">
        <f>(E25/$E$28)*100</f>
        <v>24.288050071871908</v>
      </c>
      <c r="U25" s="11">
        <f>(F25/$F$28)*100</f>
        <v>21.09944629323601</v>
      </c>
      <c r="V25" s="11">
        <f>F25/E25</f>
        <v>2841.482288146201</v>
      </c>
      <c r="W25" s="11">
        <f>(K25/E25)*100</f>
        <v>81.217142320690954</v>
      </c>
      <c r="X25" s="11">
        <f>(L25/E25)*100</f>
        <v>10.375985730379272</v>
      </c>
      <c r="Y25" s="11">
        <f>(N25/E25)*100</f>
        <v>4.8050444360996369</v>
      </c>
      <c r="Z25" s="11">
        <f>(R25/E25)*100</f>
        <v>10.165148954812867</v>
      </c>
    </row>
    <row r="26" spans="1:26">
      <c r="A26" s="14">
        <v>17</v>
      </c>
      <c r="B26" s="3" t="s">
        <v>21</v>
      </c>
      <c r="C26" s="8" t="s">
        <v>43</v>
      </c>
      <c r="D26" s="9" t="s">
        <v>52</v>
      </c>
      <c r="E26" s="10">
        <v>909308</v>
      </c>
      <c r="F26" s="10">
        <v>2366134020</v>
      </c>
      <c r="G26" s="10">
        <v>1241228953</v>
      </c>
      <c r="H26" s="10">
        <v>146063499</v>
      </c>
      <c r="I26" s="11">
        <v>52.46</v>
      </c>
      <c r="J26" s="11">
        <v>6.17</v>
      </c>
      <c r="K26" s="16">
        <v>245170</v>
      </c>
      <c r="L26" s="16">
        <v>585797</v>
      </c>
      <c r="M26" s="16">
        <v>10770</v>
      </c>
      <c r="N26" s="15">
        <v>41002</v>
      </c>
      <c r="O26" s="16">
        <v>1757</v>
      </c>
      <c r="P26" s="16" t="s">
        <v>32</v>
      </c>
      <c r="Q26" s="15">
        <v>736014</v>
      </c>
      <c r="R26" s="15">
        <v>173294</v>
      </c>
      <c r="S26" s="17" t="s">
        <v>71</v>
      </c>
      <c r="T26" s="11">
        <f>(E26/$E$28)*100</f>
        <v>86.389559999505977</v>
      </c>
      <c r="U26" s="11">
        <f>(F26/$F$28)*100</f>
        <v>68.726312959658259</v>
      </c>
      <c r="V26" s="11">
        <f>F26/E26</f>
        <v>2602.1260343030085</v>
      </c>
      <c r="W26" s="11">
        <f>(K26/E26)*100</f>
        <v>26.962261411974819</v>
      </c>
      <c r="X26" s="11">
        <f>(L26/E26)*100</f>
        <v>64.422285958113207</v>
      </c>
      <c r="Y26" s="11">
        <f>(N26/E26)*100</f>
        <v>4.5091432165998757</v>
      </c>
      <c r="Z26" s="11">
        <f>(R26/E26)*100</f>
        <v>19.057788999986801</v>
      </c>
    </row>
    <row r="27" spans="1:26">
      <c r="A27" s="14">
        <v>25</v>
      </c>
      <c r="B27" s="14" t="s">
        <v>116</v>
      </c>
      <c r="C27" s="24"/>
      <c r="D27" s="25"/>
      <c r="E27" s="23">
        <f>SUM(E24:E26)</f>
        <v>1740987</v>
      </c>
      <c r="F27" s="26">
        <v>16079807655</v>
      </c>
      <c r="G27" s="26">
        <v>6663003824</v>
      </c>
      <c r="H27" s="26">
        <v>849834240</v>
      </c>
      <c r="I27" s="22">
        <f>(G27/F27)*100</f>
        <v>41.437086605498955</v>
      </c>
      <c r="J27" s="22">
        <f>(H27/F27)*100</f>
        <v>5.2851020250590182</v>
      </c>
      <c r="K27" s="21">
        <f>SUM(K24:K26)</f>
        <v>879988</v>
      </c>
      <c r="L27" s="21">
        <f>SUM(L24:L26)</f>
        <v>715193</v>
      </c>
      <c r="M27" s="21">
        <f>SUM(M24:M26)</f>
        <v>14564</v>
      </c>
      <c r="N27" s="21">
        <f>SUM(N24:N26)</f>
        <v>77513</v>
      </c>
      <c r="O27" s="21">
        <f>SUM(O24:O26)</f>
        <v>2698</v>
      </c>
      <c r="P27" s="25" t="s">
        <v>70</v>
      </c>
      <c r="Q27" s="21">
        <f>SUM(Q24:Q26)</f>
        <v>1495144</v>
      </c>
      <c r="R27" s="21">
        <f>SUM(R24:R26)</f>
        <v>245843</v>
      </c>
      <c r="S27" s="27" t="s">
        <v>71</v>
      </c>
      <c r="T27" s="11">
        <f>SUM(T24:T26)</f>
        <v>165.40391253003372</v>
      </c>
      <c r="U27" s="11">
        <f>SUM(U24:U26)</f>
        <v>131.32795817544439</v>
      </c>
      <c r="V27" s="11">
        <f>F27/E27</f>
        <v>9236.0297090098884</v>
      </c>
      <c r="W27" s="11">
        <f>(K27/E27)*100</f>
        <v>50.545351573561433</v>
      </c>
      <c r="X27" s="11">
        <f>(L27/E27)*100</f>
        <v>41.07974384645032</v>
      </c>
      <c r="Y27" s="11">
        <f>(N27/E27)*100</f>
        <v>4.4522446175646344</v>
      </c>
      <c r="Z27" s="11">
        <f>(R27/E27)*100</f>
        <v>14.120898088268321</v>
      </c>
    </row>
    <row r="28" spans="1:26">
      <c r="A28" s="14">
        <v>16</v>
      </c>
      <c r="B28" s="3" t="s">
        <v>20</v>
      </c>
      <c r="C28" s="8" t="s">
        <v>44</v>
      </c>
      <c r="D28" s="9" t="s">
        <v>58</v>
      </c>
      <c r="E28" s="10">
        <v>1052567</v>
      </c>
      <c r="F28" s="10">
        <v>3442835674</v>
      </c>
      <c r="G28" s="10">
        <v>898420233</v>
      </c>
      <c r="H28" s="10">
        <v>120471517</v>
      </c>
      <c r="I28" s="11">
        <v>26.1</v>
      </c>
      <c r="J28" s="11">
        <v>3.5</v>
      </c>
      <c r="K28" s="16">
        <v>634136</v>
      </c>
      <c r="L28" s="16">
        <v>209463</v>
      </c>
      <c r="M28" s="16">
        <v>7707</v>
      </c>
      <c r="N28" s="15">
        <v>164041</v>
      </c>
      <c r="O28" s="16">
        <v>1119</v>
      </c>
      <c r="P28" s="16" t="s">
        <v>70</v>
      </c>
      <c r="Q28" s="15">
        <v>843535</v>
      </c>
      <c r="R28" s="15">
        <v>209032</v>
      </c>
      <c r="S28" s="17" t="s">
        <v>71</v>
      </c>
      <c r="T28" s="11">
        <f>(E28/$E$28)*100</f>
        <v>100</v>
      </c>
      <c r="U28" s="11">
        <f>(F28/$F$28)*100</f>
        <v>100</v>
      </c>
      <c r="V28" s="11">
        <f>F28/E28</f>
        <v>3270.8945596812364</v>
      </c>
      <c r="W28" s="11">
        <f>(K28/E28)*100</f>
        <v>60.246616129899564</v>
      </c>
      <c r="X28" s="11">
        <f>(L28/E28)*100</f>
        <v>19.90020587763059</v>
      </c>
      <c r="Y28" s="11">
        <f>(N28/E28)*100</f>
        <v>15.584851130616864</v>
      </c>
      <c r="Z28" s="11">
        <f>(R28/E28)*100</f>
        <v>19.859258365500722</v>
      </c>
    </row>
    <row r="29" spans="1:26">
      <c r="A29" s="14"/>
      <c r="B29" s="14"/>
      <c r="E29" s="20"/>
      <c r="T29" s="6"/>
      <c r="U29" s="6"/>
    </row>
    <row r="30" spans="1:26">
      <c r="G30" s="7">
        <f>SUM(G6,G9,G11,G13,G16,G18,G21,G23,G24,G26,G27)</f>
        <v>9739204667</v>
      </c>
      <c r="H30" s="7">
        <f>SUM(H6,H9,H11,H13,H16,H18,H21,H23,H24,H26,H27)</f>
        <v>1239230747</v>
      </c>
      <c r="W30" s="6"/>
    </row>
    <row r="31" spans="1:26">
      <c r="G31" s="7">
        <f>SUM(G5,G6,G7,G10,G16,G17)</f>
        <v>1402168920</v>
      </c>
      <c r="H31" s="7">
        <f>SUM(H5,H6,H7,H10,H16,H17)</f>
        <v>210998932</v>
      </c>
    </row>
    <row r="32" spans="1:26">
      <c r="G32" s="7">
        <f>SUM(G5,G6,G7,G17,G19)</f>
        <v>1174043725</v>
      </c>
      <c r="H32" s="7">
        <f>SUM(H5,H6,H7,H17,H19)</f>
        <v>190236862</v>
      </c>
    </row>
    <row r="33" spans="7:8">
      <c r="G33" s="7">
        <f>SUM(G5,G20)</f>
        <v>314623225</v>
      </c>
      <c r="H33" s="7">
        <f>SUM(H5,H20)</f>
        <v>31704777</v>
      </c>
    </row>
    <row r="34" spans="7:8">
      <c r="G34" s="7">
        <f>SUM(G5,G8,G12,G20,G22)</f>
        <v>903022779</v>
      </c>
      <c r="H34" s="7">
        <f>SUM(H5,H8,H12,H20,H22)</f>
        <v>88573876</v>
      </c>
    </row>
    <row r="35" spans="7:8">
      <c r="G35" s="7">
        <f>SUM(G4,G14,G15,G19,G25)</f>
        <v>691564591</v>
      </c>
      <c r="H35" s="7">
        <f>SUM(H4,H14,H15,H19,H25)</f>
        <v>79541337</v>
      </c>
    </row>
    <row r="36" spans="7:8">
      <c r="G36" s="7">
        <f>SUM(G6,G7,G17)</f>
        <v>1010654754</v>
      </c>
      <c r="H36" s="7">
        <f>SUM(H6,H7,H17)</f>
        <v>169872946</v>
      </c>
    </row>
    <row r="37" spans="7:8">
      <c r="G37" s="7">
        <f>SUM(G10,G14,G19)</f>
        <v>286812042</v>
      </c>
      <c r="H37" s="7">
        <f>SUM(H10,H14,H19)</f>
        <v>37575671</v>
      </c>
    </row>
  </sheetData>
  <autoFilter ref="A3:Z28" xr:uid="{360E36AF-CEB5-49C8-96D0-F537A457EEF8}">
    <sortState ref="A4:Z28">
      <sortCondition ref="Z3:Z28"/>
    </sortState>
  </autoFilter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E47A-DB9D-48D4-B7BB-DADBAF9B196F}">
  <dimension ref="A1:E24"/>
  <sheetViews>
    <sheetView workbookViewId="0">
      <selection activeCell="C11" sqref="C11"/>
    </sheetView>
  </sheetViews>
  <sheetFormatPr defaultRowHeight="14.25"/>
  <cols>
    <col min="1" max="1" width="11.9296875" customWidth="1"/>
    <col min="2" max="2" width="21.1328125" bestFit="1" customWidth="1"/>
    <col min="3" max="3" width="15.86328125" bestFit="1" customWidth="1"/>
    <col min="4" max="4" width="15.86328125" customWidth="1"/>
    <col min="5" max="5" width="48.53125" customWidth="1"/>
  </cols>
  <sheetData>
    <row r="1" spans="1:5">
      <c r="A1" s="5"/>
      <c r="C1" s="14" t="s">
        <v>72</v>
      </c>
      <c r="D1" s="14"/>
    </row>
    <row r="2" spans="1:5">
      <c r="A2" s="5"/>
    </row>
    <row r="3" spans="1:5" ht="28.5">
      <c r="A3" s="19" t="s">
        <v>2</v>
      </c>
      <c r="B3" s="14" t="s">
        <v>73</v>
      </c>
      <c r="C3" s="14" t="s">
        <v>74</v>
      </c>
      <c r="D3" s="14" t="s">
        <v>75</v>
      </c>
      <c r="E3" s="14" t="s">
        <v>76</v>
      </c>
    </row>
    <row r="4" spans="1:5" ht="42.75">
      <c r="A4" s="18">
        <v>1</v>
      </c>
      <c r="B4" s="14" t="s">
        <v>77</v>
      </c>
      <c r="C4" s="6" t="s">
        <v>85</v>
      </c>
      <c r="D4" s="6" t="s">
        <v>101</v>
      </c>
      <c r="E4" s="12" t="s">
        <v>88</v>
      </c>
    </row>
    <row r="5" spans="1:5" ht="28.5">
      <c r="A5" s="18">
        <v>2</v>
      </c>
      <c r="B5" s="14" t="s">
        <v>78</v>
      </c>
      <c r="C5" s="6" t="s">
        <v>96</v>
      </c>
      <c r="D5" s="6" t="s">
        <v>102</v>
      </c>
      <c r="E5" s="12" t="s">
        <v>89</v>
      </c>
    </row>
    <row r="6" spans="1:5" ht="28.5">
      <c r="A6" s="18">
        <v>3</v>
      </c>
      <c r="B6" s="14" t="s">
        <v>79</v>
      </c>
      <c r="C6" s="6" t="s">
        <v>97</v>
      </c>
      <c r="D6" s="6" t="s">
        <v>103</v>
      </c>
      <c r="E6" s="12" t="s">
        <v>90</v>
      </c>
    </row>
    <row r="7" spans="1:5">
      <c r="A7" s="18">
        <v>4</v>
      </c>
      <c r="B7" s="14" t="s">
        <v>80</v>
      </c>
      <c r="C7" s="6" t="s">
        <v>98</v>
      </c>
      <c r="D7" s="6" t="s">
        <v>104</v>
      </c>
      <c r="E7" s="12" t="s">
        <v>91</v>
      </c>
    </row>
    <row r="8" spans="1:5">
      <c r="A8" s="18">
        <v>5</v>
      </c>
      <c r="B8" s="14" t="s">
        <v>81</v>
      </c>
      <c r="C8" s="6" t="s">
        <v>86</v>
      </c>
      <c r="D8" s="6" t="s">
        <v>105</v>
      </c>
      <c r="E8" s="12" t="s">
        <v>92</v>
      </c>
    </row>
    <row r="9" spans="1:5">
      <c r="A9" s="18">
        <v>6</v>
      </c>
      <c r="B9" s="14" t="s">
        <v>84</v>
      </c>
      <c r="C9" s="6" t="s">
        <v>87</v>
      </c>
      <c r="D9" s="6" t="s">
        <v>106</v>
      </c>
      <c r="E9" s="12" t="s">
        <v>93</v>
      </c>
    </row>
    <row r="10" spans="1:5">
      <c r="A10" s="18">
        <v>7</v>
      </c>
      <c r="B10" s="14" t="s">
        <v>82</v>
      </c>
      <c r="C10" s="6" t="s">
        <v>99</v>
      </c>
      <c r="D10" s="6" t="s">
        <v>107</v>
      </c>
      <c r="E10" s="12" t="s">
        <v>94</v>
      </c>
    </row>
    <row r="11" spans="1:5">
      <c r="A11" s="18">
        <v>8</v>
      </c>
      <c r="B11" s="14" t="s">
        <v>83</v>
      </c>
      <c r="C11" s="6" t="s">
        <v>100</v>
      </c>
      <c r="D11" s="6" t="s">
        <v>108</v>
      </c>
      <c r="E11" s="12" t="s">
        <v>95</v>
      </c>
    </row>
    <row r="12" spans="1:5">
      <c r="A12" s="5"/>
    </row>
    <row r="13" spans="1:5">
      <c r="A13" s="5"/>
    </row>
    <row r="14" spans="1:5">
      <c r="A14" s="5"/>
    </row>
    <row r="15" spans="1:5">
      <c r="A15" s="5"/>
    </row>
    <row r="16" spans="1:5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</sheetData>
  <autoFilter ref="A3:E11" xr:uid="{33C2591A-B7E0-4EB5-A859-0F3EA228E3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89A-452E-4128-AC2C-DFA7E2DE8C92}">
  <dimension ref="A2:A13"/>
  <sheetViews>
    <sheetView workbookViewId="0">
      <selection activeCell="C17" sqref="C17"/>
    </sheetView>
  </sheetViews>
  <sheetFormatPr defaultRowHeight="14.25"/>
  <sheetData>
    <row r="2" spans="1:1">
      <c r="A2" t="s">
        <v>29</v>
      </c>
    </row>
    <row r="3" spans="1:1">
      <c r="A3" s="1" t="s">
        <v>30</v>
      </c>
    </row>
    <row r="5" spans="1:1">
      <c r="A5" s="1" t="s">
        <v>37</v>
      </c>
    </row>
    <row r="6" spans="1:1">
      <c r="A6" t="s">
        <v>38</v>
      </c>
    </row>
    <row r="7" spans="1:1">
      <c r="A7" s="1" t="s">
        <v>39</v>
      </c>
    </row>
    <row r="9" spans="1:1">
      <c r="A9" t="s">
        <v>65</v>
      </c>
    </row>
    <row r="10" spans="1:1">
      <c r="A10" s="1" t="s">
        <v>66</v>
      </c>
    </row>
    <row r="12" spans="1:1">
      <c r="A12" t="s">
        <v>117</v>
      </c>
    </row>
    <row r="13" spans="1:1">
      <c r="A13" s="1" t="s">
        <v>118</v>
      </c>
    </row>
  </sheetData>
  <hyperlinks>
    <hyperlink ref="A3" r:id="rId1" xr:uid="{A75DAE21-6F7A-4930-93AE-46092AE707EC}"/>
    <hyperlink ref="A5" r:id="rId2" display="javascript:openMetadata('table','table.en.PEP_2018_PEPSR6H')" xr:uid="{44F26890-5476-4026-A54B-741CE949A057}"/>
    <hyperlink ref="A7" r:id="rId3" xr:uid="{522A3CAC-3CF3-4BEE-8F84-2E397DEB8652}"/>
    <hyperlink ref="A10" r:id="rId4" xr:uid="{499DD49E-577D-4C39-A58D-85D8C1A4DE82}"/>
    <hyperlink ref="A13" r:id="rId5" xr:uid="{C03C99F8-F9E8-48F6-B0CB-2405E4DC46F4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Maryland Counties, Ed Budgets</vt:lpstr>
      <vt:lpstr>By District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Horus Alas</dc:creator>
  <cp:lastModifiedBy>Horus Alas</cp:lastModifiedBy>
  <dcterms:created xsi:type="dcterms:W3CDTF">2019-09-17T14:00:17Z</dcterms:created>
  <dcterms:modified xsi:type="dcterms:W3CDTF">2019-10-08T18:15:07Z</dcterms:modified>
</cp:coreProperties>
</file>