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las/Documents/GitHub/CNS-Digital-Materials/School Budgets Project/"/>
    </mc:Choice>
  </mc:AlternateContent>
  <xr:revisionPtr revIDLastSave="0" documentId="13_ncr:1_{33058246-44B1-7940-BC23-48CD4B5E404D}" xr6:coauthVersionLast="45" xr6:coauthVersionMax="45" xr10:uidLastSave="{00000000-0000-0000-0000-000000000000}"/>
  <bookViews>
    <workbookView xWindow="4700" yWindow="2420" windowWidth="22700" windowHeight="14600" xr2:uid="{62C6EF42-4345-4CDB-94D5-D5BE232BAF2F}"/>
  </bookViews>
  <sheets>
    <sheet name="Maryland Counties, Ed Budgets" sheetId="1" r:id="rId1"/>
    <sheet name="By District" sheetId="5" r:id="rId2"/>
    <sheet name="Sources" sheetId="2" r:id="rId3"/>
  </sheets>
  <definedNames>
    <definedName name="_xlnm._FilterDatabase" localSheetId="1" hidden="1">'By District'!$A$3:$E$11</definedName>
    <definedName name="_xlnm._FilterDatabase" localSheetId="0" hidden="1">'Maryland Counties, Ed Budgets'!$A$1:$AN$26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" i="1"/>
  <c r="E26" i="1"/>
  <c r="AG3" i="1" s="1"/>
  <c r="AJ26" i="1"/>
  <c r="K26" i="1"/>
  <c r="L26" i="1"/>
  <c r="M26" i="1"/>
  <c r="N26" i="1"/>
  <c r="R26" i="1"/>
  <c r="Q26" i="1"/>
  <c r="O26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" i="1"/>
  <c r="AG2" i="1" l="1"/>
  <c r="AI26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3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" i="1"/>
  <c r="AG25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M26" i="1"/>
  <c r="AL26" i="1"/>
  <c r="J26" i="1"/>
  <c r="I26" i="1"/>
  <c r="AK2" i="1"/>
  <c r="AH26" i="1" l="1"/>
  <c r="AG26" i="1"/>
  <c r="AK26" i="1"/>
  <c r="AN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Horus Alas</author>
  </authors>
  <commentList>
    <comment ref="K1" authorId="0" shapeId="0" xr:uid="{910525E7-534B-46CC-9BF7-6993519737AC}">
      <text>
        <r>
          <rPr>
            <b/>
            <sz val="9"/>
            <color indexed="81"/>
            <rFont val="Tahoma"/>
            <family val="2"/>
          </rPr>
          <t>Horus Alas:</t>
        </r>
        <r>
          <rPr>
            <sz val="9"/>
            <color indexed="81"/>
            <rFont val="Tahoma"/>
            <family val="2"/>
          </rPr>
          <t xml:space="preserve">
All racial and ethnic population samples dated 2018.</t>
        </r>
      </text>
    </comment>
  </commentList>
</comments>
</file>

<file path=xl/sharedStrings.xml><?xml version="1.0" encoding="utf-8"?>
<sst xmlns="http://schemas.openxmlformats.org/spreadsheetml/2006/main" count="175" uniqueCount="136">
  <si>
    <t>County name</t>
  </si>
  <si>
    <t>Congressional District</t>
  </si>
  <si>
    <t>Representative</t>
  </si>
  <si>
    <t>Population White</t>
  </si>
  <si>
    <t>Allegany County</t>
  </si>
  <si>
    <t>Anne Arundel County</t>
  </si>
  <si>
    <t>Baltimore County</t>
  </si>
  <si>
    <t>Baltimore City</t>
  </si>
  <si>
    <t>Calvert County</t>
  </si>
  <si>
    <t>Caroline County</t>
  </si>
  <si>
    <t>Carroll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</si>
  <si>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</si>
  <si>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</si>
  <si>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</si>
  <si>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</si>
  <si>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</si>
  <si>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</si>
  <si>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Howard County</t>
  </si>
  <si>
    <t>Kent County</t>
  </si>
  <si>
    <t>Montgomery County</t>
  </si>
  <si>
    <t>Prince Geroge's County</t>
  </si>
  <si>
    <t>Queen Anne's County</t>
  </si>
  <si>
    <t>Saint Mary's County</t>
  </si>
  <si>
    <t>Somerset County</t>
  </si>
  <si>
    <t>Talbot County</t>
  </si>
  <si>
    <t>Washington County</t>
  </si>
  <si>
    <t>Wicomico County</t>
  </si>
  <si>
    <t>Worcester County</t>
  </si>
  <si>
    <t xml:space="preserve">Total County Populations, 2018: </t>
  </si>
  <si>
    <t>https://factfinder.census.gov/faces/tableservices/jsf/pages/productview.xhtml?src=bkmk</t>
  </si>
  <si>
    <t>Total Population, 2018</t>
  </si>
  <si>
    <t>Black</t>
  </si>
  <si>
    <t>Asian</t>
  </si>
  <si>
    <t>Hawaiian, other Pacific Islander</t>
  </si>
  <si>
    <t>Total Hispanic</t>
  </si>
  <si>
    <t>Total Non-Hispanic</t>
  </si>
  <si>
    <t>Annual Estimates of the Resident Population by Sex, Race, and Hispanic Origin for the United States, States, and Counties: April 1, 2010 to July 1, 2018  </t>
  </si>
  <si>
    <t>2018 Population Estimates</t>
  </si>
  <si>
    <t>https://factfinder.census.gov/faces/tableservices/jsf/pages/productview.xhtml?pid=PEP_2018_PEPSR6H&amp;prodType=table</t>
  </si>
  <si>
    <t>1, 2</t>
  </si>
  <si>
    <t>1, 2, 3, 7</t>
  </si>
  <si>
    <t>2, 3, 7</t>
  </si>
  <si>
    <t>4, 5</t>
  </si>
  <si>
    <t>3, 6, 8</t>
  </si>
  <si>
    <t>6, 8</t>
  </si>
  <si>
    <t>2, 8</t>
  </si>
  <si>
    <t>2, 3, 4, 5</t>
  </si>
  <si>
    <t>Harris (R)</t>
  </si>
  <si>
    <t>Harris (R) Ruppersberger (D)</t>
  </si>
  <si>
    <t>Ruppersberger (D) Sarbanes (D), Brown (D), Hoyer (D)</t>
  </si>
  <si>
    <t>Hoyer (D)</t>
  </si>
  <si>
    <t>Brown (D), Hoyer (D)</t>
  </si>
  <si>
    <t>Trone (D)</t>
  </si>
  <si>
    <t>Harris (R), Ruppersberger (D), Sarbanes (D), Cummings (D)</t>
  </si>
  <si>
    <t>Ruppersberger (D), Sarbanes (D), Cummings (D)</t>
  </si>
  <si>
    <t>Ruppersberger (D), Raskin (D)</t>
  </si>
  <si>
    <t>Trone (D), Raskin (D)</t>
  </si>
  <si>
    <t>Sarbanes (D), Trone (D), Raskin (D)</t>
  </si>
  <si>
    <t>Percent State</t>
  </si>
  <si>
    <t>Percent Federal</t>
  </si>
  <si>
    <t>Total Revenue and Nonrevenue, 2017-2018</t>
  </si>
  <si>
    <t>State Funds</t>
  </si>
  <si>
    <t>Federal Funds</t>
  </si>
  <si>
    <t>American Indian, Alaskan Native</t>
  </si>
  <si>
    <t>Selected Financial Data, Maryland Public Schools, 2017-2018</t>
  </si>
  <si>
    <t>http://marylandpublicschools.org/about/Documents/DBS/SFD/2017-2018/SFD20172018Part1.pdf</t>
  </si>
  <si>
    <t>Order number</t>
  </si>
  <si>
    <t>Largest by Race?</t>
  </si>
  <si>
    <t>White</t>
  </si>
  <si>
    <t>By Representation</t>
  </si>
  <si>
    <t>Congressman</t>
  </si>
  <si>
    <t>Total Federal funds</t>
  </si>
  <si>
    <t>Total State funds</t>
  </si>
  <si>
    <t>Counties Represented</t>
  </si>
  <si>
    <t>Andy Harris (R)</t>
  </si>
  <si>
    <t>Dutch Ruppersberger (D)</t>
  </si>
  <si>
    <t>John Sarbanes (D)</t>
  </si>
  <si>
    <t>Anthony Brown (D)</t>
  </si>
  <si>
    <t>Steny Hoyer (D)</t>
  </si>
  <si>
    <t>Elijah Cummings (D)</t>
  </si>
  <si>
    <t>Jamie Raskin (D)</t>
  </si>
  <si>
    <t>David Trone (D)</t>
  </si>
  <si>
    <t>213.7 million</t>
  </si>
  <si>
    <t>253.7 million</t>
  </si>
  <si>
    <t>184.3 million</t>
  </si>
  <si>
    <t>Baltimore County, Caroline, Cecil, Drochester, Harford, Kent, Queen Anne's, Somerset, Talbot, Wicomico, Worcester</t>
  </si>
  <si>
    <t>Anne Arundel, Baltimore County, Baltimore City, Carroll, Harford, Howard</t>
  </si>
  <si>
    <t>Anne Arundel, Baltimore County, Baltimore City, Howard, Montgomery</t>
  </si>
  <si>
    <t>Anne Arundel, Prince George's</t>
  </si>
  <si>
    <t>Anne Arundel, Calvert, Charles, Prince George's, St. Mary's</t>
  </si>
  <si>
    <t>Allegany, Frederick, Garrett, Montgomery, Washington</t>
  </si>
  <si>
    <t>Baltimore County, Baltimore City, Howard</t>
  </si>
  <si>
    <t>Carroll, Frederick, Montgomery</t>
  </si>
  <si>
    <t>391.7 million</t>
  </si>
  <si>
    <t>467.7 million</t>
  </si>
  <si>
    <t>204.8 million</t>
  </si>
  <si>
    <t>288.4 million</t>
  </si>
  <si>
    <t>158 million</t>
  </si>
  <si>
    <t>1.61 billion</t>
  </si>
  <si>
    <t>2.90 billion</t>
  </si>
  <si>
    <t>3.40 billion</t>
  </si>
  <si>
    <t>1.68 billion</t>
  </si>
  <si>
    <t>2.12 billion</t>
  </si>
  <si>
    <t>1.51 billion</t>
  </si>
  <si>
    <t>2.05 billion</t>
  </si>
  <si>
    <t>1.34 billion</t>
  </si>
  <si>
    <t>Maryland</t>
  </si>
  <si>
    <t>Census quick facts</t>
  </si>
  <si>
    <t>https://www.census.gov/quickfacts/MD</t>
  </si>
  <si>
    <t>Total Students</t>
  </si>
  <si>
    <t>Maryland Enrollment by Counties</t>
  </si>
  <si>
    <t>http://www.marylandpublicschools.org/about/Documents/DCAA/SSP/20172018Student/2018EnrollbyRace.pdf</t>
  </si>
  <si>
    <t>American Indian, Alaskan Native Students</t>
  </si>
  <si>
    <t>Percent American Indian, Alaskan Native Students</t>
  </si>
  <si>
    <t>Asian Students</t>
  </si>
  <si>
    <t>Percent Asian Students</t>
  </si>
  <si>
    <t>Black Students</t>
  </si>
  <si>
    <t>Percent Black Students</t>
  </si>
  <si>
    <t>White Students</t>
  </si>
  <si>
    <t>Percent White Students</t>
  </si>
  <si>
    <t>Hispanic Students</t>
  </si>
  <si>
    <t>Percent Hispanic Students</t>
  </si>
  <si>
    <t>Hawaiian, other Pacific Islander Students</t>
  </si>
  <si>
    <t>Percent Hawaiian, other Pacific Islander Students</t>
  </si>
  <si>
    <t>County Population Percent White</t>
  </si>
  <si>
    <t>County Population Percent Black</t>
  </si>
  <si>
    <t>County Population Percent Asian</t>
  </si>
  <si>
    <t>County Spending per Capita</t>
  </si>
  <si>
    <t>County Spending per Student</t>
  </si>
  <si>
    <t>County Popluation's Percent of Maryland's Population</t>
  </si>
  <si>
    <t>County Budget's Percent of State Education Budget</t>
  </si>
  <si>
    <t>County's Student Diversity, Ranked Highest to Lowest</t>
  </si>
  <si>
    <t>County Population Percent Hispanic</t>
  </si>
  <si>
    <t>Estimated Median Household Income in Inflation-Adjusted 2017 Dollars</t>
  </si>
  <si>
    <t>Median Household Income by County</t>
  </si>
  <si>
    <t>https://factfinder.census.gov/faces/tableservices/jsf/pages/productview.xhtml?pid=ACS_17_5YR_B19013&amp;prodType=table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</si>
</sst>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SansSerif"/>
    </font>
    <font>
      <sz val="10"/>
      <color theme="1"/>
      <name val="SansSerif"/>
    </font>
    <font>
      <b/>
      <sz val="10"/>
      <color theme="1"/>
      <name val="SansSerif"/>
    </font>
    <font>
      <b/>
      <sz val="11"/>
      <color theme="1"/>
      <name val="Calibri"/>
      <family val="2"/>
      <scheme val="minor"/>
    </font>
    <font>
      <sz val="10"/>
      <color rgb="FF000000"/>
      <name val="SansSerif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1"/>
    <xf numFmtId="0" fontId="6" fillId="0" borderId="0" xfId="0" applyFont="1"/>
    <xf numFmtId="0" fontId="6" fillId="0" borderId="0" xfId="0" applyFont="1" applyAlignment="1"/>
    <xf numFmtId="0" fontId="6" fillId="0" borderId="0" xfId="0" applyFont="1" applyAlignment="1">
      <alignment wrapText="1"/>
    </xf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wrapText="1"/>
    </xf>
    <xf numFmtId="1" fontId="5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left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1" fontId="4" fillId="2" borderId="1" xfId="0" applyNumberFormat="1" applyFont="1" applyFill="1" applyBorder="1" applyAlignment="1">
      <alignment horizontal="left" wrapText="1"/>
    </xf>
    <xf numFmtId="3" fontId="5" fillId="0" borderId="1" xfId="0" applyNumberFormat="1" applyFont="1" applyBorder="1" applyAlignment="1">
      <alignment horizontal="left"/>
    </xf>
    <xf numFmtId="3" fontId="7" fillId="0" borderId="0" xfId="0" applyNumberFormat="1" applyFont="1"/>
    <xf numFmtId="3" fontId="7" fillId="0" borderId="0" xfId="0" applyNumberFormat="1" applyFont="1" applyAlignment="1">
      <alignment wrapText="1"/>
    </xf>
    <xf numFmtId="3" fontId="5" fillId="0" borderId="0" xfId="0" applyNumberFormat="1" applyFont="1" applyAlignment="1">
      <alignment horizontal="left"/>
    </xf>
    <xf numFmtId="1" fontId="5" fillId="0" borderId="2" xfId="0" applyNumberFormat="1" applyFont="1" applyBorder="1" applyAlignment="1">
      <alignment horizontal="left"/>
    </xf>
    <xf numFmtId="2" fontId="5" fillId="0" borderId="2" xfId="0" applyNumberFormat="1" applyFont="1" applyBorder="1" applyAlignment="1">
      <alignment horizontal="left"/>
    </xf>
    <xf numFmtId="3" fontId="5" fillId="0" borderId="2" xfId="0" applyNumberFormat="1" applyFont="1" applyBorder="1" applyAlignment="1">
      <alignment horizontal="left"/>
    </xf>
    <xf numFmtId="0" fontId="0" fillId="0" borderId="1" xfId="0" applyBorder="1"/>
    <xf numFmtId="0" fontId="5" fillId="0" borderId="2" xfId="0" applyFont="1" applyBorder="1" applyAlignment="1">
      <alignment wrapText="1"/>
    </xf>
    <xf numFmtId="1" fontId="5" fillId="0" borderId="1" xfId="0" applyNumberFormat="1" applyFont="1" applyFill="1" applyBorder="1" applyAlignment="1">
      <alignment horizontal="left"/>
    </xf>
    <xf numFmtId="1" fontId="4" fillId="2" borderId="2" xfId="0" applyNumberFormat="1" applyFont="1" applyFill="1" applyBorder="1" applyAlignment="1">
      <alignment horizontal="left" wrapText="1"/>
    </xf>
    <xf numFmtId="3" fontId="8" fillId="0" borderId="1" xfId="0" applyNumberFormat="1" applyFont="1" applyBorder="1" applyAlignment="1">
      <alignment horizontal="left" shrinkToFit="1"/>
    </xf>
    <xf numFmtId="1" fontId="8" fillId="0" borderId="1" xfId="0" applyNumberFormat="1" applyFont="1" applyBorder="1" applyAlignment="1">
      <alignment horizontal="left" shrinkToFit="1"/>
    </xf>
    <xf numFmtId="164" fontId="8" fillId="0" borderId="1" xfId="0" applyNumberFormat="1" applyFont="1" applyBorder="1" applyAlignment="1">
      <alignment horizontal="left" shrinkToFit="1"/>
    </xf>
    <xf numFmtId="3" fontId="4" fillId="2" borderId="3" xfId="0" applyNumberFormat="1" applyFont="1" applyFill="1" applyBorder="1" applyAlignment="1">
      <alignment horizontal="left" vertical="top" wrapText="1"/>
    </xf>
    <xf numFmtId="3" fontId="4" fillId="2" borderId="4" xfId="0" applyNumberFormat="1" applyFont="1" applyFill="1" applyBorder="1" applyAlignment="1">
      <alignment horizontal="left" vertical="top" wrapText="1"/>
    </xf>
    <xf numFmtId="3" fontId="5" fillId="0" borderId="1" xfId="0" applyNumberFormat="1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javascript:openMetadata('table','table.en.PEP_2018_PEPSR6H'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2" name="Picture 1" descr="more informati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12B879-3016-4967-880B-636E8D398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factfinder.census.gov/faces/tableservices/jsf/pages/productview.xhtml?pid=PEP_2018_PEPSR6H&amp;prodType=table" TargetMode="External"/><Relationship Id="rId7" Type="http://schemas.openxmlformats.org/officeDocument/2006/relationships/hyperlink" Target="https://factfinder.census.gov/faces/tableservices/jsf/pages/productview.xhtml?pid=ACS_17_5YR_B19013&amp;prodType=table" TargetMode="External"/><Relationship Id="rId2" Type="http://schemas.openxmlformats.org/officeDocument/2006/relationships/hyperlink" Target="javascript:openMetadata('table','table.en.PEP_2018_PEPSR6H')" TargetMode="External"/><Relationship Id="rId1" Type="http://schemas.openxmlformats.org/officeDocument/2006/relationships/hyperlink" Target="https://factfinder.census.gov/faces/tableservices/jsf/pages/productview.xhtml?src=bkmk" TargetMode="External"/><Relationship Id="rId6" Type="http://schemas.openxmlformats.org/officeDocument/2006/relationships/hyperlink" Target="http://www.marylandpublicschools.org/about/Documents/DCAA/SSP/20172018Student/2018EnrollbyRace.pdf" TargetMode="External"/><Relationship Id="rId5" Type="http://schemas.openxmlformats.org/officeDocument/2006/relationships/hyperlink" Target="https://www.census.gov/quickfacts/MD" TargetMode="External"/><Relationship Id="rId4" Type="http://schemas.openxmlformats.org/officeDocument/2006/relationships/hyperlink" Target="http://marylandpublicschools.org/about/Documents/DBS/SFD/2017-2018/SFD20172018Part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C19D3-E0B8-48D9-84CF-6EEA978055E3}">
  <dimension ref="A1:AO35"/>
  <sheetViews>
    <sheetView tabSelected="1" zoomScaleNormal="100" workbookViewId="0">
      <pane xSplit="2" ySplit="1" topLeftCell="AD2" activePane="bottomRight" state="frozen"/>
      <selection pane="topRight" activeCell="B1" sqref="B1"/>
      <selection pane="bottomLeft" activeCell="A4" sqref="A4"/>
      <selection pane="bottomRight" activeCell="AK7" sqref="AK7"/>
    </sheetView>
  </sheetViews>
  <sheetFormatPr baseColWidth="10" defaultColWidth="8.83203125" defaultRowHeight="15"/>
  <cols>
    <col min="1" max="1" width="7.83203125" customWidth="1"/>
    <col min="2" max="2" width="22" customWidth="1"/>
    <col min="3" max="3" width="13.83203125" customWidth="1"/>
    <col min="4" max="4" width="30.33203125" customWidth="1"/>
    <col min="5" max="5" width="10.6640625" customWidth="1"/>
    <col min="6" max="6" width="13.5" bestFit="1" customWidth="1"/>
    <col min="7" max="7" width="12.33203125" customWidth="1"/>
    <col min="8" max="8" width="13.5" bestFit="1" customWidth="1"/>
    <col min="9" max="9" width="7.33203125" customWidth="1"/>
    <col min="10" max="10" width="7.83203125" customWidth="1"/>
    <col min="11" max="11" width="10.33203125" customWidth="1"/>
    <col min="12" max="12" width="7.6640625" bestFit="1" customWidth="1"/>
    <col min="13" max="13" width="9.33203125" customWidth="1"/>
    <col min="14" max="14" width="7.5" customWidth="1"/>
    <col min="15" max="16" width="9" customWidth="1"/>
    <col min="17" max="17" width="8.6640625" customWidth="1"/>
    <col min="18" max="18" width="8.83203125" customWidth="1"/>
    <col min="19" max="32" width="9.83203125" customWidth="1"/>
    <col min="33" max="33" width="12.6640625" customWidth="1"/>
    <col min="34" max="36" width="9.83203125" customWidth="1"/>
    <col min="37" max="37" width="10.33203125" customWidth="1"/>
    <col min="38" max="38" width="11" customWidth="1"/>
    <col min="39" max="39" width="10.5" customWidth="1"/>
    <col min="40" max="40" width="10.33203125" customWidth="1"/>
    <col min="41" max="41" width="17.6640625" customWidth="1"/>
  </cols>
  <sheetData>
    <row r="1" spans="1:41" ht="85">
      <c r="A1" s="13" t="s">
        <v>66</v>
      </c>
      <c r="B1" s="2" t="s">
        <v>0</v>
      </c>
      <c r="C1" s="4" t="s">
        <v>1</v>
      </c>
      <c r="D1" s="2" t="s">
        <v>2</v>
      </c>
      <c r="E1" s="4" t="s">
        <v>30</v>
      </c>
      <c r="F1" s="4" t="s">
        <v>60</v>
      </c>
      <c r="G1" s="4" t="s">
        <v>61</v>
      </c>
      <c r="H1" s="4" t="s">
        <v>62</v>
      </c>
      <c r="I1" s="4" t="s">
        <v>58</v>
      </c>
      <c r="J1" s="4" t="s">
        <v>59</v>
      </c>
      <c r="K1" s="4" t="s">
        <v>3</v>
      </c>
      <c r="L1" s="2" t="s">
        <v>31</v>
      </c>
      <c r="M1" s="4" t="s">
        <v>63</v>
      </c>
      <c r="N1" s="2" t="s">
        <v>32</v>
      </c>
      <c r="O1" s="4" t="s">
        <v>33</v>
      </c>
      <c r="P1" s="4" t="s">
        <v>67</v>
      </c>
      <c r="Q1" s="4" t="s">
        <v>35</v>
      </c>
      <c r="R1" s="4" t="s">
        <v>34</v>
      </c>
      <c r="S1" s="4" t="s">
        <v>109</v>
      </c>
      <c r="T1" s="4" t="s">
        <v>112</v>
      </c>
      <c r="U1" s="4" t="s">
        <v>113</v>
      </c>
      <c r="V1" s="4" t="s">
        <v>114</v>
      </c>
      <c r="W1" s="4" t="s">
        <v>115</v>
      </c>
      <c r="X1" s="4" t="s">
        <v>116</v>
      </c>
      <c r="Y1" s="4" t="s">
        <v>117</v>
      </c>
      <c r="Z1" s="4" t="s">
        <v>118</v>
      </c>
      <c r="AA1" s="4" t="s">
        <v>119</v>
      </c>
      <c r="AB1" s="4" t="s">
        <v>120</v>
      </c>
      <c r="AC1" s="4" t="s">
        <v>121</v>
      </c>
      <c r="AD1" s="4" t="s">
        <v>122</v>
      </c>
      <c r="AE1" s="4" t="s">
        <v>123</v>
      </c>
      <c r="AF1" s="4" t="s">
        <v>131</v>
      </c>
      <c r="AG1" s="4" t="s">
        <v>129</v>
      </c>
      <c r="AH1" s="4" t="s">
        <v>130</v>
      </c>
      <c r="AI1" s="4" t="s">
        <v>127</v>
      </c>
      <c r="AJ1" s="4" t="s">
        <v>128</v>
      </c>
      <c r="AK1" s="4" t="s">
        <v>124</v>
      </c>
      <c r="AL1" s="4" t="s">
        <v>125</v>
      </c>
      <c r="AM1" s="4" t="s">
        <v>126</v>
      </c>
      <c r="AN1" s="4" t="s">
        <v>132</v>
      </c>
      <c r="AO1" s="13" t="s">
        <v>133</v>
      </c>
    </row>
    <row r="2" spans="1:41">
      <c r="A2" s="14">
        <v>1</v>
      </c>
      <c r="B2" s="2" t="s">
        <v>4</v>
      </c>
      <c r="C2" s="8">
        <v>6</v>
      </c>
      <c r="D2" s="9" t="s">
        <v>52</v>
      </c>
      <c r="E2" s="10">
        <v>70975</v>
      </c>
      <c r="F2" s="10">
        <v>160139569</v>
      </c>
      <c r="G2" s="10">
        <v>105195752</v>
      </c>
      <c r="H2" s="10">
        <v>11518499</v>
      </c>
      <c r="I2" s="11">
        <v>65.69</v>
      </c>
      <c r="J2" s="11">
        <v>7.19</v>
      </c>
      <c r="K2" s="16">
        <v>62682</v>
      </c>
      <c r="L2" s="16">
        <v>5815</v>
      </c>
      <c r="M2" s="16">
        <v>147</v>
      </c>
      <c r="N2" s="15">
        <v>817</v>
      </c>
      <c r="O2" s="16">
        <v>46</v>
      </c>
      <c r="P2" s="16" t="s">
        <v>68</v>
      </c>
      <c r="Q2" s="15">
        <v>69654</v>
      </c>
      <c r="R2" s="15">
        <v>1321</v>
      </c>
      <c r="S2" s="27">
        <v>8629</v>
      </c>
      <c r="T2" s="28">
        <v>14</v>
      </c>
      <c r="U2" s="29">
        <v>0.2</v>
      </c>
      <c r="V2" s="28">
        <v>82</v>
      </c>
      <c r="W2" s="29">
        <v>1</v>
      </c>
      <c r="X2" s="28">
        <v>284</v>
      </c>
      <c r="Y2" s="29">
        <v>3.3</v>
      </c>
      <c r="Z2" s="27">
        <v>7591</v>
      </c>
      <c r="AA2" s="29">
        <v>88</v>
      </c>
      <c r="AB2" s="28">
        <v>122</v>
      </c>
      <c r="AC2" s="29">
        <v>1.4</v>
      </c>
      <c r="AD2" s="28">
        <v>3</v>
      </c>
      <c r="AE2" s="29">
        <v>0</v>
      </c>
      <c r="AF2" s="28">
        <f t="shared" ref="AF2:AF25" si="0">RANK(AA2,$AA$2:$AA$25,1)</f>
        <v>23</v>
      </c>
      <c r="AG2" s="11">
        <f>($E$2/$E$26)*100</f>
        <v>1.17455423205253</v>
      </c>
      <c r="AH2" s="11">
        <f t="shared" ref="AH2:AH25" si="1">(F2/$F$26)*100</f>
        <v>0.99590475480721785</v>
      </c>
      <c r="AI2" s="11">
        <f t="shared" ref="AI2:AI26" si="2">F2/E2</f>
        <v>2256.2813525889396</v>
      </c>
      <c r="AJ2" s="11">
        <f t="shared" ref="AJ2:AJ26" si="3">F2/S2</f>
        <v>18558.299802989917</v>
      </c>
      <c r="AK2" s="11">
        <f t="shared" ref="AK2:AK26" si="4">(K2/E2)*100</f>
        <v>88.315604085945751</v>
      </c>
      <c r="AL2" s="11">
        <f t="shared" ref="AL2:AL26" si="5">(L2/E2)*100</f>
        <v>8.1930257132793241</v>
      </c>
      <c r="AM2" s="11">
        <f t="shared" ref="AM2:AM26" si="6">(N2/E2)*100</f>
        <v>1.1511095456146532</v>
      </c>
      <c r="AN2" s="11">
        <f t="shared" ref="AN2:AN26" si="7">(R2/E2)*100</f>
        <v>1.8612187389926031</v>
      </c>
      <c r="AO2" s="32">
        <v>42771</v>
      </c>
    </row>
    <row r="3" spans="1:41" ht="29">
      <c r="A3" s="14">
        <v>2</v>
      </c>
      <c r="B3" s="3" t="s">
        <v>5</v>
      </c>
      <c r="C3" s="8" t="s">
        <v>46</v>
      </c>
      <c r="D3" s="9" t="s">
        <v>49</v>
      </c>
      <c r="E3" s="10">
        <v>576031</v>
      </c>
      <c r="F3" s="10">
        <v>1428852510</v>
      </c>
      <c r="G3" s="10">
        <v>447460065</v>
      </c>
      <c r="H3" s="10">
        <v>58770535</v>
      </c>
      <c r="I3" s="11">
        <v>31.32</v>
      </c>
      <c r="J3" s="11">
        <v>4.1100000000000003</v>
      </c>
      <c r="K3" s="16">
        <v>427188</v>
      </c>
      <c r="L3" s="16">
        <v>102870</v>
      </c>
      <c r="M3" s="16">
        <v>2543</v>
      </c>
      <c r="N3" s="15">
        <v>24227</v>
      </c>
      <c r="O3" s="16">
        <v>705</v>
      </c>
      <c r="P3" s="16" t="s">
        <v>68</v>
      </c>
      <c r="Q3" s="15">
        <v>529469</v>
      </c>
      <c r="R3" s="15">
        <v>46562</v>
      </c>
      <c r="S3" s="27">
        <v>82777</v>
      </c>
      <c r="T3" s="28">
        <v>232</v>
      </c>
      <c r="U3" s="29">
        <v>0.3</v>
      </c>
      <c r="V3" s="27">
        <v>3088</v>
      </c>
      <c r="W3" s="29">
        <v>3.7</v>
      </c>
      <c r="X3" s="27">
        <v>17296</v>
      </c>
      <c r="Y3" s="29">
        <v>20.9</v>
      </c>
      <c r="Z3" s="27">
        <v>44631</v>
      </c>
      <c r="AA3" s="29">
        <v>53.9</v>
      </c>
      <c r="AB3" s="27">
        <v>12276</v>
      </c>
      <c r="AC3" s="29">
        <v>14.8</v>
      </c>
      <c r="AD3" s="28">
        <v>186</v>
      </c>
      <c r="AE3" s="29">
        <v>0.2</v>
      </c>
      <c r="AF3" s="28">
        <f t="shared" si="0"/>
        <v>10</v>
      </c>
      <c r="AG3" s="11">
        <f>($E$3/$E$26)*100</f>
        <v>9.5326473947650712</v>
      </c>
      <c r="AH3" s="11">
        <f t="shared" si="1"/>
        <v>8.8860049862331518</v>
      </c>
      <c r="AI3" s="11">
        <f t="shared" si="2"/>
        <v>2480.5132189066212</v>
      </c>
      <c r="AJ3" s="11">
        <f t="shared" si="3"/>
        <v>17261.467678219797</v>
      </c>
      <c r="AK3" s="11">
        <f t="shared" si="4"/>
        <v>74.16059205146945</v>
      </c>
      <c r="AL3" s="11">
        <f t="shared" si="5"/>
        <v>17.858413870086853</v>
      </c>
      <c r="AM3" s="11">
        <f t="shared" si="6"/>
        <v>4.2058500323767296</v>
      </c>
      <c r="AN3" s="11">
        <f t="shared" si="7"/>
        <v>8.0832455197723743</v>
      </c>
      <c r="AO3" s="31">
        <v>94502</v>
      </c>
    </row>
    <row r="4" spans="1:41" ht="29">
      <c r="A4" s="14">
        <v>3</v>
      </c>
      <c r="B4" s="3" t="s">
        <v>6</v>
      </c>
      <c r="C4" s="8" t="s">
        <v>40</v>
      </c>
      <c r="D4" s="9" t="s">
        <v>53</v>
      </c>
      <c r="E4" s="10">
        <v>828431</v>
      </c>
      <c r="F4" s="10">
        <v>1970167289</v>
      </c>
      <c r="G4" s="10">
        <v>808155087</v>
      </c>
      <c r="H4" s="10">
        <v>104476420</v>
      </c>
      <c r="I4" s="11">
        <v>41.02</v>
      </c>
      <c r="J4" s="11">
        <v>5.3</v>
      </c>
      <c r="K4" s="16">
        <v>503788</v>
      </c>
      <c r="L4" s="16">
        <v>246356</v>
      </c>
      <c r="M4" s="16">
        <v>3637</v>
      </c>
      <c r="N4" s="15">
        <v>52462</v>
      </c>
      <c r="O4" s="16">
        <v>628</v>
      </c>
      <c r="P4" s="16" t="s">
        <v>68</v>
      </c>
      <c r="Q4" s="15">
        <v>781601</v>
      </c>
      <c r="R4" s="15">
        <v>46830</v>
      </c>
      <c r="S4" s="27">
        <v>113282</v>
      </c>
      <c r="T4" s="28">
        <v>487</v>
      </c>
      <c r="U4" s="29">
        <v>0.4</v>
      </c>
      <c r="V4" s="27">
        <v>8119</v>
      </c>
      <c r="W4" s="29">
        <v>7.2</v>
      </c>
      <c r="X4" s="27">
        <v>44297</v>
      </c>
      <c r="Y4" s="29">
        <v>39.1</v>
      </c>
      <c r="Z4" s="27">
        <v>6420</v>
      </c>
      <c r="AA4" s="29">
        <v>38.700000000000003</v>
      </c>
      <c r="AB4" s="27">
        <v>10979</v>
      </c>
      <c r="AC4" s="29">
        <v>9.6999999999999993</v>
      </c>
      <c r="AD4" s="28">
        <v>150</v>
      </c>
      <c r="AE4" s="29">
        <v>0.1</v>
      </c>
      <c r="AF4" s="28">
        <f t="shared" si="0"/>
        <v>6</v>
      </c>
      <c r="AG4" s="11">
        <f t="shared" ref="AG4:AG25" si="8">(E4/$E$26)*100</f>
        <v>13.709575724036766</v>
      </c>
      <c r="AH4" s="11">
        <f t="shared" si="1"/>
        <v>12.252430696130737</v>
      </c>
      <c r="AI4" s="11">
        <f t="shared" si="2"/>
        <v>2378.1911698137806</v>
      </c>
      <c r="AJ4" s="11">
        <f t="shared" si="3"/>
        <v>17391.706440564256</v>
      </c>
      <c r="AK4" s="11">
        <f t="shared" si="4"/>
        <v>60.812306637487012</v>
      </c>
      <c r="AL4" s="11">
        <f t="shared" si="5"/>
        <v>29.737660710427299</v>
      </c>
      <c r="AM4" s="11">
        <f t="shared" si="6"/>
        <v>6.3326939720990643</v>
      </c>
      <c r="AN4" s="11">
        <f t="shared" si="7"/>
        <v>5.652854613118051</v>
      </c>
      <c r="AO4" s="30">
        <v>71810</v>
      </c>
    </row>
    <row r="5" spans="1:41" ht="29">
      <c r="A5" s="14">
        <v>4</v>
      </c>
      <c r="B5" s="3" t="s">
        <v>7</v>
      </c>
      <c r="C5" s="8" t="s">
        <v>41</v>
      </c>
      <c r="D5" s="9" t="s">
        <v>54</v>
      </c>
      <c r="E5" s="10">
        <v>602495</v>
      </c>
      <c r="F5" s="10">
        <v>1536228472</v>
      </c>
      <c r="G5" s="10">
        <v>939957215</v>
      </c>
      <c r="H5" s="10">
        <v>154853512</v>
      </c>
      <c r="I5" s="11">
        <v>61.19</v>
      </c>
      <c r="J5" s="11">
        <v>10.08</v>
      </c>
      <c r="K5" s="16">
        <v>191310</v>
      </c>
      <c r="L5" s="16">
        <v>378476</v>
      </c>
      <c r="M5" s="16">
        <v>2723</v>
      </c>
      <c r="N5" s="15">
        <v>16663</v>
      </c>
      <c r="O5" s="16">
        <v>479</v>
      </c>
      <c r="P5" s="16" t="s">
        <v>31</v>
      </c>
      <c r="Q5" s="15">
        <v>569434</v>
      </c>
      <c r="R5" s="15">
        <v>33061</v>
      </c>
      <c r="S5" s="27">
        <v>80591</v>
      </c>
      <c r="T5" s="28">
        <v>186</v>
      </c>
      <c r="U5" s="29">
        <v>0.2</v>
      </c>
      <c r="V5" s="28">
        <v>776</v>
      </c>
      <c r="W5" s="29">
        <v>1</v>
      </c>
      <c r="X5" s="27">
        <v>63976</v>
      </c>
      <c r="Y5" s="29">
        <v>79.400000000000006</v>
      </c>
      <c r="Z5" s="27">
        <v>43826</v>
      </c>
      <c r="AA5" s="29">
        <v>8</v>
      </c>
      <c r="AB5" s="27">
        <v>8362</v>
      </c>
      <c r="AC5" s="29">
        <v>10.4</v>
      </c>
      <c r="AD5" s="28">
        <v>163</v>
      </c>
      <c r="AE5" s="29">
        <v>0.2</v>
      </c>
      <c r="AF5" s="28">
        <f t="shared" si="0"/>
        <v>2</v>
      </c>
      <c r="AG5" s="11">
        <f t="shared" si="8"/>
        <v>9.9705960132509901</v>
      </c>
      <c r="AH5" s="11">
        <f t="shared" si="1"/>
        <v>9.5537739316322678</v>
      </c>
      <c r="AI5" s="11">
        <f t="shared" si="2"/>
        <v>2549.7779599830706</v>
      </c>
      <c r="AJ5" s="11">
        <f t="shared" si="3"/>
        <v>19062.035115583625</v>
      </c>
      <c r="AK5" s="11">
        <f t="shared" si="4"/>
        <v>31.752960605482205</v>
      </c>
      <c r="AL5" s="11">
        <f t="shared" si="5"/>
        <v>62.818114673150816</v>
      </c>
      <c r="AM5" s="11">
        <f t="shared" si="6"/>
        <v>2.7656661051129054</v>
      </c>
      <c r="AN5" s="11">
        <f t="shared" si="7"/>
        <v>5.4873484427256658</v>
      </c>
      <c r="AO5" s="30">
        <v>46641</v>
      </c>
    </row>
    <row r="6" spans="1:41">
      <c r="A6" s="14">
        <v>5</v>
      </c>
      <c r="B6" s="3" t="s">
        <v>8</v>
      </c>
      <c r="C6" s="8">
        <v>5</v>
      </c>
      <c r="D6" s="9" t="s">
        <v>50</v>
      </c>
      <c r="E6" s="10">
        <v>92003</v>
      </c>
      <c r="F6" s="10">
        <v>272875786</v>
      </c>
      <c r="G6" s="10">
        <v>109565886</v>
      </c>
      <c r="H6" s="10">
        <v>10412247</v>
      </c>
      <c r="I6" s="11">
        <v>40.15</v>
      </c>
      <c r="J6" s="11">
        <v>3.82</v>
      </c>
      <c r="K6" s="16">
        <v>74831</v>
      </c>
      <c r="L6" s="16">
        <v>12061</v>
      </c>
      <c r="M6" s="16">
        <v>419</v>
      </c>
      <c r="N6" s="15">
        <v>1738</v>
      </c>
      <c r="O6" s="16">
        <v>102</v>
      </c>
      <c r="P6" s="16" t="s">
        <v>68</v>
      </c>
      <c r="Q6" s="15">
        <v>88185</v>
      </c>
      <c r="R6" s="15">
        <v>3818</v>
      </c>
      <c r="S6" s="27">
        <v>15908</v>
      </c>
      <c r="T6" s="28">
        <v>33</v>
      </c>
      <c r="U6" s="29">
        <v>0.2</v>
      </c>
      <c r="V6" s="28">
        <v>260</v>
      </c>
      <c r="W6" s="29">
        <v>1.6</v>
      </c>
      <c r="X6" s="27">
        <v>2044</v>
      </c>
      <c r="Y6" s="29">
        <v>12.8</v>
      </c>
      <c r="Z6" s="27">
        <v>11323</v>
      </c>
      <c r="AA6" s="29">
        <v>71.2</v>
      </c>
      <c r="AB6" s="28">
        <v>933</v>
      </c>
      <c r="AC6" s="29">
        <v>5.9</v>
      </c>
      <c r="AD6" s="28">
        <v>11</v>
      </c>
      <c r="AE6" s="29">
        <v>0.1</v>
      </c>
      <c r="AF6" s="28">
        <f t="shared" si="0"/>
        <v>19</v>
      </c>
      <c r="AG6" s="11">
        <f t="shared" si="8"/>
        <v>1.5225433323216473</v>
      </c>
      <c r="AH6" s="11">
        <f t="shared" si="1"/>
        <v>1.6970090181094273</v>
      </c>
      <c r="AI6" s="11">
        <f t="shared" si="2"/>
        <v>2965.9444365944587</v>
      </c>
      <c r="AJ6" s="11">
        <f t="shared" si="3"/>
        <v>17153.368493839578</v>
      </c>
      <c r="AK6" s="11">
        <f t="shared" si="4"/>
        <v>81.335391237242263</v>
      </c>
      <c r="AL6" s="11">
        <f t="shared" si="5"/>
        <v>13.109355129724031</v>
      </c>
      <c r="AM6" s="11">
        <f t="shared" si="6"/>
        <v>1.8890688347119118</v>
      </c>
      <c r="AN6" s="11">
        <f t="shared" si="7"/>
        <v>4.1498646783257067</v>
      </c>
      <c r="AO6" s="30">
        <v>100350</v>
      </c>
    </row>
    <row r="7" spans="1:41">
      <c r="A7" s="14">
        <v>6</v>
      </c>
      <c r="B7" s="3" t="s">
        <v>9</v>
      </c>
      <c r="C7" s="8">
        <v>1</v>
      </c>
      <c r="D7" s="9" t="s">
        <v>47</v>
      </c>
      <c r="E7" s="10">
        <v>33304</v>
      </c>
      <c r="F7" s="10">
        <v>86983406</v>
      </c>
      <c r="G7" s="10">
        <v>60650625</v>
      </c>
      <c r="H7" s="10">
        <v>8216333</v>
      </c>
      <c r="I7" s="11">
        <v>69.73</v>
      </c>
      <c r="J7" s="11">
        <v>9.4499999999999993</v>
      </c>
      <c r="K7" s="16">
        <v>26957</v>
      </c>
      <c r="L7" s="16">
        <v>4735</v>
      </c>
      <c r="M7" s="16">
        <v>284</v>
      </c>
      <c r="N7" s="15">
        <v>404</v>
      </c>
      <c r="O7" s="16">
        <v>107</v>
      </c>
      <c r="P7" s="16" t="s">
        <v>68</v>
      </c>
      <c r="Q7" s="15">
        <v>30843</v>
      </c>
      <c r="R7" s="15">
        <v>2461</v>
      </c>
      <c r="S7" s="27">
        <v>5787</v>
      </c>
      <c r="T7" s="28">
        <v>12</v>
      </c>
      <c r="U7" s="29">
        <v>0.2</v>
      </c>
      <c r="V7" s="28">
        <v>69</v>
      </c>
      <c r="W7" s="29">
        <v>1.2</v>
      </c>
      <c r="X7" s="28">
        <v>839</v>
      </c>
      <c r="Y7" s="29">
        <v>14.5</v>
      </c>
      <c r="Z7" s="27">
        <v>3629</v>
      </c>
      <c r="AA7" s="29">
        <v>62.7</v>
      </c>
      <c r="AB7" s="28">
        <v>795</v>
      </c>
      <c r="AC7" s="29">
        <v>13.7</v>
      </c>
      <c r="AD7" s="28">
        <v>2</v>
      </c>
      <c r="AE7" s="29">
        <v>0</v>
      </c>
      <c r="AF7" s="28">
        <f t="shared" si="0"/>
        <v>14</v>
      </c>
      <c r="AG7" s="11">
        <f t="shared" si="8"/>
        <v>0.55114271425540629</v>
      </c>
      <c r="AH7" s="11">
        <f t="shared" si="1"/>
        <v>0.540948050289349</v>
      </c>
      <c r="AI7" s="11">
        <f t="shared" si="2"/>
        <v>2611.800564496757</v>
      </c>
      <c r="AJ7" s="11">
        <f t="shared" si="3"/>
        <v>15030.828754104026</v>
      </c>
      <c r="AK7" s="11">
        <f t="shared" si="4"/>
        <v>80.942229161662254</v>
      </c>
      <c r="AL7" s="11">
        <f t="shared" si="5"/>
        <v>14.217511410040837</v>
      </c>
      <c r="AM7" s="11">
        <f t="shared" si="6"/>
        <v>1.2130674993994717</v>
      </c>
      <c r="AN7" s="11">
        <f t="shared" si="7"/>
        <v>7.38950276243094</v>
      </c>
      <c r="AO7" s="30">
        <v>52469</v>
      </c>
    </row>
    <row r="8" spans="1:41">
      <c r="A8" s="14">
        <v>7</v>
      </c>
      <c r="B8" s="3" t="s">
        <v>10</v>
      </c>
      <c r="C8" s="8" t="s">
        <v>45</v>
      </c>
      <c r="D8" s="9" t="s">
        <v>55</v>
      </c>
      <c r="E8" s="10">
        <v>168429</v>
      </c>
      <c r="F8" s="10">
        <v>381915960</v>
      </c>
      <c r="G8" s="10">
        <v>153253842</v>
      </c>
      <c r="H8" s="10">
        <v>13993242</v>
      </c>
      <c r="I8" s="11">
        <v>40.130000000000003</v>
      </c>
      <c r="J8" s="11">
        <v>3.66</v>
      </c>
      <c r="K8" s="16">
        <v>154810</v>
      </c>
      <c r="L8" s="16">
        <v>6417</v>
      </c>
      <c r="M8" s="16">
        <v>458</v>
      </c>
      <c r="N8" s="15">
        <v>3375</v>
      </c>
      <c r="O8" s="16">
        <v>128</v>
      </c>
      <c r="P8" s="16" t="s">
        <v>68</v>
      </c>
      <c r="Q8" s="15">
        <v>162181</v>
      </c>
      <c r="R8" s="15">
        <v>6248</v>
      </c>
      <c r="S8" s="27">
        <v>25290</v>
      </c>
      <c r="T8" s="28">
        <v>47</v>
      </c>
      <c r="U8" s="29">
        <v>0.2</v>
      </c>
      <c r="V8" s="28">
        <v>698</v>
      </c>
      <c r="W8" s="29">
        <v>2.8</v>
      </c>
      <c r="X8" s="28">
        <v>983</v>
      </c>
      <c r="Y8" s="29">
        <v>3.9</v>
      </c>
      <c r="Z8" s="27">
        <v>21112</v>
      </c>
      <c r="AA8" s="29">
        <v>83.5</v>
      </c>
      <c r="AB8" s="27">
        <v>1619</v>
      </c>
      <c r="AC8" s="29">
        <v>6.4</v>
      </c>
      <c r="AD8" s="28">
        <v>52</v>
      </c>
      <c r="AE8" s="29">
        <v>0.2</v>
      </c>
      <c r="AF8" s="28">
        <f t="shared" si="0"/>
        <v>22</v>
      </c>
      <c r="AG8" s="11">
        <f t="shared" si="8"/>
        <v>2.7873053152571408</v>
      </c>
      <c r="AH8" s="11">
        <f t="shared" si="1"/>
        <v>2.3751276644235455</v>
      </c>
      <c r="AI8" s="11">
        <f t="shared" si="2"/>
        <v>2267.5190139465294</v>
      </c>
      <c r="AJ8" s="11">
        <f t="shared" si="3"/>
        <v>15101.461447212338</v>
      </c>
      <c r="AK8" s="11">
        <f t="shared" si="4"/>
        <v>91.914100303391933</v>
      </c>
      <c r="AL8" s="11">
        <f t="shared" si="5"/>
        <v>3.8099139696845556</v>
      </c>
      <c r="AM8" s="11">
        <f t="shared" si="6"/>
        <v>2.0038116951356355</v>
      </c>
      <c r="AN8" s="11">
        <f t="shared" si="7"/>
        <v>3.7095749544318379</v>
      </c>
      <c r="AO8" s="30">
        <v>90510</v>
      </c>
    </row>
    <row r="9" spans="1:41">
      <c r="A9" s="14">
        <v>8</v>
      </c>
      <c r="B9" s="3" t="s">
        <v>11</v>
      </c>
      <c r="C9" s="8">
        <v>1</v>
      </c>
      <c r="D9" s="9" t="s">
        <v>47</v>
      </c>
      <c r="E9" s="10">
        <v>102826</v>
      </c>
      <c r="F9" s="10">
        <v>242158606</v>
      </c>
      <c r="G9" s="10">
        <v>127297491</v>
      </c>
      <c r="H9" s="10">
        <v>13733046</v>
      </c>
      <c r="I9" s="11">
        <v>52.57</v>
      </c>
      <c r="J9" s="11">
        <v>5.67</v>
      </c>
      <c r="K9" s="16">
        <v>90978</v>
      </c>
      <c r="L9" s="16">
        <v>7377</v>
      </c>
      <c r="M9" s="16">
        <v>422</v>
      </c>
      <c r="N9" s="15">
        <v>1495</v>
      </c>
      <c r="O9" s="16">
        <v>68</v>
      </c>
      <c r="P9" s="16" t="s">
        <v>68</v>
      </c>
      <c r="Q9" s="15">
        <v>98128</v>
      </c>
      <c r="R9" s="15">
        <v>4698</v>
      </c>
      <c r="S9" s="27">
        <v>15364</v>
      </c>
      <c r="T9" s="28">
        <v>37</v>
      </c>
      <c r="U9" s="29">
        <v>0.2</v>
      </c>
      <c r="V9" s="28">
        <v>109</v>
      </c>
      <c r="W9" s="29">
        <v>0.7</v>
      </c>
      <c r="X9" s="27">
        <v>1417</v>
      </c>
      <c r="Y9" s="29">
        <v>9.1999999999999993</v>
      </c>
      <c r="Z9" s="27">
        <v>11793</v>
      </c>
      <c r="AA9" s="29">
        <v>76.8</v>
      </c>
      <c r="AB9" s="27">
        <v>1050</v>
      </c>
      <c r="AC9" s="29">
        <v>6.8</v>
      </c>
      <c r="AD9" s="28">
        <v>18</v>
      </c>
      <c r="AE9" s="29">
        <v>0.1</v>
      </c>
      <c r="AF9" s="28">
        <f t="shared" si="0"/>
        <v>20</v>
      </c>
      <c r="AG9" s="11">
        <f t="shared" si="8"/>
        <v>1.7016514753791259</v>
      </c>
      <c r="AH9" s="11">
        <f t="shared" si="1"/>
        <v>1.5059794942553373</v>
      </c>
      <c r="AI9" s="11">
        <f t="shared" si="2"/>
        <v>2355.0328321630718</v>
      </c>
      <c r="AJ9" s="11">
        <f t="shared" si="3"/>
        <v>15761.42970580578</v>
      </c>
      <c r="AK9" s="11">
        <f t="shared" si="4"/>
        <v>88.477622391224003</v>
      </c>
      <c r="AL9" s="11">
        <f t="shared" si="5"/>
        <v>7.1742555384824849</v>
      </c>
      <c r="AM9" s="11">
        <f t="shared" si="6"/>
        <v>1.4539124345982533</v>
      </c>
      <c r="AN9" s="11">
        <f t="shared" si="7"/>
        <v>4.5688833563495619</v>
      </c>
      <c r="AO9" s="30">
        <v>70516</v>
      </c>
    </row>
    <row r="10" spans="1:41">
      <c r="A10" s="14">
        <v>9</v>
      </c>
      <c r="B10" s="3" t="s">
        <v>12</v>
      </c>
      <c r="C10" s="8">
        <v>5</v>
      </c>
      <c r="D10" s="9" t="s">
        <v>50</v>
      </c>
      <c r="E10" s="10">
        <v>161503</v>
      </c>
      <c r="F10" s="10">
        <v>455647067</v>
      </c>
      <c r="G10" s="10">
        <v>209427473</v>
      </c>
      <c r="H10" s="10">
        <v>20186278</v>
      </c>
      <c r="I10" s="11">
        <v>45.96</v>
      </c>
      <c r="J10" s="11">
        <v>4.43</v>
      </c>
      <c r="K10" s="16">
        <v>69056</v>
      </c>
      <c r="L10" s="16">
        <v>79150</v>
      </c>
      <c r="M10" s="16">
        <v>1234</v>
      </c>
      <c r="N10" s="15">
        <v>5485</v>
      </c>
      <c r="O10" s="16">
        <v>227</v>
      </c>
      <c r="P10" s="16" t="s">
        <v>31</v>
      </c>
      <c r="Q10" s="15">
        <v>151749</v>
      </c>
      <c r="R10" s="15">
        <v>9754</v>
      </c>
      <c r="S10" s="27">
        <v>26891</v>
      </c>
      <c r="T10" s="28">
        <v>106</v>
      </c>
      <c r="U10" s="29">
        <v>0.4</v>
      </c>
      <c r="V10" s="28">
        <v>839</v>
      </c>
      <c r="W10" s="29">
        <v>3.1</v>
      </c>
      <c r="X10" s="27">
        <v>14884</v>
      </c>
      <c r="Y10" s="29">
        <v>55.3</v>
      </c>
      <c r="Z10" s="27">
        <v>6784</v>
      </c>
      <c r="AA10" s="29">
        <v>25.2</v>
      </c>
      <c r="AB10" s="27">
        <v>2233</v>
      </c>
      <c r="AC10" s="29">
        <v>8.3000000000000007</v>
      </c>
      <c r="AD10" s="28">
        <v>40</v>
      </c>
      <c r="AE10" s="29">
        <v>0.1</v>
      </c>
      <c r="AF10" s="28">
        <f t="shared" si="0"/>
        <v>3</v>
      </c>
      <c r="AG10" s="11">
        <f t="shared" si="8"/>
        <v>2.6726880188683304</v>
      </c>
      <c r="AH10" s="11">
        <f t="shared" si="1"/>
        <v>2.8336599340995043</v>
      </c>
      <c r="AI10" s="11">
        <f t="shared" si="2"/>
        <v>2821.291660216838</v>
      </c>
      <c r="AJ10" s="11">
        <f t="shared" si="3"/>
        <v>16944.221747052918</v>
      </c>
      <c r="AK10" s="11">
        <f t="shared" si="4"/>
        <v>42.758338854386608</v>
      </c>
      <c r="AL10" s="11">
        <f t="shared" si="5"/>
        <v>49.008377553358137</v>
      </c>
      <c r="AM10" s="11">
        <f t="shared" si="6"/>
        <v>3.3962217420109844</v>
      </c>
      <c r="AN10" s="11">
        <f t="shared" si="7"/>
        <v>6.0395162938149758</v>
      </c>
      <c r="AO10" s="30">
        <v>93973</v>
      </c>
    </row>
    <row r="11" spans="1:41">
      <c r="A11" s="14">
        <v>10</v>
      </c>
      <c r="B11" s="3" t="s">
        <v>13</v>
      </c>
      <c r="C11" s="8">
        <v>1</v>
      </c>
      <c r="D11" s="9" t="s">
        <v>47</v>
      </c>
      <c r="E11" s="10">
        <v>31998</v>
      </c>
      <c r="F11" s="10">
        <v>96738409</v>
      </c>
      <c r="G11" s="10">
        <v>58193219</v>
      </c>
      <c r="H11" s="10">
        <v>8845417</v>
      </c>
      <c r="I11" s="11">
        <v>60.16</v>
      </c>
      <c r="J11" s="11">
        <v>9.14</v>
      </c>
      <c r="K11" s="16">
        <v>21398</v>
      </c>
      <c r="L11" s="16">
        <v>9285</v>
      </c>
      <c r="M11" s="16">
        <v>163</v>
      </c>
      <c r="N11" s="15">
        <v>382</v>
      </c>
      <c r="O11" s="16">
        <v>19</v>
      </c>
      <c r="P11" s="16" t="s">
        <v>68</v>
      </c>
      <c r="Q11" s="15">
        <v>30095</v>
      </c>
      <c r="R11" s="15">
        <v>1903</v>
      </c>
      <c r="S11" s="27">
        <v>4767</v>
      </c>
      <c r="T11" s="28">
        <v>4</v>
      </c>
      <c r="U11" s="29">
        <v>0.1</v>
      </c>
      <c r="V11" s="28">
        <v>78</v>
      </c>
      <c r="W11" s="29">
        <v>1.6</v>
      </c>
      <c r="X11" s="27">
        <v>1898</v>
      </c>
      <c r="Y11" s="29">
        <v>39.799999999999997</v>
      </c>
      <c r="Z11" s="27">
        <v>2058</v>
      </c>
      <c r="AA11" s="29">
        <v>43.2</v>
      </c>
      <c r="AB11" s="28">
        <v>393</v>
      </c>
      <c r="AC11" s="29">
        <v>8.1999999999999993</v>
      </c>
      <c r="AD11" s="28">
        <v>3</v>
      </c>
      <c r="AE11" s="29">
        <v>0.1</v>
      </c>
      <c r="AF11" s="28">
        <f t="shared" si="0"/>
        <v>9</v>
      </c>
      <c r="AG11" s="11">
        <f t="shared" si="8"/>
        <v>0.52952992345497507</v>
      </c>
      <c r="AH11" s="11">
        <f t="shared" si="1"/>
        <v>0.60161421750538968</v>
      </c>
      <c r="AI11" s="11">
        <f t="shared" si="2"/>
        <v>3023.264235264704</v>
      </c>
      <c r="AJ11" s="11">
        <f t="shared" si="3"/>
        <v>20293.352003356409</v>
      </c>
      <c r="AK11" s="11">
        <f t="shared" si="4"/>
        <v>66.872929558097383</v>
      </c>
      <c r="AL11" s="11">
        <f t="shared" si="5"/>
        <v>29.017438589911869</v>
      </c>
      <c r="AM11" s="11">
        <f t="shared" si="6"/>
        <v>1.1938246140383773</v>
      </c>
      <c r="AN11" s="11">
        <f t="shared" si="7"/>
        <v>5.9472467029189326</v>
      </c>
      <c r="AO11" s="30">
        <v>50532</v>
      </c>
    </row>
    <row r="12" spans="1:41">
      <c r="A12" s="14">
        <v>11</v>
      </c>
      <c r="B12" s="3" t="s">
        <v>14</v>
      </c>
      <c r="C12" s="8" t="s">
        <v>44</v>
      </c>
      <c r="D12" s="9" t="s">
        <v>56</v>
      </c>
      <c r="E12" s="10">
        <v>255648</v>
      </c>
      <c r="F12" s="10">
        <v>726419264</v>
      </c>
      <c r="G12" s="10">
        <v>294490549</v>
      </c>
      <c r="H12" s="10">
        <v>23559412</v>
      </c>
      <c r="I12" s="11">
        <v>40.54</v>
      </c>
      <c r="J12" s="11">
        <v>3.24</v>
      </c>
      <c r="K12" s="16">
        <v>207630</v>
      </c>
      <c r="L12" s="16">
        <v>26526</v>
      </c>
      <c r="M12" s="16">
        <v>1251</v>
      </c>
      <c r="N12" s="15">
        <v>12284</v>
      </c>
      <c r="O12" s="16">
        <v>236</v>
      </c>
      <c r="P12" s="16" t="s">
        <v>68</v>
      </c>
      <c r="Q12" s="15">
        <v>229661</v>
      </c>
      <c r="R12" s="15">
        <v>25987</v>
      </c>
      <c r="S12" s="27">
        <v>42140</v>
      </c>
      <c r="T12" s="28">
        <v>138</v>
      </c>
      <c r="U12" s="29">
        <v>0.3</v>
      </c>
      <c r="V12" s="27">
        <v>2268</v>
      </c>
      <c r="W12" s="29">
        <v>5.4</v>
      </c>
      <c r="X12" s="27">
        <v>5112</v>
      </c>
      <c r="Y12" s="29">
        <v>12.1</v>
      </c>
      <c r="Z12" s="27">
        <v>25460</v>
      </c>
      <c r="AA12" s="29">
        <v>60.4</v>
      </c>
      <c r="AB12" s="27">
        <v>6958</v>
      </c>
      <c r="AC12" s="29">
        <v>16.5</v>
      </c>
      <c r="AD12" s="28">
        <v>79</v>
      </c>
      <c r="AE12" s="29">
        <v>0.2</v>
      </c>
      <c r="AF12" s="28">
        <f t="shared" si="0"/>
        <v>12</v>
      </c>
      <c r="AG12" s="11">
        <f t="shared" si="8"/>
        <v>4.2306789759177903</v>
      </c>
      <c r="AH12" s="11">
        <f t="shared" si="1"/>
        <v>4.5175867745788656</v>
      </c>
      <c r="AI12" s="11">
        <f t="shared" si="2"/>
        <v>2841.482288146201</v>
      </c>
      <c r="AJ12" s="11">
        <f t="shared" si="3"/>
        <v>17238.23597532036</v>
      </c>
      <c r="AK12" s="11">
        <f t="shared" si="4"/>
        <v>81.217142320690954</v>
      </c>
      <c r="AL12" s="11">
        <f t="shared" si="5"/>
        <v>10.375985730379272</v>
      </c>
      <c r="AM12" s="11">
        <f t="shared" si="6"/>
        <v>4.8050444360996369</v>
      </c>
      <c r="AN12" s="11">
        <f t="shared" si="7"/>
        <v>10.165148954812867</v>
      </c>
      <c r="AO12" s="30">
        <v>88502</v>
      </c>
    </row>
    <row r="13" spans="1:41">
      <c r="A13" s="14">
        <v>12</v>
      </c>
      <c r="B13" s="3" t="s">
        <v>15</v>
      </c>
      <c r="C13" s="8">
        <v>6</v>
      </c>
      <c r="D13" s="9" t="s">
        <v>52</v>
      </c>
      <c r="E13" s="10">
        <v>29163</v>
      </c>
      <c r="F13" s="10">
        <v>59252419</v>
      </c>
      <c r="G13" s="10">
        <v>25515030</v>
      </c>
      <c r="H13" s="10">
        <v>4680200</v>
      </c>
      <c r="I13" s="11">
        <v>43.06</v>
      </c>
      <c r="J13" s="11">
        <v>7.9</v>
      </c>
      <c r="K13" s="16">
        <v>28423</v>
      </c>
      <c r="L13" s="16">
        <v>302</v>
      </c>
      <c r="M13" s="16">
        <v>65</v>
      </c>
      <c r="N13" s="15">
        <v>113</v>
      </c>
      <c r="O13" s="16">
        <v>1</v>
      </c>
      <c r="P13" s="16" t="s">
        <v>68</v>
      </c>
      <c r="Q13" s="15">
        <v>28807</v>
      </c>
      <c r="R13" s="15">
        <v>356</v>
      </c>
      <c r="S13" s="27">
        <v>3811</v>
      </c>
      <c r="T13" s="28">
        <v>0</v>
      </c>
      <c r="U13" s="29">
        <v>0</v>
      </c>
      <c r="V13" s="28">
        <v>11</v>
      </c>
      <c r="W13" s="29">
        <v>0.3</v>
      </c>
      <c r="X13" s="28">
        <v>10</v>
      </c>
      <c r="Y13" s="29">
        <v>0.3</v>
      </c>
      <c r="Z13" s="27">
        <v>3674</v>
      </c>
      <c r="AA13" s="29">
        <v>96.4</v>
      </c>
      <c r="AB13" s="28">
        <v>50</v>
      </c>
      <c r="AC13" s="29">
        <v>1.3</v>
      </c>
      <c r="AD13" s="28">
        <v>1</v>
      </c>
      <c r="AE13" s="29">
        <v>0</v>
      </c>
      <c r="AF13" s="28">
        <f t="shared" si="0"/>
        <v>24</v>
      </c>
      <c r="AG13" s="11">
        <f t="shared" si="8"/>
        <v>0.48261394955051684</v>
      </c>
      <c r="AH13" s="11">
        <f t="shared" si="1"/>
        <v>0.36848960056792424</v>
      </c>
      <c r="AI13" s="11">
        <f t="shared" si="2"/>
        <v>2031.7669306998594</v>
      </c>
      <c r="AJ13" s="11">
        <f t="shared" si="3"/>
        <v>15547.735240094464</v>
      </c>
      <c r="AK13" s="11">
        <f t="shared" si="4"/>
        <v>97.46253814765285</v>
      </c>
      <c r="AL13" s="11">
        <f t="shared" si="5"/>
        <v>1.0355587559578918</v>
      </c>
      <c r="AM13" s="11">
        <f t="shared" si="6"/>
        <v>0.38747728285841648</v>
      </c>
      <c r="AN13" s="11">
        <f t="shared" si="7"/>
        <v>1.2207248911291706</v>
      </c>
      <c r="AO13" s="30">
        <v>48174</v>
      </c>
    </row>
    <row r="14" spans="1:41">
      <c r="A14" s="14">
        <v>13</v>
      </c>
      <c r="B14" s="3" t="s">
        <v>16</v>
      </c>
      <c r="C14" s="8" t="s">
        <v>39</v>
      </c>
      <c r="D14" s="9" t="s">
        <v>48</v>
      </c>
      <c r="E14" s="10">
        <v>253956</v>
      </c>
      <c r="F14" s="10">
        <v>583162110</v>
      </c>
      <c r="G14" s="10">
        <v>245422720</v>
      </c>
      <c r="H14" s="10">
        <v>30467316</v>
      </c>
      <c r="I14" s="11">
        <v>42.08</v>
      </c>
      <c r="J14" s="11">
        <v>5.22</v>
      </c>
      <c r="K14" s="16">
        <v>201159</v>
      </c>
      <c r="L14" s="16">
        <v>36883</v>
      </c>
      <c r="M14" s="16">
        <v>824</v>
      </c>
      <c r="N14" s="15">
        <v>7802</v>
      </c>
      <c r="O14" s="16">
        <v>271</v>
      </c>
      <c r="P14" s="16" t="s">
        <v>68</v>
      </c>
      <c r="Q14" s="15">
        <v>241919</v>
      </c>
      <c r="R14" s="15">
        <v>12037</v>
      </c>
      <c r="S14" s="27">
        <v>37780</v>
      </c>
      <c r="T14" s="28">
        <v>107</v>
      </c>
      <c r="U14" s="29">
        <v>0.3</v>
      </c>
      <c r="V14" s="27">
        <v>1265</v>
      </c>
      <c r="W14" s="29">
        <v>3.3</v>
      </c>
      <c r="X14" s="27">
        <v>7203</v>
      </c>
      <c r="Y14" s="29">
        <v>19.100000000000001</v>
      </c>
      <c r="Z14" s="27">
        <v>24076</v>
      </c>
      <c r="AA14" s="29">
        <v>63.7</v>
      </c>
      <c r="AB14" s="27">
        <v>2704</v>
      </c>
      <c r="AC14" s="29">
        <v>7.2</v>
      </c>
      <c r="AD14" s="28">
        <v>79</v>
      </c>
      <c r="AE14" s="29">
        <v>0.2</v>
      </c>
      <c r="AF14" s="28">
        <f t="shared" si="0"/>
        <v>15</v>
      </c>
      <c r="AG14" s="11">
        <f t="shared" si="8"/>
        <v>4.2026783311748126</v>
      </c>
      <c r="AH14" s="11">
        <f t="shared" si="1"/>
        <v>3.6266734186877314</v>
      </c>
      <c r="AI14" s="11">
        <f t="shared" si="2"/>
        <v>2296.3116051599491</v>
      </c>
      <c r="AJ14" s="11">
        <f t="shared" si="3"/>
        <v>15435.736103758602</v>
      </c>
      <c r="AK14" s="11">
        <f t="shared" si="4"/>
        <v>79.210178141095312</v>
      </c>
      <c r="AL14" s="11">
        <f t="shared" si="5"/>
        <v>14.523382003181654</v>
      </c>
      <c r="AM14" s="11">
        <f t="shared" si="6"/>
        <v>3.0721857329616156</v>
      </c>
      <c r="AN14" s="11">
        <f t="shared" si="7"/>
        <v>4.7397974452267322</v>
      </c>
      <c r="AO14" s="30">
        <v>83445</v>
      </c>
    </row>
    <row r="15" spans="1:41" ht="29">
      <c r="A15" s="14">
        <v>14</v>
      </c>
      <c r="B15" s="3" t="s">
        <v>17</v>
      </c>
      <c r="C15" s="8" t="s">
        <v>41</v>
      </c>
      <c r="D15" s="9" t="s">
        <v>54</v>
      </c>
      <c r="E15" s="10">
        <v>323196</v>
      </c>
      <c r="F15" s="10">
        <v>1023075726</v>
      </c>
      <c r="G15" s="10">
        <v>307848221</v>
      </c>
      <c r="H15" s="10">
        <v>29142811</v>
      </c>
      <c r="I15" s="11">
        <v>30.09</v>
      </c>
      <c r="J15" s="11">
        <v>2.85</v>
      </c>
      <c r="K15" s="16">
        <v>182930</v>
      </c>
      <c r="L15" s="16">
        <v>64760</v>
      </c>
      <c r="M15" s="16">
        <v>1352</v>
      </c>
      <c r="N15" s="15">
        <v>61608</v>
      </c>
      <c r="O15" s="16">
        <v>286</v>
      </c>
      <c r="P15" s="16" t="s">
        <v>68</v>
      </c>
      <c r="Q15" s="15">
        <v>300097</v>
      </c>
      <c r="R15" s="15">
        <v>23099</v>
      </c>
      <c r="S15" s="27">
        <v>56784</v>
      </c>
      <c r="T15" s="28">
        <v>127</v>
      </c>
      <c r="U15" s="29">
        <v>0.2</v>
      </c>
      <c r="V15" s="27">
        <v>12425</v>
      </c>
      <c r="W15" s="29">
        <v>21.9</v>
      </c>
      <c r="X15" s="27">
        <v>13411</v>
      </c>
      <c r="Y15" s="29">
        <v>23.6</v>
      </c>
      <c r="Z15" s="27">
        <v>21161</v>
      </c>
      <c r="AA15" s="29">
        <v>37.299999999999997</v>
      </c>
      <c r="AB15" s="27">
        <v>6086</v>
      </c>
      <c r="AC15" s="29">
        <v>10.7</v>
      </c>
      <c r="AD15" s="28">
        <v>75</v>
      </c>
      <c r="AE15" s="29">
        <v>0.1</v>
      </c>
      <c r="AF15" s="28">
        <f t="shared" si="0"/>
        <v>5</v>
      </c>
      <c r="AG15" s="11">
        <f t="shared" si="8"/>
        <v>5.3485203181747023</v>
      </c>
      <c r="AH15" s="11">
        <f t="shared" si="1"/>
        <v>6.362487337849938</v>
      </c>
      <c r="AI15" s="11">
        <f t="shared" si="2"/>
        <v>3165.4962499535886</v>
      </c>
      <c r="AJ15" s="11">
        <f t="shared" si="3"/>
        <v>18016.971787827559</v>
      </c>
      <c r="AK15" s="11">
        <f t="shared" si="4"/>
        <v>56.600329211995195</v>
      </c>
      <c r="AL15" s="11">
        <f t="shared" si="5"/>
        <v>20.037376700206686</v>
      </c>
      <c r="AM15" s="11">
        <f t="shared" si="6"/>
        <v>19.062117105409719</v>
      </c>
      <c r="AN15" s="11">
        <f t="shared" si="7"/>
        <v>7.1470562754489544</v>
      </c>
      <c r="AO15" s="30">
        <v>115576</v>
      </c>
    </row>
    <row r="16" spans="1:41">
      <c r="A16" s="14">
        <v>15</v>
      </c>
      <c r="B16" s="3" t="s">
        <v>18</v>
      </c>
      <c r="C16" s="8">
        <v>1</v>
      </c>
      <c r="D16" s="9" t="s">
        <v>47</v>
      </c>
      <c r="E16" s="10">
        <v>19383</v>
      </c>
      <c r="F16" s="10">
        <v>31332868</v>
      </c>
      <c r="G16" s="10">
        <v>10863877</v>
      </c>
      <c r="H16" s="10">
        <v>2610945</v>
      </c>
      <c r="I16" s="11">
        <v>34.67</v>
      </c>
      <c r="J16" s="11">
        <v>8.33</v>
      </c>
      <c r="K16" s="16">
        <v>15772</v>
      </c>
      <c r="L16" s="16">
        <v>2900</v>
      </c>
      <c r="M16" s="16">
        <v>63</v>
      </c>
      <c r="N16" s="15">
        <v>267</v>
      </c>
      <c r="O16" s="16">
        <v>11</v>
      </c>
      <c r="P16" s="16" t="s">
        <v>68</v>
      </c>
      <c r="Q16" s="15">
        <v>18543</v>
      </c>
      <c r="R16" s="15">
        <v>840</v>
      </c>
      <c r="S16" s="27">
        <v>1993</v>
      </c>
      <c r="T16" s="28">
        <v>4</v>
      </c>
      <c r="U16" s="29">
        <v>0.2</v>
      </c>
      <c r="V16" s="28">
        <v>10</v>
      </c>
      <c r="W16" s="29">
        <v>0.5</v>
      </c>
      <c r="X16" s="28">
        <v>457</v>
      </c>
      <c r="Y16" s="29">
        <v>22.9</v>
      </c>
      <c r="Z16" s="27">
        <v>1213</v>
      </c>
      <c r="AA16" s="29">
        <v>60.9</v>
      </c>
      <c r="AB16" s="28">
        <v>169</v>
      </c>
      <c r="AC16" s="29">
        <v>8.5</v>
      </c>
      <c r="AD16" s="28">
        <v>0</v>
      </c>
      <c r="AE16" s="29">
        <v>0</v>
      </c>
      <c r="AF16" s="28">
        <f t="shared" si="0"/>
        <v>13</v>
      </c>
      <c r="AG16" s="11">
        <f t="shared" si="8"/>
        <v>0.32076625121344404</v>
      </c>
      <c r="AH16" s="11">
        <f t="shared" si="1"/>
        <v>0.19485847512769891</v>
      </c>
      <c r="AI16" s="11">
        <f t="shared" si="2"/>
        <v>1616.5128205128206</v>
      </c>
      <c r="AJ16" s="11">
        <f t="shared" si="3"/>
        <v>15721.459106874059</v>
      </c>
      <c r="AK16" s="11">
        <f t="shared" si="4"/>
        <v>81.370272919568691</v>
      </c>
      <c r="AL16" s="11">
        <f t="shared" si="5"/>
        <v>14.961564257338905</v>
      </c>
      <c r="AM16" s="11">
        <f t="shared" si="6"/>
        <v>1.3774957436929267</v>
      </c>
      <c r="AN16" s="11">
        <f t="shared" si="7"/>
        <v>4.3336944745395449</v>
      </c>
      <c r="AO16" s="30">
        <v>56638</v>
      </c>
    </row>
    <row r="17" spans="1:41">
      <c r="A17" s="14">
        <v>16</v>
      </c>
      <c r="B17" s="3" t="s">
        <v>19</v>
      </c>
      <c r="C17" s="8" t="s">
        <v>43</v>
      </c>
      <c r="D17" s="9" t="s">
        <v>57</v>
      </c>
      <c r="E17" s="10">
        <v>1052567</v>
      </c>
      <c r="F17" s="10">
        <v>3442835674</v>
      </c>
      <c r="G17" s="10">
        <v>898420233</v>
      </c>
      <c r="H17" s="10">
        <v>120471517</v>
      </c>
      <c r="I17" s="11">
        <v>26.1</v>
      </c>
      <c r="J17" s="11">
        <v>3.5</v>
      </c>
      <c r="K17" s="16">
        <v>634136</v>
      </c>
      <c r="L17" s="16">
        <v>209463</v>
      </c>
      <c r="M17" s="16">
        <v>7707</v>
      </c>
      <c r="N17" s="15">
        <v>164041</v>
      </c>
      <c r="O17" s="16">
        <v>1119</v>
      </c>
      <c r="P17" s="16" t="s">
        <v>68</v>
      </c>
      <c r="Q17" s="15">
        <v>843535</v>
      </c>
      <c r="R17" s="15">
        <v>209032</v>
      </c>
      <c r="S17" s="27">
        <v>161546</v>
      </c>
      <c r="T17" s="28">
        <v>275</v>
      </c>
      <c r="U17" s="29">
        <v>0.2</v>
      </c>
      <c r="V17" s="27">
        <v>23253</v>
      </c>
      <c r="W17" s="29">
        <v>14.4</v>
      </c>
      <c r="X17" s="27">
        <v>34615</v>
      </c>
      <c r="Y17" s="29">
        <v>21.4</v>
      </c>
      <c r="Z17" s="27">
        <v>45769</v>
      </c>
      <c r="AA17" s="29">
        <v>28.3</v>
      </c>
      <c r="AB17" s="27">
        <v>49704</v>
      </c>
      <c r="AC17" s="29">
        <v>30.8</v>
      </c>
      <c r="AD17" s="28">
        <v>88</v>
      </c>
      <c r="AE17" s="29">
        <v>0.1</v>
      </c>
      <c r="AF17" s="28">
        <f t="shared" si="0"/>
        <v>4</v>
      </c>
      <c r="AG17" s="11">
        <f t="shared" si="8"/>
        <v>17.418767514883204</v>
      </c>
      <c r="AH17" s="11">
        <f t="shared" si="1"/>
        <v>21.410925726648564</v>
      </c>
      <c r="AI17" s="11">
        <f t="shared" si="2"/>
        <v>3270.8945596812364</v>
      </c>
      <c r="AJ17" s="11">
        <f t="shared" si="3"/>
        <v>21311.797717058918</v>
      </c>
      <c r="AK17" s="11">
        <f t="shared" si="4"/>
        <v>60.246616129899564</v>
      </c>
      <c r="AL17" s="11">
        <f t="shared" si="5"/>
        <v>19.90020587763059</v>
      </c>
      <c r="AM17" s="11">
        <f t="shared" si="6"/>
        <v>15.584851130616864</v>
      </c>
      <c r="AN17" s="11">
        <f t="shared" si="7"/>
        <v>19.859258365500722</v>
      </c>
      <c r="AO17" s="30">
        <v>103178</v>
      </c>
    </row>
    <row r="18" spans="1:41">
      <c r="A18" s="14">
        <v>17</v>
      </c>
      <c r="B18" s="3" t="s">
        <v>20</v>
      </c>
      <c r="C18" s="8" t="s">
        <v>42</v>
      </c>
      <c r="D18" s="9" t="s">
        <v>51</v>
      </c>
      <c r="E18" s="10">
        <v>909308</v>
      </c>
      <c r="F18" s="10">
        <v>2366134020</v>
      </c>
      <c r="G18" s="10">
        <v>1241228953</v>
      </c>
      <c r="H18" s="10">
        <v>146063499</v>
      </c>
      <c r="I18" s="11">
        <v>52.46</v>
      </c>
      <c r="J18" s="11">
        <v>6.17</v>
      </c>
      <c r="K18" s="16">
        <v>245170</v>
      </c>
      <c r="L18" s="16">
        <v>585797</v>
      </c>
      <c r="M18" s="16">
        <v>10770</v>
      </c>
      <c r="N18" s="15">
        <v>41002</v>
      </c>
      <c r="O18" s="16">
        <v>1757</v>
      </c>
      <c r="P18" s="16" t="s">
        <v>31</v>
      </c>
      <c r="Q18" s="15">
        <v>736014</v>
      </c>
      <c r="R18" s="15">
        <v>173294</v>
      </c>
      <c r="S18" s="27">
        <v>132322</v>
      </c>
      <c r="T18" s="28">
        <v>372</v>
      </c>
      <c r="U18" s="29">
        <v>0.3</v>
      </c>
      <c r="V18" s="27">
        <v>3719</v>
      </c>
      <c r="W18" s="29">
        <v>2.8</v>
      </c>
      <c r="X18" s="27">
        <v>76881</v>
      </c>
      <c r="Y18" s="29">
        <v>58.1</v>
      </c>
      <c r="Z18" s="27">
        <v>5494</v>
      </c>
      <c r="AA18" s="29">
        <v>4.2</v>
      </c>
      <c r="AB18" s="27">
        <v>43860</v>
      </c>
      <c r="AC18" s="29">
        <v>33.1</v>
      </c>
      <c r="AD18" s="28">
        <v>284</v>
      </c>
      <c r="AE18" s="29">
        <v>0.2</v>
      </c>
      <c r="AF18" s="28">
        <f t="shared" si="0"/>
        <v>1</v>
      </c>
      <c r="AG18" s="11">
        <f t="shared" si="8"/>
        <v>15.04799661344448</v>
      </c>
      <c r="AH18" s="11">
        <f t="shared" si="1"/>
        <v>14.714939822456477</v>
      </c>
      <c r="AI18" s="11">
        <f t="shared" si="2"/>
        <v>2602.1260343030085</v>
      </c>
      <c r="AJ18" s="11">
        <f t="shared" si="3"/>
        <v>17881.637369447257</v>
      </c>
      <c r="AK18" s="11">
        <f t="shared" si="4"/>
        <v>26.962261411974819</v>
      </c>
      <c r="AL18" s="11">
        <f t="shared" si="5"/>
        <v>64.422285958113207</v>
      </c>
      <c r="AM18" s="11">
        <f t="shared" si="6"/>
        <v>4.5091432165998757</v>
      </c>
      <c r="AN18" s="11">
        <f t="shared" si="7"/>
        <v>19.057788999986801</v>
      </c>
      <c r="AO18" s="30">
        <v>78607</v>
      </c>
    </row>
    <row r="19" spans="1:41">
      <c r="A19" s="14">
        <v>18</v>
      </c>
      <c r="B19" s="3" t="s">
        <v>21</v>
      </c>
      <c r="C19" s="8">
        <v>1</v>
      </c>
      <c r="D19" s="9" t="s">
        <v>47</v>
      </c>
      <c r="E19" s="10">
        <v>50251</v>
      </c>
      <c r="F19" s="10">
        <v>110556617</v>
      </c>
      <c r="G19" s="10">
        <v>42189288</v>
      </c>
      <c r="H19" s="10">
        <v>5758609</v>
      </c>
      <c r="I19" s="11">
        <v>38.159999999999997</v>
      </c>
      <c r="J19" s="11">
        <v>5.21</v>
      </c>
      <c r="K19" s="16">
        <v>45092</v>
      </c>
      <c r="L19" s="16">
        <v>3232</v>
      </c>
      <c r="M19" s="16">
        <v>234</v>
      </c>
      <c r="N19" s="15">
        <v>596</v>
      </c>
      <c r="O19" s="16">
        <v>57</v>
      </c>
      <c r="P19" s="16" t="s">
        <v>68</v>
      </c>
      <c r="Q19" s="15">
        <v>48179</v>
      </c>
      <c r="R19" s="15">
        <v>2072</v>
      </c>
      <c r="S19" s="27">
        <v>7778</v>
      </c>
      <c r="T19" s="28">
        <v>10</v>
      </c>
      <c r="U19" s="29">
        <v>0.1</v>
      </c>
      <c r="V19" s="28">
        <v>103</v>
      </c>
      <c r="W19" s="29">
        <v>1.3</v>
      </c>
      <c r="X19" s="28">
        <v>454</v>
      </c>
      <c r="Y19" s="29">
        <v>5.8</v>
      </c>
      <c r="Z19" s="27">
        <v>6192</v>
      </c>
      <c r="AA19" s="29">
        <v>79.599999999999994</v>
      </c>
      <c r="AB19" s="28">
        <v>605</v>
      </c>
      <c r="AC19" s="29">
        <v>7.8</v>
      </c>
      <c r="AD19" s="28">
        <v>4</v>
      </c>
      <c r="AE19" s="29">
        <v>0.1</v>
      </c>
      <c r="AF19" s="28">
        <f t="shared" si="0"/>
        <v>21</v>
      </c>
      <c r="AG19" s="11">
        <f t="shared" si="8"/>
        <v>0.83159598048427874</v>
      </c>
      <c r="AH19" s="11">
        <f t="shared" si="1"/>
        <v>0.68754937479381184</v>
      </c>
      <c r="AI19" s="11">
        <f t="shared" si="2"/>
        <v>2200.0878987482838</v>
      </c>
      <c r="AJ19" s="11">
        <f t="shared" si="3"/>
        <v>14214.016070969401</v>
      </c>
      <c r="AK19" s="11">
        <f t="shared" si="4"/>
        <v>89.733537641041977</v>
      </c>
      <c r="AL19" s="11">
        <f t="shared" si="5"/>
        <v>6.431712801735288</v>
      </c>
      <c r="AM19" s="11">
        <f t="shared" si="6"/>
        <v>1.186046048834849</v>
      </c>
      <c r="AN19" s="11">
        <f t="shared" si="7"/>
        <v>4.1233010288352467</v>
      </c>
      <c r="AO19" s="30">
        <v>89241</v>
      </c>
    </row>
    <row r="20" spans="1:41">
      <c r="A20" s="14">
        <v>19</v>
      </c>
      <c r="B20" s="3" t="s">
        <v>22</v>
      </c>
      <c r="C20" s="8">
        <v>5</v>
      </c>
      <c r="D20" s="9" t="s">
        <v>50</v>
      </c>
      <c r="E20" s="10">
        <v>112664</v>
      </c>
      <c r="F20" s="10">
        <v>258156621</v>
      </c>
      <c r="G20" s="10">
        <v>119052937</v>
      </c>
      <c r="H20" s="10">
        <v>18318007</v>
      </c>
      <c r="I20" s="11">
        <v>46.12</v>
      </c>
      <c r="J20" s="11">
        <v>7.1</v>
      </c>
      <c r="K20" s="16">
        <v>88161</v>
      </c>
      <c r="L20" s="16">
        <v>16569</v>
      </c>
      <c r="M20" s="16">
        <v>516</v>
      </c>
      <c r="N20" s="15">
        <v>3316</v>
      </c>
      <c r="O20" s="16">
        <v>109</v>
      </c>
      <c r="P20" s="16" t="s">
        <v>68</v>
      </c>
      <c r="Q20" s="15">
        <v>106669</v>
      </c>
      <c r="R20" s="15">
        <v>5995</v>
      </c>
      <c r="S20" s="27">
        <v>18053</v>
      </c>
      <c r="T20" s="28">
        <v>56</v>
      </c>
      <c r="U20" s="29">
        <v>0.3</v>
      </c>
      <c r="V20" s="28">
        <v>456</v>
      </c>
      <c r="W20" s="29">
        <v>2.5</v>
      </c>
      <c r="X20" s="27">
        <v>3314</v>
      </c>
      <c r="Y20" s="29">
        <v>18.399999999999999</v>
      </c>
      <c r="Z20" s="27">
        <v>11580</v>
      </c>
      <c r="AA20" s="29">
        <v>64.099999999999994</v>
      </c>
      <c r="AB20" s="27">
        <v>1280</v>
      </c>
      <c r="AC20" s="29">
        <v>7.1</v>
      </c>
      <c r="AD20" s="28">
        <v>28</v>
      </c>
      <c r="AE20" s="29">
        <v>0.2</v>
      </c>
      <c r="AF20" s="28">
        <f t="shared" si="0"/>
        <v>16</v>
      </c>
      <c r="AG20" s="11">
        <f t="shared" si="8"/>
        <v>1.8644590066920219</v>
      </c>
      <c r="AH20" s="11">
        <f t="shared" si="1"/>
        <v>1.6054708273809881</v>
      </c>
      <c r="AI20" s="11">
        <f t="shared" si="2"/>
        <v>2291.3851895902862</v>
      </c>
      <c r="AJ20" s="11">
        <f t="shared" si="3"/>
        <v>14299.929153049354</v>
      </c>
      <c r="AK20" s="11">
        <f t="shared" si="4"/>
        <v>78.251260384861183</v>
      </c>
      <c r="AL20" s="11">
        <f t="shared" si="5"/>
        <v>14.706561102037918</v>
      </c>
      <c r="AM20" s="11">
        <f t="shared" si="6"/>
        <v>2.9432649293474404</v>
      </c>
      <c r="AN20" s="11">
        <f t="shared" si="7"/>
        <v>5.3211318611091389</v>
      </c>
      <c r="AO20" s="30">
        <v>86508</v>
      </c>
    </row>
    <row r="21" spans="1:41">
      <c r="A21" s="14">
        <v>20</v>
      </c>
      <c r="B21" s="3" t="s">
        <v>23</v>
      </c>
      <c r="C21" s="8">
        <v>1</v>
      </c>
      <c r="D21" s="9" t="s">
        <v>47</v>
      </c>
      <c r="E21" s="10">
        <v>25675</v>
      </c>
      <c r="F21" s="10">
        <v>62241699</v>
      </c>
      <c r="G21" s="10">
        <v>44272278</v>
      </c>
      <c r="H21" s="10">
        <v>6585244</v>
      </c>
      <c r="I21" s="11">
        <v>71.13</v>
      </c>
      <c r="J21" s="11">
        <v>10.58</v>
      </c>
      <c r="K21" s="16">
        <v>13841</v>
      </c>
      <c r="L21" s="16">
        <v>10794</v>
      </c>
      <c r="M21" s="16">
        <v>126</v>
      </c>
      <c r="N21" s="15">
        <v>235</v>
      </c>
      <c r="O21" s="16">
        <v>17</v>
      </c>
      <c r="P21" s="16" t="s">
        <v>68</v>
      </c>
      <c r="Q21" s="15">
        <v>24739</v>
      </c>
      <c r="R21" s="15">
        <v>936</v>
      </c>
      <c r="S21" s="27">
        <v>2918</v>
      </c>
      <c r="T21" s="28">
        <v>7</v>
      </c>
      <c r="U21" s="29">
        <v>0.2</v>
      </c>
      <c r="V21" s="28">
        <v>28</v>
      </c>
      <c r="W21" s="29">
        <v>1</v>
      </c>
      <c r="X21" s="27">
        <v>1313</v>
      </c>
      <c r="Y21" s="29">
        <v>45</v>
      </c>
      <c r="Z21" s="27">
        <v>1138</v>
      </c>
      <c r="AA21" s="29">
        <v>39</v>
      </c>
      <c r="AB21" s="28">
        <v>277</v>
      </c>
      <c r="AC21" s="29">
        <v>9.5</v>
      </c>
      <c r="AD21" s="28">
        <v>4</v>
      </c>
      <c r="AE21" s="29">
        <v>0.1</v>
      </c>
      <c r="AF21" s="28">
        <f t="shared" si="0"/>
        <v>7</v>
      </c>
      <c r="AG21" s="11">
        <f t="shared" si="8"/>
        <v>0.424891580245843</v>
      </c>
      <c r="AH21" s="11">
        <f t="shared" si="1"/>
        <v>0.38707987269142491</v>
      </c>
      <c r="AI21" s="11">
        <f t="shared" si="2"/>
        <v>2424.2141772151899</v>
      </c>
      <c r="AJ21" s="11">
        <f t="shared" si="3"/>
        <v>21330.260109664152</v>
      </c>
      <c r="AK21" s="11">
        <f t="shared" si="4"/>
        <v>53.90847127555989</v>
      </c>
      <c r="AL21" s="11">
        <f t="shared" si="5"/>
        <v>42.040895813047712</v>
      </c>
      <c r="AM21" s="11">
        <f t="shared" si="6"/>
        <v>0.91528724440116849</v>
      </c>
      <c r="AN21" s="11">
        <f t="shared" si="7"/>
        <v>3.6455696202531649</v>
      </c>
      <c r="AO21" s="30">
        <v>39239</v>
      </c>
    </row>
    <row r="22" spans="1:41">
      <c r="A22" s="14">
        <v>21</v>
      </c>
      <c r="B22" s="3" t="s">
        <v>24</v>
      </c>
      <c r="C22" s="8">
        <v>1</v>
      </c>
      <c r="D22" s="9" t="s">
        <v>47</v>
      </c>
      <c r="E22" s="10">
        <v>36968</v>
      </c>
      <c r="F22" s="10">
        <v>66845851</v>
      </c>
      <c r="G22" s="10">
        <v>17052439</v>
      </c>
      <c r="H22" s="10">
        <v>5403420</v>
      </c>
      <c r="I22" s="11">
        <v>25.51</v>
      </c>
      <c r="J22" s="11">
        <v>8.08</v>
      </c>
      <c r="K22" s="16">
        <v>30774</v>
      </c>
      <c r="L22" s="16">
        <v>4782</v>
      </c>
      <c r="M22" s="16">
        <v>149</v>
      </c>
      <c r="N22" s="15">
        <v>529</v>
      </c>
      <c r="O22" s="16">
        <v>76</v>
      </c>
      <c r="P22" s="16" t="s">
        <v>68</v>
      </c>
      <c r="Q22" s="15">
        <v>34438</v>
      </c>
      <c r="R22" s="15">
        <v>2530</v>
      </c>
      <c r="S22" s="27">
        <v>4646</v>
      </c>
      <c r="T22" s="28">
        <v>4</v>
      </c>
      <c r="U22" s="29">
        <v>0.1</v>
      </c>
      <c r="V22" s="28">
        <v>90</v>
      </c>
      <c r="W22" s="29">
        <v>1.9</v>
      </c>
      <c r="X22" s="28">
        <v>753</v>
      </c>
      <c r="Y22" s="29">
        <v>16.2</v>
      </c>
      <c r="Z22" s="27">
        <v>2713</v>
      </c>
      <c r="AA22" s="29">
        <v>58.4</v>
      </c>
      <c r="AB22" s="28">
        <v>830</v>
      </c>
      <c r="AC22" s="29">
        <v>17.899999999999999</v>
      </c>
      <c r="AD22" s="28">
        <v>2</v>
      </c>
      <c r="AE22" s="29">
        <v>0</v>
      </c>
      <c r="AF22" s="28">
        <f t="shared" si="0"/>
        <v>11</v>
      </c>
      <c r="AG22" s="11">
        <f t="shared" si="8"/>
        <v>0.61177768017637091</v>
      </c>
      <c r="AH22" s="11">
        <f t="shared" si="1"/>
        <v>0.41571300126350919</v>
      </c>
      <c r="AI22" s="11">
        <f t="shared" si="2"/>
        <v>1808.2084776022507</v>
      </c>
      <c r="AJ22" s="11">
        <f t="shared" si="3"/>
        <v>14387.828454584589</v>
      </c>
      <c r="AK22" s="11">
        <f t="shared" si="4"/>
        <v>83.244968621510495</v>
      </c>
      <c r="AL22" s="11">
        <f t="shared" si="5"/>
        <v>12.935511793983986</v>
      </c>
      <c r="AM22" s="11">
        <f t="shared" si="6"/>
        <v>1.4309673230902402</v>
      </c>
      <c r="AN22" s="11">
        <f t="shared" si="7"/>
        <v>6.843756762605496</v>
      </c>
      <c r="AO22" s="30">
        <v>65595</v>
      </c>
    </row>
    <row r="23" spans="1:41">
      <c r="A23" s="14">
        <v>22</v>
      </c>
      <c r="B23" s="3" t="s">
        <v>25</v>
      </c>
      <c r="C23" s="8">
        <v>6</v>
      </c>
      <c r="D23" s="9" t="s">
        <v>52</v>
      </c>
      <c r="E23" s="10">
        <v>150926</v>
      </c>
      <c r="F23" s="10">
        <v>329644659</v>
      </c>
      <c r="G23" s="10">
        <v>194312856</v>
      </c>
      <c r="H23" s="10">
        <v>24138301</v>
      </c>
      <c r="I23" s="11">
        <v>58.95</v>
      </c>
      <c r="J23" s="11">
        <v>7.32</v>
      </c>
      <c r="K23" s="16">
        <v>124621</v>
      </c>
      <c r="L23" s="16">
        <v>18276</v>
      </c>
      <c r="M23" s="16">
        <v>491</v>
      </c>
      <c r="N23" s="15">
        <v>2881</v>
      </c>
      <c r="O23" s="16">
        <v>132</v>
      </c>
      <c r="P23" s="16" t="s">
        <v>68</v>
      </c>
      <c r="Q23" s="15">
        <v>142782</v>
      </c>
      <c r="R23" s="15">
        <v>8144</v>
      </c>
      <c r="S23" s="27">
        <v>22595</v>
      </c>
      <c r="T23" s="28">
        <v>27</v>
      </c>
      <c r="U23" s="29">
        <v>0.1</v>
      </c>
      <c r="V23" s="28">
        <v>483</v>
      </c>
      <c r="W23" s="29">
        <v>2.1</v>
      </c>
      <c r="X23" s="27">
        <v>2979</v>
      </c>
      <c r="Y23" s="29">
        <v>13.2</v>
      </c>
      <c r="Z23" s="27">
        <v>15180</v>
      </c>
      <c r="AA23" s="29">
        <v>67.2</v>
      </c>
      <c r="AB23" s="27">
        <v>2083</v>
      </c>
      <c r="AC23" s="29">
        <v>9.1999999999999993</v>
      </c>
      <c r="AD23" s="28">
        <v>15</v>
      </c>
      <c r="AE23" s="29">
        <v>0.1</v>
      </c>
      <c r="AF23" s="28">
        <f t="shared" si="0"/>
        <v>18</v>
      </c>
      <c r="AG23" s="11">
        <f t="shared" si="8"/>
        <v>2.497650891535895</v>
      </c>
      <c r="AH23" s="11">
        <f t="shared" si="1"/>
        <v>2.0500534961156536</v>
      </c>
      <c r="AI23" s="11">
        <f t="shared" si="2"/>
        <v>2184.1475888846189</v>
      </c>
      <c r="AJ23" s="11">
        <f t="shared" si="3"/>
        <v>14589.274574020801</v>
      </c>
      <c r="AK23" s="11">
        <f t="shared" si="4"/>
        <v>82.570928799544149</v>
      </c>
      <c r="AL23" s="11">
        <f t="shared" si="5"/>
        <v>12.109245590554311</v>
      </c>
      <c r="AM23" s="11">
        <f t="shared" si="6"/>
        <v>1.9088824987079762</v>
      </c>
      <c r="AN23" s="11">
        <f t="shared" si="7"/>
        <v>5.3960218915229978</v>
      </c>
      <c r="AO23" s="30">
        <v>58260</v>
      </c>
    </row>
    <row r="24" spans="1:41">
      <c r="A24" s="14">
        <v>23</v>
      </c>
      <c r="B24" s="3" t="s">
        <v>26</v>
      </c>
      <c r="C24" s="8">
        <v>1</v>
      </c>
      <c r="D24" s="9" t="s">
        <v>47</v>
      </c>
      <c r="E24" s="10">
        <v>103195</v>
      </c>
      <c r="F24" s="10">
        <v>264741407</v>
      </c>
      <c r="G24" s="10">
        <v>176752528</v>
      </c>
      <c r="H24" s="10">
        <v>19195240</v>
      </c>
      <c r="I24" s="11">
        <v>66.760000000000005</v>
      </c>
      <c r="J24" s="11">
        <v>7.25</v>
      </c>
      <c r="K24" s="16">
        <v>68603</v>
      </c>
      <c r="L24" s="16">
        <v>27969</v>
      </c>
      <c r="M24" s="16">
        <v>396</v>
      </c>
      <c r="N24" s="15">
        <v>3196</v>
      </c>
      <c r="O24" s="16">
        <v>143</v>
      </c>
      <c r="P24" s="16" t="s">
        <v>68</v>
      </c>
      <c r="Q24" s="15">
        <v>97589</v>
      </c>
      <c r="R24" s="15">
        <v>5606</v>
      </c>
      <c r="S24" s="27">
        <v>14953</v>
      </c>
      <c r="T24" s="28">
        <v>85</v>
      </c>
      <c r="U24" s="29">
        <v>0.6</v>
      </c>
      <c r="V24" s="28">
        <v>464</v>
      </c>
      <c r="W24" s="29">
        <v>3.1</v>
      </c>
      <c r="X24" s="27">
        <v>5478</v>
      </c>
      <c r="Y24" s="29">
        <v>36.6</v>
      </c>
      <c r="Z24" s="27">
        <v>6363</v>
      </c>
      <c r="AA24" s="29">
        <v>42.6</v>
      </c>
      <c r="AB24" s="27">
        <v>1476</v>
      </c>
      <c r="AC24" s="29">
        <v>9.9</v>
      </c>
      <c r="AD24" s="28">
        <v>12</v>
      </c>
      <c r="AE24" s="29">
        <v>0.1</v>
      </c>
      <c r="AF24" s="28">
        <f t="shared" si="0"/>
        <v>8</v>
      </c>
      <c r="AG24" s="11">
        <f t="shared" si="8"/>
        <v>1.7077579989666902</v>
      </c>
      <c r="AH24" s="11">
        <f t="shared" si="1"/>
        <v>1.6464214789141391</v>
      </c>
      <c r="AI24" s="11">
        <f t="shared" si="2"/>
        <v>2565.4480062018511</v>
      </c>
      <c r="AJ24" s="11">
        <f t="shared" si="3"/>
        <v>17704.902494482714</v>
      </c>
      <c r="AK24" s="11">
        <f t="shared" si="4"/>
        <v>66.478996075391251</v>
      </c>
      <c r="AL24" s="11">
        <f t="shared" si="5"/>
        <v>27.10305731866854</v>
      </c>
      <c r="AM24" s="11">
        <f t="shared" si="6"/>
        <v>3.0970492756432</v>
      </c>
      <c r="AN24" s="11">
        <f t="shared" si="7"/>
        <v>5.4324337419448616</v>
      </c>
      <c r="AO24" s="30">
        <v>54493</v>
      </c>
    </row>
    <row r="25" spans="1:41">
      <c r="A25" s="14">
        <v>24</v>
      </c>
      <c r="B25" s="3" t="s">
        <v>27</v>
      </c>
      <c r="C25" s="8">
        <v>1</v>
      </c>
      <c r="D25" s="24" t="s">
        <v>47</v>
      </c>
      <c r="E25" s="20">
        <v>51823</v>
      </c>
      <c r="F25" s="20">
        <v>123701646</v>
      </c>
      <c r="G25" s="20">
        <v>26425261</v>
      </c>
      <c r="H25" s="20">
        <v>8434190</v>
      </c>
      <c r="I25" s="21">
        <v>21.36</v>
      </c>
      <c r="J25" s="21">
        <v>6.82</v>
      </c>
      <c r="K25" s="22">
        <v>43045</v>
      </c>
      <c r="L25" s="22">
        <v>6797</v>
      </c>
      <c r="M25" s="22">
        <v>214</v>
      </c>
      <c r="N25" s="26">
        <v>764</v>
      </c>
      <c r="O25" s="22">
        <v>22</v>
      </c>
      <c r="P25" s="22" t="s">
        <v>68</v>
      </c>
      <c r="Q25" s="26">
        <v>49974</v>
      </c>
      <c r="R25" s="26">
        <v>1849</v>
      </c>
      <c r="S25" s="27">
        <v>6684</v>
      </c>
      <c r="T25" s="28">
        <v>17</v>
      </c>
      <c r="U25" s="29">
        <v>0.3</v>
      </c>
      <c r="V25" s="28">
        <v>130</v>
      </c>
      <c r="W25" s="29">
        <v>1.9</v>
      </c>
      <c r="X25" s="27">
        <v>1265</v>
      </c>
      <c r="Y25" s="29">
        <v>18.899999999999999</v>
      </c>
      <c r="Z25" s="27">
        <v>4368</v>
      </c>
      <c r="AA25" s="29">
        <v>65.400000000000006</v>
      </c>
      <c r="AB25" s="28">
        <v>487</v>
      </c>
      <c r="AC25" s="29">
        <v>7.3</v>
      </c>
      <c r="AD25" s="28">
        <v>1</v>
      </c>
      <c r="AE25" s="29">
        <v>0</v>
      </c>
      <c r="AF25" s="28">
        <f t="shared" si="0"/>
        <v>17</v>
      </c>
      <c r="AG25" s="11">
        <f t="shared" si="8"/>
        <v>0.85761076389796775</v>
      </c>
      <c r="AH25" s="11">
        <f t="shared" si="1"/>
        <v>0.76929804543734759</v>
      </c>
      <c r="AI25" s="11">
        <f t="shared" si="2"/>
        <v>2387.0027979854503</v>
      </c>
      <c r="AJ25" s="11">
        <f t="shared" si="3"/>
        <v>18507.128366247754</v>
      </c>
      <c r="AK25" s="11">
        <f t="shared" si="4"/>
        <v>83.061574976361854</v>
      </c>
      <c r="AL25" s="11">
        <f t="shared" si="5"/>
        <v>13.115798004746926</v>
      </c>
      <c r="AM25" s="11">
        <f t="shared" si="6"/>
        <v>1.4742488856299327</v>
      </c>
      <c r="AN25" s="11">
        <f t="shared" si="7"/>
        <v>3.5679138606410281</v>
      </c>
      <c r="AO25" s="30">
        <v>59458</v>
      </c>
    </row>
    <row r="26" spans="1:41">
      <c r="A26" s="14">
        <v>25</v>
      </c>
      <c r="B26" s="14" t="s">
        <v>106</v>
      </c>
      <c r="C26" s="23"/>
      <c r="D26" s="23"/>
      <c r="E26" s="16">
        <f>SUM($E$2:E25)</f>
        <v>6042718</v>
      </c>
      <c r="F26" s="25">
        <v>16079807655</v>
      </c>
      <c r="G26" s="25">
        <v>6663003824</v>
      </c>
      <c r="H26" s="25">
        <v>849834240</v>
      </c>
      <c r="I26" s="11">
        <f>(G26/F26)*100</f>
        <v>41.437086605498955</v>
      </c>
      <c r="J26" s="11">
        <f>(H26/F26)*100</f>
        <v>5.2851020250590182</v>
      </c>
      <c r="K26" s="10">
        <f>SUM($K$2:K25)</f>
        <v>3552355</v>
      </c>
      <c r="L26" s="10">
        <f>SUM($L$2:L25)</f>
        <v>1867592</v>
      </c>
      <c r="M26" s="10">
        <f>SUM($M$2:M25)</f>
        <v>36188</v>
      </c>
      <c r="N26" s="10">
        <f>SUM($N$2:N25)</f>
        <v>405682</v>
      </c>
      <c r="O26" s="10">
        <f>SUM($O$2:O25)</f>
        <v>6746</v>
      </c>
      <c r="P26" s="23" t="s">
        <v>68</v>
      </c>
      <c r="Q26" s="10">
        <f>SUM($Q$2:Q25)</f>
        <v>5414285</v>
      </c>
      <c r="R26" s="10">
        <f>SUM($R$2:R25)</f>
        <v>628433</v>
      </c>
      <c r="S26" s="27">
        <v>893689</v>
      </c>
      <c r="T26" s="27">
        <v>2387</v>
      </c>
      <c r="U26" s="29">
        <v>0.3</v>
      </c>
      <c r="V26" s="27">
        <v>58823</v>
      </c>
      <c r="W26" s="29">
        <v>6.6</v>
      </c>
      <c r="X26" s="27">
        <v>301542</v>
      </c>
      <c r="Y26" s="29">
        <v>33.700000000000003</v>
      </c>
      <c r="Z26" s="27">
        <v>333552</v>
      </c>
      <c r="AA26" s="29">
        <v>37.299999999999997</v>
      </c>
      <c r="AB26" s="27">
        <v>155346</v>
      </c>
      <c r="AC26" s="29">
        <v>17.399999999999999</v>
      </c>
      <c r="AD26" s="27">
        <v>1300</v>
      </c>
      <c r="AE26" s="29">
        <v>0.1</v>
      </c>
      <c r="AF26" s="29"/>
      <c r="AG26" s="11">
        <f>SUM(AG23:AG25)</f>
        <v>5.0630196544005539</v>
      </c>
      <c r="AH26" s="11">
        <f>SUM(AH23:AH25)</f>
        <v>4.4657730204671404</v>
      </c>
      <c r="AI26" s="11">
        <f t="shared" si="2"/>
        <v>2661.0223503727957</v>
      </c>
      <c r="AJ26" s="11">
        <f t="shared" si="3"/>
        <v>17992.621208272678</v>
      </c>
      <c r="AK26" s="11">
        <f t="shared" si="4"/>
        <v>58.78737018672723</v>
      </c>
      <c r="AL26" s="11">
        <f t="shared" si="5"/>
        <v>30.906489430749538</v>
      </c>
      <c r="AM26" s="11">
        <f t="shared" si="6"/>
        <v>6.7135682982393012</v>
      </c>
      <c r="AN26" s="11">
        <f t="shared" si="7"/>
        <v>10.399839939576859</v>
      </c>
    </row>
    <row r="27" spans="1:41">
      <c r="A27" s="14"/>
      <c r="B27" s="14"/>
      <c r="E27" s="19"/>
      <c r="AG27" s="6"/>
      <c r="AH27" s="6"/>
    </row>
    <row r="28" spans="1:41">
      <c r="E28" s="7"/>
      <c r="F28" s="7"/>
      <c r="AK28" s="6"/>
    </row>
    <row r="29" spans="1:41">
      <c r="E29" s="7"/>
      <c r="F29" s="7"/>
    </row>
    <row r="30" spans="1:41">
      <c r="E30" s="7"/>
      <c r="F30" s="7"/>
    </row>
    <row r="31" spans="1:41">
      <c r="E31" s="7"/>
      <c r="F31" s="7"/>
    </row>
    <row r="32" spans="1:41">
      <c r="E32" s="7"/>
      <c r="F32" s="7"/>
    </row>
    <row r="33" spans="5:6">
      <c r="E33" s="7"/>
      <c r="F33" s="7"/>
    </row>
    <row r="34" spans="5:6">
      <c r="E34" s="7"/>
      <c r="F34" s="7"/>
    </row>
    <row r="35" spans="5:6">
      <c r="E35" s="7"/>
      <c r="F35" s="7"/>
    </row>
  </sheetData>
  <sortState ref="A2:AN26">
    <sortCondition descending="1" ref="AA2:AA26"/>
  </sortState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E47A-DB9D-48D4-B7BB-DADBAF9B196F}">
  <dimension ref="A1:E24"/>
  <sheetViews>
    <sheetView workbookViewId="0">
      <selection activeCell="C12" sqref="C12"/>
    </sheetView>
  </sheetViews>
  <sheetFormatPr baseColWidth="10" defaultColWidth="8.83203125" defaultRowHeight="15"/>
  <cols>
    <col min="1" max="1" width="12" customWidth="1"/>
    <col min="2" max="2" width="21.1640625" bestFit="1" customWidth="1"/>
    <col min="3" max="3" width="15.83203125" bestFit="1" customWidth="1"/>
    <col min="4" max="4" width="15.83203125" customWidth="1"/>
    <col min="5" max="5" width="48.5" customWidth="1"/>
  </cols>
  <sheetData>
    <row r="1" spans="1:5">
      <c r="A1" s="5"/>
      <c r="C1" s="14" t="s">
        <v>69</v>
      </c>
      <c r="D1" s="14"/>
    </row>
    <row r="2" spans="1:5">
      <c r="A2" s="5"/>
    </row>
    <row r="3" spans="1:5" ht="32">
      <c r="A3" s="18" t="s">
        <v>1</v>
      </c>
      <c r="B3" s="14" t="s">
        <v>70</v>
      </c>
      <c r="C3" s="14" t="s">
        <v>71</v>
      </c>
      <c r="D3" s="14" t="s">
        <v>72</v>
      </c>
      <c r="E3" s="14" t="s">
        <v>73</v>
      </c>
    </row>
    <row r="4" spans="1:5" ht="32">
      <c r="A4" s="17">
        <v>1</v>
      </c>
      <c r="B4" s="14" t="s">
        <v>74</v>
      </c>
      <c r="C4" s="6" t="s">
        <v>82</v>
      </c>
      <c r="D4" s="6" t="s">
        <v>98</v>
      </c>
      <c r="E4" s="12" t="s">
        <v>85</v>
      </c>
    </row>
    <row r="5" spans="1:5" ht="32">
      <c r="A5" s="17">
        <v>2</v>
      </c>
      <c r="B5" s="14" t="s">
        <v>75</v>
      </c>
      <c r="C5" s="6" t="s">
        <v>93</v>
      </c>
      <c r="D5" s="6" t="s">
        <v>99</v>
      </c>
      <c r="E5" s="12" t="s">
        <v>86</v>
      </c>
    </row>
    <row r="6" spans="1:5" ht="32">
      <c r="A6" s="17">
        <v>3</v>
      </c>
      <c r="B6" s="14" t="s">
        <v>76</v>
      </c>
      <c r="C6" s="6" t="s">
        <v>94</v>
      </c>
      <c r="D6" s="6" t="s">
        <v>100</v>
      </c>
      <c r="E6" s="12" t="s">
        <v>87</v>
      </c>
    </row>
    <row r="7" spans="1:5" ht="16">
      <c r="A7" s="17">
        <v>4</v>
      </c>
      <c r="B7" s="14" t="s">
        <v>77</v>
      </c>
      <c r="C7" s="6" t="s">
        <v>95</v>
      </c>
      <c r="D7" s="6" t="s">
        <v>101</v>
      </c>
      <c r="E7" s="12" t="s">
        <v>88</v>
      </c>
    </row>
    <row r="8" spans="1:5" ht="16">
      <c r="A8" s="17">
        <v>5</v>
      </c>
      <c r="B8" s="14" t="s">
        <v>78</v>
      </c>
      <c r="C8" s="6" t="s">
        <v>83</v>
      </c>
      <c r="D8" s="6" t="s">
        <v>102</v>
      </c>
      <c r="E8" s="12" t="s">
        <v>89</v>
      </c>
    </row>
    <row r="9" spans="1:5" ht="16">
      <c r="A9" s="17">
        <v>6</v>
      </c>
      <c r="B9" s="14" t="s">
        <v>81</v>
      </c>
      <c r="C9" s="6" t="s">
        <v>84</v>
      </c>
      <c r="D9" s="6" t="s">
        <v>103</v>
      </c>
      <c r="E9" s="12" t="s">
        <v>90</v>
      </c>
    </row>
    <row r="10" spans="1:5" ht="16">
      <c r="A10" s="17">
        <v>7</v>
      </c>
      <c r="B10" s="14" t="s">
        <v>79</v>
      </c>
      <c r="C10" s="6" t="s">
        <v>96</v>
      </c>
      <c r="D10" s="6" t="s">
        <v>104</v>
      </c>
      <c r="E10" s="12" t="s">
        <v>91</v>
      </c>
    </row>
    <row r="11" spans="1:5" ht="16">
      <c r="A11" s="17">
        <v>8</v>
      </c>
      <c r="B11" s="14" t="s">
        <v>80</v>
      </c>
      <c r="C11" s="6" t="s">
        <v>97</v>
      </c>
      <c r="D11" s="6" t="s">
        <v>105</v>
      </c>
      <c r="E11" s="12" t="s">
        <v>92</v>
      </c>
    </row>
    <row r="12" spans="1:5">
      <c r="A12" s="5"/>
    </row>
    <row r="13" spans="1:5">
      <c r="A13" s="5"/>
    </row>
    <row r="14" spans="1:5">
      <c r="A14" s="5"/>
    </row>
    <row r="15" spans="1:5">
      <c r="A15" s="5"/>
    </row>
    <row r="16" spans="1:5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</sheetData>
  <autoFilter ref="A3:E11" xr:uid="{33C2591A-B7E0-4EB5-A859-0F3EA228E3B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5F89A-452E-4128-AC2C-DFA7E2DE8C92}">
  <dimension ref="A2:A19"/>
  <sheetViews>
    <sheetView workbookViewId="0">
      <selection activeCell="A20" sqref="A20"/>
    </sheetView>
  </sheetViews>
  <sheetFormatPr baseColWidth="10" defaultColWidth="8.83203125" defaultRowHeight="15"/>
  <sheetData>
    <row r="2" spans="1:1">
      <c r="A2" t="s">
        <v>28</v>
      </c>
    </row>
    <row r="3" spans="1:1">
      <c r="A3" s="1" t="s">
        <v>29</v>
      </c>
    </row>
    <row r="5" spans="1:1">
      <c r="A5" s="1" t="s">
        <v>36</v>
      </c>
    </row>
    <row r="6" spans="1:1">
      <c r="A6" t="s">
        <v>37</v>
      </c>
    </row>
    <row r="7" spans="1:1">
      <c r="A7" s="1" t="s">
        <v>38</v>
      </c>
    </row>
    <row r="9" spans="1:1">
      <c r="A9" t="s">
        <v>64</v>
      </c>
    </row>
    <row r="10" spans="1:1">
      <c r="A10" s="1" t="s">
        <v>65</v>
      </c>
    </row>
    <row r="12" spans="1:1">
      <c r="A12" t="s">
        <v>107</v>
      </c>
    </row>
    <row r="13" spans="1:1">
      <c r="A13" s="1" t="s">
        <v>108</v>
      </c>
    </row>
    <row r="15" spans="1:1">
      <c r="A15" t="s">
        <v>110</v>
      </c>
    </row>
    <row r="16" spans="1:1">
      <c r="A16" s="1" t="s">
        <v>111</v>
      </c>
    </row>
    <row r="18" spans="1:1">
      <c r="A18" t="s">
        <v>134</v>
      </c>
    </row>
    <row r="19" spans="1:1">
      <c r="A19" s="1" t="s">
        <v>135</v>
      </c>
    </row>
  </sheetData>
  <hyperlinks>
    <hyperlink ref="A3" r:id="rId1" xr:uid="{A75DAE21-6F7A-4930-93AE-46092AE707EC}"/>
    <hyperlink ref="A5" r:id="rId2" display="javascript:openMetadata('table','table.en.PEP_2018_PEPSR6H')" xr:uid="{44F26890-5476-4026-A54B-741CE949A057}"/>
    <hyperlink ref="A7" r:id="rId3" xr:uid="{522A3CAC-3CF3-4BEE-8F84-2E397DEB8652}"/>
    <hyperlink ref="A10" r:id="rId4" xr:uid="{499DD49E-577D-4C39-A58D-85D8C1A4DE82}"/>
    <hyperlink ref="A13" r:id="rId5" xr:uid="{C03C99F8-F9E8-48F6-B0CB-2405E4DC46F4}"/>
    <hyperlink ref="A16" r:id="rId6" xr:uid="{5C7FA82F-05AB-466F-A914-E4B5F18399DE}"/>
    <hyperlink ref="A19" r:id="rId7" xr:uid="{F5242394-2902-7D4D-80CE-5D5783C0EBBF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Maryland Counties, Ed Budgets</vt:lpstr>
      <vt:lpstr>By District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Horus Alas</dc:creator>
  <cp:lastModifiedBy>Microsoft Office User</cp:lastModifiedBy>
  <dcterms:created xsi:type="dcterms:W3CDTF">2019-09-17T14:00:17Z</dcterms:created>
  <dcterms:modified xsi:type="dcterms:W3CDTF">2019-11-12T22:09:33Z</dcterms:modified>
</cp:coreProperties>
</file>