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r Wheels + Driven Sprocket" sheetId="1" r:id="rId4"/>
    <sheet state="visible" name="Driving Sprocket + Mount" sheetId="2" r:id="rId5"/>
  </sheets>
  <definedNames/>
  <calcPr/>
</workbook>
</file>

<file path=xl/sharedStrings.xml><?xml version="1.0" encoding="utf-8"?>
<sst xmlns="http://schemas.openxmlformats.org/spreadsheetml/2006/main" count="44" uniqueCount="38">
  <si>
    <t>Part</t>
  </si>
  <si>
    <t>Mfg PN</t>
  </si>
  <si>
    <t>Name</t>
  </si>
  <si>
    <t># of units</t>
  </si>
  <si>
    <t>Unit Cost</t>
  </si>
  <si>
    <t>Total Cost</t>
  </si>
  <si>
    <t>Link</t>
  </si>
  <si>
    <t>Tire</t>
  </si>
  <si>
    <t>Continental 2018 Cross King 26" ProTection MTB Tire</t>
  </si>
  <si>
    <t>Unit Cost(USD)</t>
  </si>
  <si>
    <t>Unit Cost (CAD)</t>
  </si>
  <si>
    <t>Driving sprocket</t>
  </si>
  <si>
    <t xml:space="preserve">Sprocket for ANSI 25 Roller Chain </t>
  </si>
  <si>
    <t>2737T118</t>
  </si>
  <si>
    <t>https://www.biketiresdirect.com/product/continental-2018-cross-king-26-protection-mtb-tire?fltr=3793</t>
  </si>
  <si>
    <t>https://www.mcmaster.com/6280k711</t>
  </si>
  <si>
    <t>Pipe connector</t>
  </si>
  <si>
    <t>depends on chosen shaft diameter</t>
  </si>
  <si>
    <t>wheel</t>
  </si>
  <si>
    <t>6005-371</t>
  </si>
  <si>
    <t>Alex MD21 26" 32H Disc Rear Wheel - Unisex</t>
  </si>
  <si>
    <t>U-KDST0.63</t>
  </si>
  <si>
    <t>https://www.mec.ca/en/product/6005-371/MD21-26%22-32H-Disc-Rear-Wheel</t>
  </si>
  <si>
    <t>cassette</t>
  </si>
  <si>
    <t>5019-493</t>
  </si>
  <si>
    <t>SunRace MF-M20 5 Speed 14-28T Freewheel</t>
  </si>
  <si>
    <t>https://www.mec.ca/en/product/5019-493/MF-M20-5-Speed-14-28T-Freewheel</t>
  </si>
  <si>
    <t>https://us.misumi-ec.com/vona2/detail/110302176330/?CategorySpec=unitType%3a%3a2&amp;Inch=1</t>
  </si>
  <si>
    <t xml:space="preserve"> pg 204-5. Robust clamps. Price from outside source approx. ~$80</t>
  </si>
  <si>
    <t>found another one with exact 5/8" shaft diam.</t>
  </si>
  <si>
    <t>bearings</t>
  </si>
  <si>
    <t>Low-profile mounted steel ball bearings</t>
  </si>
  <si>
    <t>5913K62</t>
  </si>
  <si>
    <t>https://www.mcmaster.com/5913k62</t>
  </si>
  <si>
    <t>Idle bearing for chain cover</t>
  </si>
  <si>
    <t>Ball Bearing</t>
  </si>
  <si>
    <t>60355K602</t>
  </si>
  <si>
    <t>https://www.mcmaster.com/60355k602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</si>
</sst>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color rgb="FF000000"/>
      <name val="Roboto"/>
    </font>
    <font>
      <u/>
      <color rgb="FF0000FF"/>
    </font>
    <font>
      <u/>
      <color rgb="FF0000FF"/>
    </font>
    <font>
      <b/>
      <u/>
      <sz val="9.0"/>
      <color rgb="FF0000FF"/>
      <name val="Roboto"/>
    </font>
    <font>
      <u/>
      <color rgb="FF0000FF"/>
    </font>
    <font>
      <sz val="9.0"/>
      <color rgb="FF333333"/>
      <name val="HelveticaNeueeTextPro-Roman"/>
    </font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2" fontId="2" numFmtId="2" xfId="0" applyAlignment="1" applyFill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0" fillId="0" fontId="3" numFmtId="2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2" fontId="7" numFmtId="0" xfId="0" applyAlignment="1" applyFont="1">
      <alignment readingOrder="0"/>
    </xf>
    <xf borderId="1" fillId="0" fontId="8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right" readingOrder="0" shrinkToFit="0" wrapText="1"/>
    </xf>
    <xf borderId="1" fillId="0" fontId="1" numFmtId="0" xfId="0" applyAlignment="1" applyBorder="1" applyFont="1">
      <alignment horizontal="left" shrinkToFit="0" vertical="bottom" wrapText="1"/>
    </xf>
    <xf borderId="1" fillId="0" fontId="8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iketiresdirect.com/product/continental-2018-cross-king-26-protection-mtb-tire?fltr=3793" TargetMode="External"/><Relationship Id="rId2" Type="http://schemas.openxmlformats.org/officeDocument/2006/relationships/hyperlink" Target="https://www.mec.ca/en/product/6005-371/MD21-26%22-32H-Disc-Rear-Wheel" TargetMode="External"/><Relationship Id="rId3" Type="http://schemas.openxmlformats.org/officeDocument/2006/relationships/hyperlink" Target="https://www.mec.ca/en/product/5019-493/MF-M20-5-Speed-14-28T-Freewhe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6280k711" TargetMode="External"/><Relationship Id="rId2" Type="http://schemas.openxmlformats.org/officeDocument/2006/relationships/hyperlink" Target="https://us.misumi-ec.com/vona2/detail/110302176330/?HissuCode=U-KDST0.63" TargetMode="External"/><Relationship Id="rId3" Type="http://schemas.openxmlformats.org/officeDocument/2006/relationships/hyperlink" Target="https://us.misumi-ec.com/vona2/detail/110302176330/?CategorySpec=unitType%3a%3a2&amp;Inch=1" TargetMode="External"/><Relationship Id="rId4" Type="http://schemas.openxmlformats.org/officeDocument/2006/relationships/hyperlink" Target="https://www.mcmaster.com/5913k62" TargetMode="External"/><Relationship Id="rId5" Type="http://schemas.openxmlformats.org/officeDocument/2006/relationships/hyperlink" Target="https://www.mcmaster.com/60355k602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0"/>
    <col customWidth="1" min="3" max="3" width="4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101483.0</v>
      </c>
      <c r="C2" s="1" t="s">
        <v>8</v>
      </c>
      <c r="D2" s="1">
        <v>2.0</v>
      </c>
      <c r="E2" s="1">
        <v>69.95</v>
      </c>
      <c r="F2" s="4">
        <f t="shared" ref="F2:F4" si="1">D2*E2</f>
        <v>139.9</v>
      </c>
      <c r="G2" s="7" t="s">
        <v>14</v>
      </c>
    </row>
    <row r="3">
      <c r="A3" s="1" t="s">
        <v>18</v>
      </c>
      <c r="B3" s="1" t="s">
        <v>19</v>
      </c>
      <c r="C3" s="1" t="s">
        <v>20</v>
      </c>
      <c r="D3" s="1">
        <v>2.0</v>
      </c>
      <c r="E3" s="1">
        <v>134.95</v>
      </c>
      <c r="F3" s="4">
        <f t="shared" si="1"/>
        <v>269.9</v>
      </c>
      <c r="G3" s="7" t="s">
        <v>22</v>
      </c>
    </row>
    <row r="4">
      <c r="A4" s="1" t="s">
        <v>23</v>
      </c>
      <c r="B4" s="1" t="s">
        <v>24</v>
      </c>
      <c r="C4" s="1" t="s">
        <v>25</v>
      </c>
      <c r="D4" s="1">
        <v>2.0</v>
      </c>
      <c r="E4" s="1">
        <v>12.0</v>
      </c>
      <c r="F4" s="4">
        <f t="shared" si="1"/>
        <v>24</v>
      </c>
      <c r="G4" s="7" t="s">
        <v>26</v>
      </c>
    </row>
  </sheetData>
  <hyperlinks>
    <hyperlink r:id="rId1" ref="G2"/>
    <hyperlink r:id="rId2" ref="G3"/>
    <hyperlink r:id="rId3" ref="G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33.43"/>
    <col customWidth="1" min="8" max="8" width="85.43"/>
  </cols>
  <sheetData>
    <row r="1">
      <c r="A1" s="2" t="s">
        <v>0</v>
      </c>
      <c r="B1" s="2" t="s">
        <v>2</v>
      </c>
      <c r="C1" s="2" t="s">
        <v>1</v>
      </c>
      <c r="D1" s="2" t="s">
        <v>3</v>
      </c>
      <c r="E1" s="2" t="s">
        <v>9</v>
      </c>
      <c r="F1" s="2" t="s">
        <v>10</v>
      </c>
      <c r="G1" s="2" t="s">
        <v>5</v>
      </c>
      <c r="H1" s="2" t="s">
        <v>6</v>
      </c>
    </row>
    <row r="2">
      <c r="A2" s="2" t="s">
        <v>11</v>
      </c>
      <c r="B2" s="2" t="s">
        <v>12</v>
      </c>
      <c r="C2" s="3" t="s">
        <v>13</v>
      </c>
      <c r="D2" s="2">
        <v>2.0</v>
      </c>
      <c r="E2" s="2">
        <v>21.5</v>
      </c>
      <c r="F2" s="5">
        <f>IFERROR(__xludf.DUMMYFUNCTION("E2*GOOGLEFINANCE(""CURRENCY:USDCAD"")"),28.545765)</f>
        <v>28.545765</v>
      </c>
      <c r="G2" s="5">
        <f t="shared" ref="G2:G3" si="1">D2*F2</f>
        <v>57.09153</v>
      </c>
      <c r="H2" s="6" t="s">
        <v>15</v>
      </c>
    </row>
    <row r="3">
      <c r="A3" s="1" t="s">
        <v>16</v>
      </c>
      <c r="B3" s="8" t="s">
        <v>17</v>
      </c>
      <c r="C3" s="9" t="s">
        <v>21</v>
      </c>
      <c r="D3" s="1">
        <v>2.0</v>
      </c>
      <c r="E3" s="1">
        <v>25.9</v>
      </c>
      <c r="F3" s="5">
        <f>IFERROR(__xludf.DUMMYFUNCTION("E3*GOOGLEFINANCE(""CURRENCY:USDCAD"")"),34.387688999999995)</f>
        <v>34.387689</v>
      </c>
      <c r="G3" s="5">
        <f t="shared" si="1"/>
        <v>68.775378</v>
      </c>
      <c r="H3" s="10" t="s">
        <v>27</v>
      </c>
      <c r="I3" s="1" t="s">
        <v>28</v>
      </c>
    </row>
    <row r="4">
      <c r="A4" s="1"/>
      <c r="B4" s="8"/>
      <c r="D4" s="1"/>
      <c r="E4" s="1"/>
      <c r="F4" s="5"/>
      <c r="G4" s="5"/>
      <c r="I4" s="11" t="s">
        <v>29</v>
      </c>
    </row>
    <row r="5">
      <c r="A5" s="1" t="s">
        <v>30</v>
      </c>
      <c r="B5" s="8" t="s">
        <v>31</v>
      </c>
      <c r="C5" s="1" t="s">
        <v>32</v>
      </c>
      <c r="D5" s="1">
        <v>4.0</v>
      </c>
      <c r="E5" s="1">
        <v>10.95</v>
      </c>
      <c r="F5" s="5">
        <f>IFERROR(__xludf.DUMMYFUNCTION("E5*GOOGLEFINANCE(""CURRENCY:USDCAD"")"),14.538424499999998)</f>
        <v>14.5384245</v>
      </c>
      <c r="G5" s="5">
        <f>D5*F5</f>
        <v>58.153698</v>
      </c>
      <c r="H5" s="7" t="s">
        <v>33</v>
      </c>
    </row>
    <row r="6">
      <c r="F6" s="5"/>
      <c r="G6" s="5"/>
    </row>
    <row r="7">
      <c r="A7" s="1" t="s">
        <v>34</v>
      </c>
      <c r="B7" s="1" t="s">
        <v>35</v>
      </c>
      <c r="C7" s="12" t="s">
        <v>36</v>
      </c>
      <c r="D7" s="1">
        <v>4.0</v>
      </c>
      <c r="E7" s="1">
        <v>8.63</v>
      </c>
      <c r="F7" s="5">
        <f>IFERROR(__xludf.DUMMYFUNCTION("E7*GOOGLEFINANCE(""CURRENCY:USDCAD"")"),11.4581373)</f>
        <v>11.4581373</v>
      </c>
      <c r="G7" s="5">
        <f>D7*F7</f>
        <v>45.8325492</v>
      </c>
      <c r="H7" s="7" t="s">
        <v>37</v>
      </c>
    </row>
    <row r="12">
      <c r="B12" s="13"/>
      <c r="C12" s="13"/>
      <c r="D12" s="13"/>
      <c r="E12" s="13"/>
      <c r="F12" s="13"/>
      <c r="G12" s="13"/>
    </row>
    <row r="13">
      <c r="B13" s="14"/>
      <c r="C13" s="15"/>
      <c r="D13" s="16"/>
      <c r="E13" s="15"/>
      <c r="F13" s="15"/>
      <c r="G13" s="15"/>
    </row>
    <row r="14">
      <c r="B14" s="14"/>
      <c r="C14" s="15"/>
      <c r="D14" s="16"/>
      <c r="E14" s="15"/>
      <c r="F14" s="15"/>
      <c r="G14" s="15"/>
    </row>
    <row r="15">
      <c r="B15" s="14"/>
      <c r="C15" s="15"/>
      <c r="D15" s="16"/>
      <c r="E15" s="15"/>
      <c r="F15" s="15"/>
      <c r="G15" s="15"/>
    </row>
    <row r="16">
      <c r="B16" s="16"/>
      <c r="C16" s="16"/>
      <c r="D16" s="16"/>
      <c r="E16" s="15"/>
      <c r="F16" s="16"/>
      <c r="G16" s="15"/>
    </row>
    <row r="17">
      <c r="B17" s="16"/>
      <c r="C17" s="16"/>
      <c r="D17" s="16"/>
      <c r="E17" s="15"/>
      <c r="F17" s="16"/>
      <c r="G17" s="15"/>
    </row>
    <row r="18">
      <c r="B18" s="17"/>
      <c r="C18" s="16"/>
      <c r="D18" s="16"/>
      <c r="E18" s="16"/>
      <c r="F18" s="16"/>
      <c r="G18" s="18"/>
    </row>
  </sheetData>
  <hyperlinks>
    <hyperlink r:id="rId1" ref="H2"/>
    <hyperlink r:id="rId2" ref="C3"/>
    <hyperlink r:id="rId3" ref="H3"/>
    <hyperlink r:id="rId4" ref="H5"/>
    <hyperlink r:id="rId5" ref="H7"/>
  </hyperlinks>
  <drawing r:id="rId6"/>
</worksheet>
</file>